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<sst xmlns="http://schemas.openxmlformats.org/spreadsheetml/2006/main" count="66" uniqueCount="65">
  <si>
    <t>Key Financial Indicators of  Commercial Banks (Provisional)</t>
  </si>
  <si>
    <t>As on Asoj end, 2074 (Mid- Oct 2017)</t>
  </si>
  <si>
    <t>S. No.</t>
  </si>
  <si>
    <t>Banks</t>
  </si>
  <si>
    <t xml:space="preserve">Solvency </t>
  </si>
  <si>
    <t>Liquidity</t>
  </si>
  <si>
    <t>Nepal Bank Ltd.</t>
  </si>
  <si>
    <t>Rastriya Banijya Bank Ltd.</t>
  </si>
  <si>
    <t>Agriculture Dev. Bank Ltd.</t>
  </si>
  <si>
    <t>Sub Total</t>
  </si>
  <si>
    <t>Nabil Bank Ltd.</t>
  </si>
  <si>
    <t>Nepal Investment Bank Ltd.</t>
  </si>
  <si>
    <t xml:space="preserve">Standard Chartered Bank Nepal Ltd. </t>
  </si>
  <si>
    <t>Himalayan Bank Ltd.</t>
  </si>
  <si>
    <t>Nepal SBI Bank Ltd.</t>
  </si>
  <si>
    <t>Nepal Bangladesh Bank Ltd.</t>
  </si>
  <si>
    <t>Everest Bank Ltd.</t>
  </si>
  <si>
    <t>Bank of Kathmandu Lumbini Ltd.</t>
  </si>
  <si>
    <t>Nepal Credit and Commerce Bank Ltd.</t>
  </si>
  <si>
    <t>NIC Asia Bank Ltd.</t>
  </si>
  <si>
    <t>Machhapuchhre Bank Ltd.</t>
  </si>
  <si>
    <t>Kumari Bank Ltd.</t>
  </si>
  <si>
    <t>Laxmi Bank Ltd.</t>
  </si>
  <si>
    <t>Siddharth Bank Ltd.</t>
  </si>
  <si>
    <t>GlobalIME Bank Ltd.</t>
  </si>
  <si>
    <t>Citizens Bank International Ltd.</t>
  </si>
  <si>
    <t>Prime Commercial Bank Ltd.</t>
  </si>
  <si>
    <t>Sunrise Bank Ltd.</t>
  </si>
  <si>
    <t>NMB Bank Ltd.</t>
  </si>
  <si>
    <t>Prabhu Bank Ltd.</t>
  </si>
  <si>
    <t>Janata Bank Nepal Ltd.</t>
  </si>
  <si>
    <t>Mega Bank Nepal Ltd.</t>
  </si>
  <si>
    <t>Civil Bank Ltd.</t>
  </si>
  <si>
    <t>Century Commercial Bank Ltd.</t>
  </si>
  <si>
    <t>Sanima Bank Ltd.</t>
  </si>
  <si>
    <t>Grand Total</t>
  </si>
  <si>
    <t>Note :</t>
  </si>
  <si>
    <t>Core Capital = Tier I capital</t>
  </si>
  <si>
    <t>Total Capital Fund = Tier I and tier II capital</t>
  </si>
  <si>
    <t xml:space="preserve">CCAR %= Core capital to total risk weighted exposures. </t>
  </si>
  <si>
    <t>CAR %= Total Capital Fund to Total Risk Weighted Exposures.</t>
  </si>
  <si>
    <t>Net Liquidity % = Net Liquid Assets to Total Deposits. Minimum Required 20%</t>
  </si>
  <si>
    <t>NPL% = Non Performing Loan to Total Loan</t>
  </si>
  <si>
    <t>SLR%= Statutory Liquidity Reserve and minimum requirement 12%</t>
  </si>
  <si>
    <t>Productive Sector= Agriculture, energy, tourism and cottage &amp; small industries related loan</t>
  </si>
  <si>
    <t>Agri and Energy= Agriculture and energy related loan</t>
  </si>
  <si>
    <t>$</t>
  </si>
  <si>
    <t>Figure is in limit</t>
  </si>
  <si>
    <t># After Supervisory Review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</si>
  <si>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</si>
  <si>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Priority  Sector
</t>
    </r>
    <r>
      <rPr>
        <b/>
        <i/>
        <sz val="8"/>
        <rFont val="Tahoma"/>
        <family val="2"/>
      </rPr>
      <t>(In %)$</t>
    </r>
  </si>
  <si>
    <r>
      <t xml:space="preserve"> Agri and Energy
</t>
    </r>
    <r>
      <rPr>
        <b/>
        <i/>
        <sz val="8"/>
        <rFont val="Tahoma"/>
        <family val="2"/>
      </rPr>
      <t>(In %)$</t>
    </r>
  </si>
  <si>
    <r>
      <t xml:space="preserve">Core Capital           </t>
    </r>
    <r>
      <rPr>
        <b/>
        <i/>
        <sz val="8"/>
        <rFont val="Tahoma"/>
        <family val="2"/>
      </rPr>
      <t xml:space="preserve">(Rs. In Million) </t>
    </r>
  </si>
  <si>
    <r>
      <t xml:space="preserve">Total Capital
Fund              </t>
    </r>
    <r>
      <rPr>
        <b/>
        <i/>
        <sz val="8"/>
        <rFont val="Tahoma"/>
        <family val="2"/>
      </rPr>
      <t xml:space="preserve">(Rs. In Million)  </t>
    </r>
  </si>
  <si>
    <r>
      <t xml:space="preserve">CCAR#
</t>
    </r>
    <r>
      <rPr>
        <b/>
        <i/>
        <sz val="8"/>
        <rFont val="Tahoma"/>
        <family val="2"/>
      </rPr>
      <t>(In %)</t>
    </r>
  </si>
  <si>
    <r>
      <t xml:space="preserve">CAR#
</t>
    </r>
    <r>
      <rPr>
        <b/>
        <i/>
        <sz val="8"/>
        <rFont val="Tahoma"/>
        <family val="2"/>
      </rPr>
      <t>(In %)</t>
    </r>
  </si>
  <si>
    <r>
      <t xml:space="preserve">Total Deposit
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</si>
  <si>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Deposit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</si>
  <si>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</si>
  <si>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</si>
  <si>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</si>
  <si>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</si>
  <si>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</si>
  <si>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Public Deposit</t>
  </si>
  <si>
    <t>CCD Ratio %= LCY Credit to Core Capital and LCY Deposit (as published in form No. 9.14). Should Not Exceed 80% .  Industrial average is calculated taking average of individual bank's average CCD 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</si>
</sst>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0"/>
      <name val="Tahoma"/>
      <family val="2"/>
    </font>
    <font>
      <b/>
      <sz val="12"/>
      <name val="Verdan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sz val="12"/>
      <color indexed="8"/>
      <name val="Calibri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1" fontId="3" fillId="0" borderId="10" xfId="58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/>
      <protection/>
    </xf>
    <xf numFmtId="2" fontId="3" fillId="0" borderId="11" xfId="58" applyNumberFormat="1" applyFont="1" applyBorder="1" applyAlignment="1" applyProtection="1">
      <alignment horizontal="center"/>
      <protection hidden="1"/>
    </xf>
    <xf numFmtId="2" fontId="3" fillId="33" borderId="10" xfId="58" applyNumberFormat="1" applyFont="1" applyFill="1" applyBorder="1" applyAlignment="1">
      <alignment horizontal="center" vertical="center"/>
    </xf>
    <xf numFmtId="2" fontId="7" fillId="0" borderId="10" xfId="55" applyNumberFormat="1" applyFont="1" applyFill="1" applyBorder="1" applyAlignment="1">
      <alignment horizontal="center"/>
      <protection/>
    </xf>
    <xf numFmtId="2" fontId="3" fillId="0" borderId="11" xfId="58" applyNumberFormat="1" applyFont="1" applyBorder="1" applyAlignment="1" applyProtection="1" quotePrefix="1">
      <alignment horizontal="center"/>
      <protection hidden="1"/>
    </xf>
    <xf numFmtId="2" fontId="3" fillId="33" borderId="10" xfId="58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1" fontId="5" fillId="0" borderId="10" xfId="58" applyNumberFormat="1" applyFont="1" applyFill="1" applyBorder="1" applyAlignment="1">
      <alignment horizontal="center" vertical="center"/>
    </xf>
    <xf numFmtId="2" fontId="5" fillId="0" borderId="10" xfId="58" applyNumberFormat="1" applyFont="1" applyFill="1" applyBorder="1" applyAlignment="1">
      <alignment horizontal="center" vertical="center"/>
    </xf>
    <xf numFmtId="2" fontId="5" fillId="33" borderId="10" xfId="58" applyNumberFormat="1" applyFont="1" applyFill="1" applyBorder="1" applyAlignment="1">
      <alignment horizontal="center" vertical="center"/>
    </xf>
    <xf numFmtId="2" fontId="5" fillId="0" borderId="11" xfId="58" applyNumberFormat="1" applyFont="1" applyBorder="1" applyAlignment="1" applyProtection="1">
      <alignment horizontal="center"/>
      <protection hidden="1"/>
    </xf>
    <xf numFmtId="1" fontId="3" fillId="33" borderId="10" xfId="58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 quotePrefix="1">
      <alignment horizontal="center"/>
      <protection/>
    </xf>
    <xf numFmtId="0" fontId="3" fillId="33" borderId="1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2" fontId="3" fillId="0" borderId="0" xfId="58" applyNumberFormat="1" applyFont="1" applyFill="1" applyBorder="1" applyAlignment="1">
      <alignment horizontal="right" vertical="center" indent="1"/>
    </xf>
    <xf numFmtId="2" fontId="3" fillId="0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 quotePrefix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10" xfId="58" applyNumberFormat="1" applyFon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right"/>
      <protection hidden="1"/>
    </xf>
    <xf numFmtId="0" fontId="3" fillId="0" borderId="10" xfId="58" applyNumberFormat="1" applyFont="1" applyBorder="1" applyAlignment="1" applyProtection="1">
      <alignment horizontal="center"/>
      <protection hidden="1"/>
    </xf>
    <xf numFmtId="2" fontId="3" fillId="33" borderId="10" xfId="58" applyNumberFormat="1" applyFont="1" applyFill="1" applyBorder="1" applyAlignment="1" quotePrefix="1">
      <alignment horizontal="right" vertical="center"/>
    </xf>
    <xf numFmtId="2" fontId="5" fillId="33" borderId="10" xfId="58" applyNumberFormat="1" applyFont="1" applyFill="1" applyBorder="1" applyAlignment="1">
      <alignment horizontal="right" vertical="center"/>
    </xf>
    <xf numFmtId="2" fontId="43" fillId="0" borderId="10" xfId="58" applyNumberFormat="1" applyFont="1" applyBorder="1" applyAlignment="1" applyProtection="1">
      <alignment horizontal="center"/>
      <protection hidden="1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wnloads\working%20%20%20Asoj%20207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i"/>
      <sheetName val="capital"/>
      <sheetName val="9.1  9.2"/>
      <sheetName val="9.14"/>
      <sheetName val="slr"/>
      <sheetName val="17.1produc limit"/>
      <sheetName val="deposit mix"/>
    </sheetNames>
    <sheetDataSet>
      <sheetData sheetId="0">
        <row r="5">
          <cell r="Q5">
            <v>57973.42858798998</v>
          </cell>
        </row>
        <row r="6">
          <cell r="Q6">
            <v>116000.25999999998</v>
          </cell>
        </row>
        <row r="7">
          <cell r="Q7">
            <v>60436.84075747</v>
          </cell>
        </row>
      </sheetData>
      <sheetData sheetId="1">
        <row r="8">
          <cell r="E8">
            <v>12679.869999999999</v>
          </cell>
          <cell r="F8">
            <v>13610.23</v>
          </cell>
          <cell r="O8">
            <v>15.457610747213115</v>
          </cell>
          <cell r="P8">
            <v>16.591781896820894</v>
          </cell>
          <cell r="Q8">
            <v>32.59</v>
          </cell>
        </row>
        <row r="9">
          <cell r="E9">
            <v>11720.86152105</v>
          </cell>
          <cell r="F9">
            <v>13185.499578195264</v>
          </cell>
          <cell r="O9">
            <v>10.749438134136389</v>
          </cell>
          <cell r="P9">
            <v>12.092687191034582</v>
          </cell>
          <cell r="Q9">
            <v>41.79</v>
          </cell>
        </row>
        <row r="10">
          <cell r="E10">
            <v>14176.95009072536</v>
          </cell>
          <cell r="F10">
            <v>15639.434076110152</v>
          </cell>
          <cell r="O10">
            <v>11.326642407846286</v>
          </cell>
          <cell r="P10">
            <v>12.495090700578329</v>
          </cell>
          <cell r="Q10">
            <v>28.389999999999997</v>
          </cell>
        </row>
        <row r="11">
          <cell r="E11">
            <v>19012.824070022478</v>
          </cell>
          <cell r="F11">
            <v>21214.818721464053</v>
          </cell>
          <cell r="O11">
            <v>11.456706704596234</v>
          </cell>
          <cell r="P11">
            <v>12.783579913633714</v>
          </cell>
          <cell r="Q11">
            <v>35.13</v>
          </cell>
        </row>
        <row r="12">
          <cell r="E12">
            <v>11841.622370476744</v>
          </cell>
          <cell r="F12">
            <v>12684.277067195468</v>
          </cell>
          <cell r="O12">
            <v>21.452453740510023</v>
          </cell>
          <cell r="P12">
            <v>22.979019132905165</v>
          </cell>
          <cell r="Q12">
            <v>58.46</v>
          </cell>
        </row>
        <row r="13">
          <cell r="E13">
            <v>11844.358838799999</v>
          </cell>
          <cell r="F13">
            <v>13162.0572808</v>
          </cell>
          <cell r="O13">
            <v>10.784083149929476</v>
          </cell>
          <cell r="P13">
            <v>11.983824711162033</v>
          </cell>
          <cell r="Q13">
            <v>20.69</v>
          </cell>
        </row>
        <row r="14">
          <cell r="E14">
            <v>10991.98469300221</v>
          </cell>
          <cell r="F14">
            <v>12633.604129397412</v>
          </cell>
          <cell r="O14">
            <v>13.583519797651064</v>
          </cell>
          <cell r="P14">
            <v>15.612177109071734</v>
          </cell>
          <cell r="Q14">
            <v>28.74</v>
          </cell>
        </row>
        <row r="15">
          <cell r="E15">
            <v>10381.908856890683</v>
          </cell>
          <cell r="F15">
            <v>10883.889758270043</v>
          </cell>
          <cell r="O15">
            <v>13.957499009371263</v>
          </cell>
          <cell r="P15">
            <v>14.632365070160791</v>
          </cell>
          <cell r="Q15">
            <v>30.48</v>
          </cell>
        </row>
        <row r="16">
          <cell r="E16">
            <v>12560.729072117372</v>
          </cell>
          <cell r="F16">
            <v>14370.987026625673</v>
          </cell>
          <cell r="O16">
            <v>13.514936042019826</v>
          </cell>
          <cell r="P16">
            <v>15.46271473657399</v>
          </cell>
          <cell r="Q16">
            <v>36.29</v>
          </cell>
        </row>
        <row r="17">
          <cell r="E17">
            <v>9002.297446317418</v>
          </cell>
          <cell r="F17">
            <v>10574.000099847028</v>
          </cell>
          <cell r="O17">
            <v>11.766113011452607</v>
          </cell>
          <cell r="P17">
            <v>13.820347627905347</v>
          </cell>
          <cell r="Q17">
            <v>26.540000000000003</v>
          </cell>
        </row>
        <row r="18">
          <cell r="E18">
            <v>6935.299864078527</v>
          </cell>
          <cell r="F18">
            <v>7478.341356881627</v>
          </cell>
          <cell r="O18">
            <v>10.83138138613364</v>
          </cell>
          <cell r="P18">
            <v>11.679490282983368</v>
          </cell>
          <cell r="Q18">
            <v>34.19</v>
          </cell>
        </row>
        <row r="19">
          <cell r="E19">
            <v>10044.31721216614</v>
          </cell>
          <cell r="F19">
            <v>11353.11751185916</v>
          </cell>
          <cell r="O19">
            <v>10.6866690636353</v>
          </cell>
          <cell r="P19">
            <v>12.079169457416636</v>
          </cell>
          <cell r="Q19">
            <v>22.38</v>
          </cell>
        </row>
        <row r="20">
          <cell r="E20">
            <v>9133.60609464924</v>
          </cell>
          <cell r="F20">
            <v>9729.532772123626</v>
          </cell>
          <cell r="O20">
            <v>15.613888911249644</v>
          </cell>
          <cell r="P20">
            <v>16.632624867772464</v>
          </cell>
          <cell r="Q20">
            <v>24.86</v>
          </cell>
        </row>
        <row r="21">
          <cell r="E21">
            <v>7923.321427697478</v>
          </cell>
          <cell r="F21">
            <v>8502.715591941978</v>
          </cell>
          <cell r="O21">
            <v>14.209441198353598</v>
          </cell>
          <cell r="P21">
            <v>15.248508890183176</v>
          </cell>
          <cell r="Q21">
            <v>25.34</v>
          </cell>
        </row>
        <row r="22">
          <cell r="E22">
            <v>9315.173869871363</v>
          </cell>
          <cell r="F22">
            <v>10227.79554011827</v>
          </cell>
          <cell r="O22">
            <v>12.172501903224573</v>
          </cell>
          <cell r="P22">
            <v>13.365060321692168</v>
          </cell>
          <cell r="Q22">
            <v>19.11</v>
          </cell>
        </row>
        <row r="23">
          <cell r="E23">
            <v>9933.669333177186</v>
          </cell>
          <cell r="F23">
            <v>11462.536929187187</v>
          </cell>
          <cell r="O23">
            <v>10.993117919428466</v>
          </cell>
          <cell r="P23">
            <v>12.685042746239214</v>
          </cell>
          <cell r="Q23">
            <v>22.18</v>
          </cell>
        </row>
        <row r="24">
          <cell r="E24">
            <v>22488.874213179995</v>
          </cell>
          <cell r="F24">
            <v>24816.292546179997</v>
          </cell>
          <cell r="O24">
            <v>16.316772289609233</v>
          </cell>
          <cell r="P24">
            <v>18.005427515399347</v>
          </cell>
          <cell r="Q24">
            <v>29.75</v>
          </cell>
        </row>
        <row r="25">
          <cell r="E25">
            <v>10749.35419774</v>
          </cell>
          <cell r="F25">
            <v>11991.985167472896</v>
          </cell>
          <cell r="O25">
            <v>9.692120295855174</v>
          </cell>
          <cell r="P25">
            <v>10.812534473344883</v>
          </cell>
          <cell r="Q25">
            <v>28.939999999999998</v>
          </cell>
        </row>
        <row r="26">
          <cell r="E26">
            <v>9424.43533602</v>
          </cell>
          <cell r="F26">
            <v>10365.039414452902</v>
          </cell>
          <cell r="O26">
            <v>14.553869041912204</v>
          </cell>
          <cell r="P26">
            <v>16.006415331394425</v>
          </cell>
          <cell r="Q26">
            <v>23.1</v>
          </cell>
        </row>
        <row r="27">
          <cell r="E27">
            <v>9682.086224831264</v>
          </cell>
          <cell r="F27">
            <v>10302.301718629464</v>
          </cell>
          <cell r="O27">
            <v>12.121573574236114</v>
          </cell>
          <cell r="P27">
            <v>12.898057853076244</v>
          </cell>
          <cell r="Q27">
            <v>27.900000000000002</v>
          </cell>
        </row>
        <row r="28">
          <cell r="E28">
            <v>9447.29863244509</v>
          </cell>
          <cell r="F28">
            <v>10216.173992672124</v>
          </cell>
          <cell r="O28">
            <v>13.19441394728613</v>
          </cell>
          <cell r="P28">
            <v>14.268251048387546</v>
          </cell>
          <cell r="Q28">
            <v>28.26</v>
          </cell>
        </row>
        <row r="29">
          <cell r="E29">
            <v>10885.008251533542</v>
          </cell>
          <cell r="F29">
            <v>11946.43107504554</v>
          </cell>
          <cell r="O29">
            <v>12.56164915683109</v>
          </cell>
          <cell r="P29">
            <v>13.78656518885452</v>
          </cell>
          <cell r="Q29">
            <v>23.919999999999998</v>
          </cell>
        </row>
        <row r="30">
          <cell r="E30">
            <v>7677.063013920622</v>
          </cell>
          <cell r="F30">
            <v>8954.273414330646</v>
          </cell>
          <cell r="O30">
            <v>9.446270526273265</v>
          </cell>
          <cell r="P30">
            <v>11.017818778432451</v>
          </cell>
          <cell r="Q30">
            <v>23.5</v>
          </cell>
        </row>
        <row r="31">
          <cell r="E31">
            <v>8509.95607332668</v>
          </cell>
          <cell r="F31">
            <v>9119.69799963436</v>
          </cell>
          <cell r="O31">
            <v>15.990574399734173</v>
          </cell>
          <cell r="P31">
            <v>17.13630577052475</v>
          </cell>
          <cell r="Q31">
            <v>26.040000000000003</v>
          </cell>
        </row>
        <row r="32">
          <cell r="E32">
            <v>5889.525244751296</v>
          </cell>
          <cell r="F32">
            <v>6320.382991763796</v>
          </cell>
          <cell r="O32">
            <v>13.523157237145616</v>
          </cell>
          <cell r="P32">
            <v>14.512465681809292</v>
          </cell>
          <cell r="Q32">
            <v>23.95</v>
          </cell>
        </row>
        <row r="33">
          <cell r="E33">
            <v>6807.687069274444</v>
          </cell>
          <cell r="F33">
            <v>7185.2895261072445</v>
          </cell>
          <cell r="O33">
            <v>18.584829783491905</v>
          </cell>
          <cell r="P33">
            <v>19.615675842462394</v>
          </cell>
          <cell r="Q33">
            <v>25.15</v>
          </cell>
        </row>
        <row r="34">
          <cell r="E34">
            <v>6709.043918499356</v>
          </cell>
          <cell r="F34">
            <v>7154.827696209356</v>
          </cell>
          <cell r="O34">
            <v>14.683410806675628</v>
          </cell>
          <cell r="P34">
            <v>15.65905300228251</v>
          </cell>
          <cell r="Q34">
            <v>27.21</v>
          </cell>
        </row>
        <row r="35">
          <cell r="E35">
            <v>8804.137922530117</v>
          </cell>
          <cell r="F35">
            <v>9835.027696037689</v>
          </cell>
          <cell r="O35">
            <v>12.103599097820746</v>
          </cell>
          <cell r="P35">
            <v>13.520827751252964</v>
          </cell>
          <cell r="Q35">
            <v>24.07</v>
          </cell>
        </row>
        <row r="36">
          <cell r="O36">
            <v>12.830646313799873</v>
          </cell>
          <cell r="P36">
            <v>14.152475093563648</v>
          </cell>
          <cell r="Q36">
            <v>29.39580404063385</v>
          </cell>
        </row>
        <row r="38">
          <cell r="O38">
            <v>14.256768339359638</v>
          </cell>
          <cell r="P38">
            <v>15.692617402751251</v>
          </cell>
          <cell r="Q38">
            <v>35.77066181290134</v>
          </cell>
        </row>
        <row r="39">
          <cell r="O39">
            <v>12.592186086475484</v>
          </cell>
          <cell r="P39">
            <v>13.894949665459675</v>
          </cell>
          <cell r="Q39">
            <v>28.201082156992605</v>
          </cell>
        </row>
      </sheetData>
      <sheetData sheetId="2">
        <row r="748">
          <cell r="C748">
            <v>92720.73862809998</v>
          </cell>
          <cell r="D748">
            <v>148611.71</v>
          </cell>
          <cell r="E748">
            <v>123073.05853875</v>
          </cell>
          <cell r="F748">
            <v>131293.47180613998</v>
          </cell>
          <cell r="G748">
            <v>71421.579078435</v>
          </cell>
          <cell r="H748">
            <v>96136.78173516516</v>
          </cell>
          <cell r="I748">
            <v>86620.00899439464</v>
          </cell>
          <cell r="J748">
            <v>42295.904688350005</v>
          </cell>
          <cell r="K748">
            <v>99371.20449138996</v>
          </cell>
          <cell r="L748">
            <v>69150.98521914</v>
          </cell>
          <cell r="M748">
            <v>61381.21831500999</v>
          </cell>
          <cell r="N748">
            <v>103653.53280204609</v>
          </cell>
          <cell r="O748">
            <v>60301.29756349</v>
          </cell>
          <cell r="P748">
            <v>54651.46098678999</v>
          </cell>
          <cell r="Q748">
            <v>58645.841380496</v>
          </cell>
          <cell r="R748">
            <v>77875.05017656</v>
          </cell>
          <cell r="S748">
            <v>99308.66181751</v>
          </cell>
          <cell r="T748">
            <v>104941.19483410999</v>
          </cell>
          <cell r="U748">
            <v>54632.70732643</v>
          </cell>
          <cell r="V748">
            <v>68597.35608000052</v>
          </cell>
          <cell r="W748">
            <v>63615.480263125006</v>
          </cell>
          <cell r="X748">
            <v>71949.23910296932</v>
          </cell>
          <cell r="Y748">
            <v>82843.4258526367</v>
          </cell>
          <cell r="Z748">
            <v>52353.48682172679</v>
          </cell>
          <cell r="AA748">
            <v>39393.71169610001</v>
          </cell>
          <cell r="AB748">
            <v>34248.13641471928</v>
          </cell>
          <cell r="AC748">
            <v>45351.860938130274</v>
          </cell>
          <cell r="AD748">
            <v>64132.10570059</v>
          </cell>
        </row>
        <row r="749">
          <cell r="C749">
            <v>92378.05074294997</v>
          </cell>
          <cell r="D749">
            <v>148274.06999999998</v>
          </cell>
          <cell r="E749">
            <v>105611.06900785002</v>
          </cell>
          <cell r="F749">
            <v>118608.47171592998</v>
          </cell>
          <cell r="G749">
            <v>49416.71598308501</v>
          </cell>
          <cell r="H749">
            <v>86988.09079593648</v>
          </cell>
          <cell r="I749">
            <v>76557.84311970953</v>
          </cell>
          <cell r="J749">
            <v>41972.67792419001</v>
          </cell>
          <cell r="K749">
            <v>92347.33098525998</v>
          </cell>
          <cell r="L749">
            <v>67627.68869929</v>
          </cell>
          <cell r="M749">
            <v>60545.03831048</v>
          </cell>
          <cell r="N749">
            <v>102165.63397060201</v>
          </cell>
          <cell r="O749">
            <v>58905.35476172</v>
          </cell>
          <cell r="P749">
            <v>52809.29985903999</v>
          </cell>
          <cell r="Q749">
            <v>55574.25579867046</v>
          </cell>
          <cell r="R749">
            <v>77433.53904805999</v>
          </cell>
          <cell r="S749">
            <v>99302.51241732</v>
          </cell>
          <cell r="T749">
            <v>102320.98858719</v>
          </cell>
          <cell r="U749">
            <v>54401.52280034</v>
          </cell>
          <cell r="V749">
            <v>67124.20629309054</v>
          </cell>
          <cell r="W749">
            <v>61892.6637813299</v>
          </cell>
          <cell r="X749">
            <v>68699.85266077793</v>
          </cell>
          <cell r="Y749">
            <v>81244.7642003763</v>
          </cell>
          <cell r="Z749">
            <v>52309.55664721679</v>
          </cell>
          <cell r="AA749">
            <v>38721.973461730006</v>
          </cell>
          <cell r="AB749">
            <v>33729.16019816928</v>
          </cell>
          <cell r="AC749">
            <v>45146.29481717137</v>
          </cell>
          <cell r="AD749">
            <v>63404.72897825269</v>
          </cell>
        </row>
        <row r="750">
          <cell r="C750">
            <v>73695.71242401001</v>
          </cell>
          <cell r="D750">
            <v>106470.54</v>
          </cell>
          <cell r="E750">
            <v>94984.42352893922</v>
          </cell>
          <cell r="F750">
            <v>107968.13576008003</v>
          </cell>
          <cell r="G750">
            <v>40327.76729392995</v>
          </cell>
          <cell r="H750">
            <v>80788.349456</v>
          </cell>
          <cell r="I750">
            <v>67847.39816304001</v>
          </cell>
          <cell r="J750">
            <v>38712.361005205996</v>
          </cell>
          <cell r="K750">
            <v>81859.36916452</v>
          </cell>
          <cell r="L750">
            <v>62328.067318217974</v>
          </cell>
          <cell r="M750">
            <v>48876.15642964004</v>
          </cell>
          <cell r="N750">
            <v>87853.295034182</v>
          </cell>
          <cell r="O750">
            <v>54421.881161949284</v>
          </cell>
          <cell r="P750">
            <v>47471.27840428997</v>
          </cell>
          <cell r="Q750">
            <v>54948.283628137935</v>
          </cell>
          <cell r="R750">
            <v>70279.29243015869</v>
          </cell>
          <cell r="S750">
            <v>92941.98429943998</v>
          </cell>
          <cell r="T750">
            <v>88773.46389331999</v>
          </cell>
          <cell r="U750">
            <v>50065.803130990775</v>
          </cell>
          <cell r="V750">
            <v>60084.53671718952</v>
          </cell>
          <cell r="W750">
            <v>54491.76972172037</v>
          </cell>
          <cell r="X750">
            <v>64265.110445429</v>
          </cell>
          <cell r="Y750">
            <v>66767.95082819999</v>
          </cell>
          <cell r="Z750">
            <v>47736.95658001</v>
          </cell>
          <cell r="AA750">
            <v>35968.07777416801</v>
          </cell>
          <cell r="AB750">
            <v>32384.344560939968</v>
          </cell>
          <cell r="AC750">
            <v>40857.81298914599</v>
          </cell>
          <cell r="AD750">
            <v>57962.05101929706</v>
          </cell>
        </row>
        <row r="751">
          <cell r="C751">
            <v>73691.53146389002</v>
          </cell>
          <cell r="D751">
            <v>106452.15</v>
          </cell>
          <cell r="E751">
            <v>90828.0072266503</v>
          </cell>
          <cell r="F751">
            <v>105979.73630772003</v>
          </cell>
          <cell r="G751">
            <v>39757.641716493155</v>
          </cell>
          <cell r="H751">
            <v>79057.70343792</v>
          </cell>
          <cell r="I751">
            <v>66205.4607765</v>
          </cell>
          <cell r="J751">
            <v>38622.139695066</v>
          </cell>
          <cell r="K751">
            <v>80680.79916452001</v>
          </cell>
          <cell r="L751">
            <v>60372.537383504976</v>
          </cell>
          <cell r="M751">
            <v>48362.10532161004</v>
          </cell>
          <cell r="N751">
            <v>87505.824091372</v>
          </cell>
          <cell r="O751">
            <v>53901.29904058929</v>
          </cell>
          <cell r="P751">
            <v>47321.72307222998</v>
          </cell>
          <cell r="Q751">
            <v>52132.40448479993</v>
          </cell>
          <cell r="R751">
            <v>68974.3916251291</v>
          </cell>
          <cell r="S751">
            <v>92941.98429943998</v>
          </cell>
          <cell r="T751">
            <v>88176.88298712399</v>
          </cell>
          <cell r="U751">
            <v>50065.80313099077</v>
          </cell>
          <cell r="V751">
            <v>60084.53671718952</v>
          </cell>
          <cell r="W751">
            <v>54374.06023188667</v>
          </cell>
          <cell r="X751">
            <v>62618.617014139505</v>
          </cell>
          <cell r="Y751">
            <v>65817.36776383799</v>
          </cell>
          <cell r="Z751">
            <v>47277.77210057001</v>
          </cell>
          <cell r="AA751">
            <v>35685.58460644001</v>
          </cell>
          <cell r="AB751">
            <v>32325.87126653997</v>
          </cell>
          <cell r="AC751">
            <v>40809.25423497099</v>
          </cell>
          <cell r="AD751">
            <v>57894.31535743706</v>
          </cell>
        </row>
      </sheetData>
      <sheetData sheetId="4">
        <row r="5">
          <cell r="H5">
            <v>0.2758822388186052</v>
          </cell>
        </row>
        <row r="6">
          <cell r="H6">
            <v>0.3638703133628848</v>
          </cell>
        </row>
        <row r="7">
          <cell r="H7">
            <v>0.2623485954764378</v>
          </cell>
        </row>
        <row r="8">
          <cell r="H8">
            <v>0.24056298915272348</v>
          </cell>
        </row>
        <row r="9">
          <cell r="H9">
            <v>0.36852207439724033</v>
          </cell>
        </row>
        <row r="10">
          <cell r="H10">
            <v>0.17350732468373148</v>
          </cell>
        </row>
        <row r="11">
          <cell r="H11">
            <v>0.24854444291061245</v>
          </cell>
        </row>
        <row r="12">
          <cell r="H12">
            <v>0.23512036051818005</v>
          </cell>
        </row>
        <row r="13">
          <cell r="H13">
            <v>0.27952963327876285</v>
          </cell>
        </row>
        <row r="14">
          <cell r="H14">
            <v>0.23056741910460554</v>
          </cell>
        </row>
        <row r="15">
          <cell r="H15">
            <v>0.2885488834005846</v>
          </cell>
        </row>
        <row r="16">
          <cell r="H16">
            <v>0.21520218030947236</v>
          </cell>
        </row>
        <row r="17">
          <cell r="H17">
            <v>0.2026295250409472</v>
          </cell>
        </row>
        <row r="18">
          <cell r="H18">
            <v>0.21998714787457072</v>
          </cell>
        </row>
        <row r="19">
          <cell r="H19">
            <v>0.1952769014425331</v>
          </cell>
        </row>
        <row r="20">
          <cell r="H20">
            <v>0.2315605049092946</v>
          </cell>
        </row>
        <row r="21">
          <cell r="H21">
            <v>0.19559536435642288</v>
          </cell>
        </row>
        <row r="22">
          <cell r="H22">
            <v>0.24760402475055726</v>
          </cell>
        </row>
        <row r="23">
          <cell r="H23">
            <v>0.22359959656847836</v>
          </cell>
        </row>
        <row r="24">
          <cell r="H24">
            <v>0.21140038173280903</v>
          </cell>
        </row>
        <row r="25">
          <cell r="H25">
            <v>0.23970055403199994</v>
          </cell>
        </row>
        <row r="26">
          <cell r="H26">
            <v>0.20667552927410202</v>
          </cell>
        </row>
        <row r="27">
          <cell r="H27">
            <v>0.22455595974375428</v>
          </cell>
        </row>
        <row r="28">
          <cell r="H28">
            <v>0.2126614195761371</v>
          </cell>
        </row>
        <row r="29">
          <cell r="H29">
            <v>0.2772099365639093</v>
          </cell>
        </row>
        <row r="30">
          <cell r="H30">
            <v>0.2763174028907002</v>
          </cell>
        </row>
        <row r="31">
          <cell r="H31">
            <v>0.1912844639974525</v>
          </cell>
        </row>
        <row r="32">
          <cell r="H32">
            <v>0.2053087727479212</v>
          </cell>
        </row>
        <row r="34">
          <cell r="H34">
            <v>0.24430541663357888</v>
          </cell>
        </row>
        <row r="35">
          <cell r="H35">
            <v>0.2909657693547294</v>
          </cell>
        </row>
        <row r="36">
          <cell r="H36">
            <v>0.23479568093067382</v>
          </cell>
        </row>
      </sheetData>
      <sheetData sheetId="5">
        <row r="31">
          <cell r="D31">
            <v>0.183082350004786</v>
          </cell>
          <cell r="E31">
            <v>0.19873844981530953</v>
          </cell>
          <cell r="F31">
            <v>0.21752304810745615</v>
          </cell>
          <cell r="G31">
            <v>0.27897288121943886</v>
          </cell>
          <cell r="H31">
            <v>0.14216759848160784</v>
          </cell>
          <cell r="I31">
            <v>0.28262926313026165</v>
          </cell>
          <cell r="J31">
            <v>0.18570340590355786</v>
          </cell>
          <cell r="L31">
            <v>0.17334004226083724</v>
          </cell>
          <cell r="M31">
            <v>0.19690580407619934</v>
          </cell>
          <cell r="N31">
            <v>0.17324586500567907</v>
          </cell>
          <cell r="O31">
            <v>0.21465564579415614</v>
          </cell>
          <cell r="P31">
            <v>0.2571313046810914</v>
          </cell>
          <cell r="Q31">
            <v>0.1661066064488794</v>
          </cell>
          <cell r="R31">
            <v>0.1852591973061159</v>
          </cell>
          <cell r="S31">
            <v>0.2074592861474301</v>
          </cell>
          <cell r="T31">
            <v>0.32947349003537524</v>
          </cell>
          <cell r="U31">
            <v>0.23555803429845212</v>
          </cell>
          <cell r="V31">
            <v>0.20030199776575955</v>
          </cell>
          <cell r="W31">
            <v>0.23358351956734433</v>
          </cell>
          <cell r="X31">
            <v>0.24379742523591408</v>
          </cell>
          <cell r="Y31">
            <v>0.31254810872364375</v>
          </cell>
          <cell r="Z31">
            <v>0.22464577444916012</v>
          </cell>
          <cell r="AA31">
            <v>0.23775176708368603</v>
          </cell>
          <cell r="AB31">
            <v>0.22989479420301667</v>
          </cell>
          <cell r="AC31">
            <v>0.2076706284776294</v>
          </cell>
          <cell r="AD31">
            <v>0.29030765820432036</v>
          </cell>
          <cell r="AE31">
            <v>0.23543704221427</v>
          </cell>
        </row>
        <row r="32">
          <cell r="D32">
            <v>68.10864763711109</v>
          </cell>
          <cell r="E32">
            <v>26.790390846154928</v>
          </cell>
          <cell r="F32">
            <v>45.3691588707262</v>
          </cell>
          <cell r="G32">
            <v>41.07626873827602</v>
          </cell>
          <cell r="H32">
            <v>42.913772683860884</v>
          </cell>
          <cell r="I32">
            <v>42.5295577196186</v>
          </cell>
          <cell r="J32">
            <v>30.949756099918304</v>
          </cell>
          <cell r="K32">
            <v>30.727187816838647</v>
          </cell>
          <cell r="L32">
            <v>29.225659271032868</v>
          </cell>
          <cell r="M32">
            <v>29.122545115313226</v>
          </cell>
          <cell r="N32">
            <v>24.01800609749931</v>
          </cell>
          <cell r="O32">
            <v>37.015840773560846</v>
          </cell>
          <cell r="P32">
            <v>31.86878662828965</v>
          </cell>
          <cell r="Q32">
            <v>25.365848326086315</v>
          </cell>
          <cell r="R32">
            <v>25.753599042529647</v>
          </cell>
          <cell r="S32">
            <v>29.019244294954877</v>
          </cell>
          <cell r="T32">
            <v>33.758645130620124</v>
          </cell>
          <cell r="U32">
            <v>26.233129633264323</v>
          </cell>
          <cell r="V32">
            <v>38.7052585184332</v>
          </cell>
          <cell r="W32">
            <v>33.06941124335806</v>
          </cell>
          <cell r="X32">
            <v>30.947208493833994</v>
          </cell>
          <cell r="Y32">
            <v>37.850102623805505</v>
          </cell>
          <cell r="Z32">
            <v>26.228665579412908</v>
          </cell>
          <cell r="AA32">
            <v>36.79695367090334</v>
          </cell>
          <cell r="AB32">
            <v>30.727225618855215</v>
          </cell>
          <cell r="AC32">
            <v>28.671576475277494</v>
          </cell>
          <cell r="AD32">
            <v>44.93105384782573</v>
          </cell>
          <cell r="AE32">
            <v>31.857611468106008</v>
          </cell>
        </row>
      </sheetData>
      <sheetData sheetId="6">
        <row r="7">
          <cell r="AM7">
            <v>57973.42858798998</v>
          </cell>
        </row>
        <row r="8">
          <cell r="AM8">
            <v>116000.25999999998</v>
          </cell>
        </row>
        <row r="9">
          <cell r="AM9">
            <v>56774.62096937001</v>
          </cell>
        </row>
        <row r="10">
          <cell r="AM10">
            <v>56182.039875209986</v>
          </cell>
        </row>
        <row r="11">
          <cell r="AM11">
            <v>25088.813095350008</v>
          </cell>
        </row>
        <row r="12">
          <cell r="AM12">
            <v>55722.392350901086</v>
          </cell>
        </row>
        <row r="13">
          <cell r="AM13">
            <v>37536.35453853289</v>
          </cell>
        </row>
        <row r="14">
          <cell r="AM14">
            <v>16813.18117757</v>
          </cell>
        </row>
        <row r="15">
          <cell r="AM15">
            <v>57417.09643403058</v>
          </cell>
        </row>
        <row r="16">
          <cell r="AM16">
            <v>33397.04304283999</v>
          </cell>
        </row>
        <row r="17">
          <cell r="AM17">
            <v>31129.00205213</v>
          </cell>
        </row>
        <row r="18">
          <cell r="AM18">
            <v>53092.44599147051</v>
          </cell>
        </row>
        <row r="19">
          <cell r="AM19">
            <v>31705.71739134601</v>
          </cell>
        </row>
        <row r="20">
          <cell r="AM20">
            <v>25633.559330309992</v>
          </cell>
        </row>
        <row r="21">
          <cell r="AM21">
            <v>29907.55437257524</v>
          </cell>
        </row>
        <row r="22">
          <cell r="AM22">
            <v>31266.95252723</v>
          </cell>
        </row>
        <row r="23">
          <cell r="AM23">
            <v>60436.84075747</v>
          </cell>
        </row>
        <row r="24">
          <cell r="AM24">
            <v>41949.684246920006</v>
          </cell>
        </row>
        <row r="25">
          <cell r="AM25">
            <v>25279.465802849998</v>
          </cell>
        </row>
        <row r="26">
          <cell r="AM26">
            <v>20470.93752063444</v>
          </cell>
        </row>
        <row r="27">
          <cell r="AM27">
            <v>30722.90831991991</v>
          </cell>
        </row>
        <row r="28">
          <cell r="AM28">
            <v>35566.54363862064</v>
          </cell>
        </row>
        <row r="29">
          <cell r="AM29">
            <v>49015.202724679184</v>
          </cell>
        </row>
        <row r="30">
          <cell r="AM30">
            <v>28970.8592172528</v>
          </cell>
        </row>
        <row r="31">
          <cell r="AM31">
            <v>17131.945090085002</v>
          </cell>
        </row>
        <row r="32">
          <cell r="AM32">
            <v>13918.942797029998</v>
          </cell>
        </row>
        <row r="33">
          <cell r="AM33">
            <v>20421.207353624668</v>
          </cell>
        </row>
        <row r="34">
          <cell r="AM34">
            <v>39650.70537954265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C19">
      <selection activeCell="N31" sqref="N31"/>
    </sheetView>
  </sheetViews>
  <sheetFormatPr defaultColWidth="12.28125" defaultRowHeight="15"/>
  <cols>
    <col min="1" max="1" width="8.140625" style="1" customWidth="1"/>
    <col min="2" max="2" width="33.28125" style="1" customWidth="1"/>
    <col min="3" max="6" width="12.28125" style="1" customWidth="1"/>
    <col min="7" max="7" width="13.140625" style="1" customWidth="1"/>
    <col min="8" max="8" width="14.8515625" style="1" customWidth="1"/>
    <col min="9" max="9" width="14.140625" style="1" customWidth="1"/>
    <col min="10" max="10" width="12.8515625" style="1" customWidth="1"/>
    <col min="11" max="11" width="12.28125" style="31" customWidth="1"/>
    <col min="12" max="12" width="11.28125" style="1" customWidth="1"/>
    <col min="13" max="13" width="11.57421875" style="1" customWidth="1"/>
    <col min="14" max="14" width="10.57421875" style="31" customWidth="1"/>
    <col min="15" max="15" width="12.421875" style="1" customWidth="1"/>
    <col min="16" max="17" width="12.00390625" style="1" customWidth="1"/>
    <col min="18" max="16384" width="12.28125" style="1" customWidth="1"/>
  </cols>
  <sheetData>
    <row r="1" spans="1:17" ht="23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2"/>
    </row>
    <row r="2" spans="1:16" ht="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8" ht="15" customHeight="1">
      <c r="A3" s="44" t="s">
        <v>2</v>
      </c>
      <c r="B3" s="46" t="s">
        <v>3</v>
      </c>
      <c r="C3" s="48" t="s">
        <v>4</v>
      </c>
      <c r="D3" s="49"/>
      <c r="E3" s="49"/>
      <c r="F3" s="50"/>
      <c r="G3" s="48" t="s">
        <v>5</v>
      </c>
      <c r="H3" s="49"/>
      <c r="I3" s="49"/>
      <c r="J3" s="49"/>
      <c r="K3" s="49"/>
      <c r="L3" s="49"/>
      <c r="M3" s="50"/>
      <c r="N3" s="40" t="s">
        <v>49</v>
      </c>
      <c r="O3" s="40" t="s">
        <v>50</v>
      </c>
      <c r="P3" s="40" t="s">
        <v>51</v>
      </c>
      <c r="Q3" s="40" t="s">
        <v>63</v>
      </c>
      <c r="R3" s="1">
        <v>100</v>
      </c>
    </row>
    <row r="4" spans="1:17" ht="59.25">
      <c r="A4" s="45"/>
      <c r="B4" s="47"/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58</v>
      </c>
      <c r="J4" s="2" t="s">
        <v>59</v>
      </c>
      <c r="K4" s="2" t="s">
        <v>60</v>
      </c>
      <c r="L4" s="2" t="s">
        <v>61</v>
      </c>
      <c r="M4" s="2" t="s">
        <v>62</v>
      </c>
      <c r="N4" s="41"/>
      <c r="O4" s="41"/>
      <c r="P4" s="41"/>
      <c r="Q4" s="41"/>
    </row>
    <row r="5" spans="1:18" ht="15.75">
      <c r="A5" s="3">
        <v>1</v>
      </c>
      <c r="B5" s="4" t="s">
        <v>6</v>
      </c>
      <c r="C5" s="5">
        <f>'[1]capital'!E8</f>
        <v>12679.869999999999</v>
      </c>
      <c r="D5" s="5">
        <f>'[1]capital'!F8</f>
        <v>13610.23</v>
      </c>
      <c r="E5" s="6">
        <f>'[1]capital'!O8</f>
        <v>15.457610747213115</v>
      </c>
      <c r="F5" s="6">
        <f>'[1]capital'!P8</f>
        <v>16.591781896820894</v>
      </c>
      <c r="G5" s="7">
        <f>'[1]9.1  9.2'!C748</f>
        <v>92720.73862809998</v>
      </c>
      <c r="H5" s="7">
        <f>'[1]9.1  9.2'!C749</f>
        <v>92378.05074294997</v>
      </c>
      <c r="I5" s="7">
        <f>'[1]9.1  9.2'!C750</f>
        <v>73695.71242401001</v>
      </c>
      <c r="J5" s="7">
        <f>'[1]9.1  9.2'!C751</f>
        <v>73691.53146389002</v>
      </c>
      <c r="K5" s="33">
        <v>69.84</v>
      </c>
      <c r="L5" s="6">
        <f>'[1]capital'!Q8</f>
        <v>32.59</v>
      </c>
      <c r="M5" s="9">
        <f>('[1]slr'!H5)*100</f>
        <v>27.588223881860518</v>
      </c>
      <c r="N5" s="10">
        <v>3.305494440550176</v>
      </c>
      <c r="O5" s="8">
        <f>'[1]17.1produc limit'!D32</f>
        <v>68.10864763711109</v>
      </c>
      <c r="P5" s="8">
        <f>'[1]17.1produc limit'!D31*100</f>
        <v>18.3082350004786</v>
      </c>
      <c r="Q5" s="34">
        <f>'[1]deposit mix'!AM7</f>
        <v>57973.42858798998</v>
      </c>
      <c r="R5" s="1">
        <v>0.6984</v>
      </c>
    </row>
    <row r="6" spans="1:18" ht="15.75">
      <c r="A6" s="3">
        <v>2</v>
      </c>
      <c r="B6" s="4" t="s">
        <v>7</v>
      </c>
      <c r="C6" s="5">
        <f>'[1]capital'!E9</f>
        <v>11720.86152105</v>
      </c>
      <c r="D6" s="5">
        <f>'[1]capital'!F9</f>
        <v>13185.499578195264</v>
      </c>
      <c r="E6" s="6">
        <f>'[1]capital'!O9</f>
        <v>10.749438134136389</v>
      </c>
      <c r="F6" s="6">
        <f>'[1]capital'!P9</f>
        <v>12.092687191034582</v>
      </c>
      <c r="G6" s="7">
        <f>'[1]9.1  9.2'!D748</f>
        <v>148611.71</v>
      </c>
      <c r="H6" s="7">
        <f>'[1]9.1  9.2'!D749</f>
        <v>148274.06999999998</v>
      </c>
      <c r="I6" s="7">
        <f>'[1]9.1  9.2'!D750</f>
        <v>106470.54</v>
      </c>
      <c r="J6" s="7">
        <f>'[1]9.1  9.2'!D751</f>
        <v>106452.15</v>
      </c>
      <c r="K6" s="33">
        <v>67.31</v>
      </c>
      <c r="L6" s="6">
        <f>'[1]capital'!Q9</f>
        <v>41.79</v>
      </c>
      <c r="M6" s="6">
        <f>('[1]slr'!H6)*100</f>
        <v>36.38703133628848</v>
      </c>
      <c r="N6" s="10">
        <v>3.0059206988149025</v>
      </c>
      <c r="O6" s="11">
        <f>'[1]17.1produc limit'!E32</f>
        <v>26.790390846154928</v>
      </c>
      <c r="P6" s="11">
        <f>'[1]17.1produc limit'!E31*100</f>
        <v>19.87384498153095</v>
      </c>
      <c r="Q6" s="34">
        <f>'[1]deposit mix'!AM8</f>
        <v>116000.25999999998</v>
      </c>
      <c r="R6" s="1">
        <v>0.6731</v>
      </c>
    </row>
    <row r="7" spans="1:18" ht="12.75">
      <c r="A7" s="3">
        <v>3</v>
      </c>
      <c r="B7" s="4" t="s">
        <v>8</v>
      </c>
      <c r="C7" s="5">
        <f>'[1]capital'!$E$24</f>
        <v>22488.874213179995</v>
      </c>
      <c r="D7" s="5">
        <f>'[1]capital'!$F$24</f>
        <v>24816.292546179997</v>
      </c>
      <c r="E7" s="6">
        <f>'[1]capital'!$O$24</f>
        <v>16.316772289609233</v>
      </c>
      <c r="F7" s="6">
        <f>'[1]capital'!$P$24</f>
        <v>18.005427515399347</v>
      </c>
      <c r="G7" s="5">
        <f>'[1]9.1  9.2'!R748</f>
        <v>77875.05017656</v>
      </c>
      <c r="H7" s="7">
        <f>'[1]9.1  9.2'!R749</f>
        <v>77433.53904805999</v>
      </c>
      <c r="I7" s="7">
        <f>'[1]9.1  9.2'!R750</f>
        <v>70279.29243015869</v>
      </c>
      <c r="J7" s="7">
        <f>'[1]9.1  9.2'!R751</f>
        <v>68974.3916251291</v>
      </c>
      <c r="K7" s="35">
        <v>75.33999999999999</v>
      </c>
      <c r="L7" s="6">
        <f>'[1]capital'!$Q$24</f>
        <v>29.75</v>
      </c>
      <c r="M7" s="9">
        <f>('[1]slr'!$H$21)*100</f>
        <v>19.55953643564229</v>
      </c>
      <c r="N7" s="8">
        <v>3.538259948620991</v>
      </c>
      <c r="O7" s="12">
        <f>'[1]17.1produc limit'!T32</f>
        <v>33.758645130620124</v>
      </c>
      <c r="P7" s="12">
        <f>'[1]17.1produc limit'!T31*100</f>
        <v>32.947349003537525</v>
      </c>
      <c r="Q7" s="36">
        <f>'[1]deposit mix'!AM23</f>
        <v>60436.84075747</v>
      </c>
      <c r="R7" s="1">
        <v>0.7582394959875434</v>
      </c>
    </row>
    <row r="8" spans="1:18" ht="12.75">
      <c r="A8" s="3"/>
      <c r="B8" s="13" t="s">
        <v>9</v>
      </c>
      <c r="C8" s="14">
        <f>SUM(C5:C7)</f>
        <v>46889.60573422999</v>
      </c>
      <c r="D8" s="14">
        <f>SUM(D5:D7)</f>
        <v>51612.02212437526</v>
      </c>
      <c r="E8" s="15">
        <f>'[1]capital'!$O$38</f>
        <v>14.256768339359638</v>
      </c>
      <c r="F8" s="15">
        <f>'[1]capital'!$P$38</f>
        <v>15.692617402751251</v>
      </c>
      <c r="G8" s="14">
        <f>SUM(G5:G7)</f>
        <v>319207.49880466</v>
      </c>
      <c r="H8" s="14">
        <f>SUM(H5:H7)</f>
        <v>318085.65979100997</v>
      </c>
      <c r="I8" s="14">
        <f>SUM(I5:I7)</f>
        <v>250445.54485416872</v>
      </c>
      <c r="J8" s="14">
        <f>SUM(J5:J7)</f>
        <v>249118.0730890191</v>
      </c>
      <c r="K8" s="16">
        <f>((AVERAGE(K5:K7)))</f>
        <v>70.83</v>
      </c>
      <c r="L8" s="15">
        <f>'[1]capital'!$Q$38</f>
        <v>35.77066181290134</v>
      </c>
      <c r="M8" s="15">
        <f>('[1]slr'!$H$35)*100</f>
        <v>29.09657693547294</v>
      </c>
      <c r="N8" s="17">
        <v>3.3783200334262076</v>
      </c>
      <c r="O8" s="16">
        <f>((AVERAGE(O5:O7)))</f>
        <v>42.88589453796205</v>
      </c>
      <c r="P8" s="16">
        <f>((AVERAGE(P5:P7)))</f>
        <v>23.709809661849025</v>
      </c>
      <c r="Q8" s="37">
        <f>SUM('[1]kfi'!Q5:Q7)</f>
        <v>234410.52934545995</v>
      </c>
      <c r="R8" s="1">
        <v>0.7592</v>
      </c>
    </row>
    <row r="9" spans="1:18" ht="15">
      <c r="A9" s="3">
        <v>4</v>
      </c>
      <c r="B9" s="4" t="s">
        <v>10</v>
      </c>
      <c r="C9" s="5">
        <f>'[1]capital'!E10</f>
        <v>14176.95009072536</v>
      </c>
      <c r="D9" s="5">
        <f>'[1]capital'!F10</f>
        <v>15639.434076110152</v>
      </c>
      <c r="E9" s="6">
        <f>'[1]capital'!O10</f>
        <v>11.326642407846286</v>
      </c>
      <c r="F9" s="6">
        <f>'[1]capital'!P10</f>
        <v>12.495090700578329</v>
      </c>
      <c r="G9" s="18">
        <f>'[1]9.1  9.2'!E748</f>
        <v>123073.05853875</v>
      </c>
      <c r="H9" s="7">
        <f>'[1]9.1  9.2'!E749</f>
        <v>105611.06900785002</v>
      </c>
      <c r="I9" s="7">
        <f>'[1]9.1  9.2'!E750</f>
        <v>94984.42352893922</v>
      </c>
      <c r="J9" s="7">
        <f>'[1]9.1  9.2'!E751</f>
        <v>90828.0072266503</v>
      </c>
      <c r="K9" s="38">
        <v>75.82394959875434</v>
      </c>
      <c r="L9" s="6">
        <f>'[1]capital'!Q10</f>
        <v>28.389999999999997</v>
      </c>
      <c r="M9" s="6">
        <f>('[1]slr'!H7)*100</f>
        <v>26.23485954764378</v>
      </c>
      <c r="N9" s="8">
        <v>1.1059773291564423</v>
      </c>
      <c r="O9" s="8">
        <f>'[1]17.1produc limit'!F32</f>
        <v>45.3691588707262</v>
      </c>
      <c r="P9" s="8">
        <f>'[1]17.1produc limit'!F31*100</f>
        <v>21.752304810745613</v>
      </c>
      <c r="Q9" s="34">
        <f>'[1]deposit mix'!AM9</f>
        <v>56774.62096937001</v>
      </c>
      <c r="R9" s="1">
        <v>0.649</v>
      </c>
    </row>
    <row r="10" spans="1:18" ht="15">
      <c r="A10" s="3">
        <v>5</v>
      </c>
      <c r="B10" s="4" t="s">
        <v>11</v>
      </c>
      <c r="C10" s="5">
        <f>'[1]capital'!E11</f>
        <v>19012.824070022478</v>
      </c>
      <c r="D10" s="5">
        <f>'[1]capital'!F11</f>
        <v>21214.818721464053</v>
      </c>
      <c r="E10" s="6">
        <f>'[1]capital'!O11</f>
        <v>11.456706704596234</v>
      </c>
      <c r="F10" s="6">
        <f>'[1]capital'!P11</f>
        <v>12.783579913633714</v>
      </c>
      <c r="G10" s="18">
        <f>'[1]9.1  9.2'!F748</f>
        <v>131293.47180613998</v>
      </c>
      <c r="H10" s="7">
        <f>'[1]9.1  9.2'!F749</f>
        <v>118608.47171592998</v>
      </c>
      <c r="I10" s="19">
        <f>'[1]9.1  9.2'!F750</f>
        <v>107968.13576008003</v>
      </c>
      <c r="J10" s="7">
        <f>'[1]9.1  9.2'!F751</f>
        <v>105979.73630772003</v>
      </c>
      <c r="K10" s="38">
        <v>75.92</v>
      </c>
      <c r="L10" s="6">
        <f>'[1]capital'!Q11</f>
        <v>35.13</v>
      </c>
      <c r="M10" s="6">
        <f>('[1]slr'!H8)*100</f>
        <v>24.056298915272347</v>
      </c>
      <c r="N10" s="8">
        <v>1.0356618882086421</v>
      </c>
      <c r="O10" s="8">
        <f>'[1]17.1produc limit'!G32</f>
        <v>41.07626873827602</v>
      </c>
      <c r="P10" s="8">
        <f>'[1]17.1produc limit'!G31*100</f>
        <v>27.897288121943888</v>
      </c>
      <c r="Q10" s="34">
        <f>'[1]deposit mix'!AM10</f>
        <v>56182.039875209986</v>
      </c>
      <c r="R10" s="1">
        <v>0.7773697211313174</v>
      </c>
    </row>
    <row r="11" spans="1:18" ht="15">
      <c r="A11" s="3">
        <v>6</v>
      </c>
      <c r="B11" s="4" t="s">
        <v>12</v>
      </c>
      <c r="C11" s="5">
        <f>'[1]capital'!E12</f>
        <v>11841.622370476744</v>
      </c>
      <c r="D11" s="5">
        <f>'[1]capital'!F12</f>
        <v>12684.277067195468</v>
      </c>
      <c r="E11" s="6">
        <f>'[1]capital'!O12</f>
        <v>21.452453740510023</v>
      </c>
      <c r="F11" s="6">
        <f>'[1]capital'!P12</f>
        <v>22.979019132905165</v>
      </c>
      <c r="G11" s="18">
        <f>'[1]9.1  9.2'!G748</f>
        <v>71421.579078435</v>
      </c>
      <c r="H11" s="7">
        <f>'[1]9.1  9.2'!G749</f>
        <v>49416.71598308501</v>
      </c>
      <c r="I11" s="19">
        <f>'[1]9.1  9.2'!G750</f>
        <v>40327.76729392995</v>
      </c>
      <c r="J11" s="19">
        <f>'[1]9.1  9.2'!G751</f>
        <v>39757.641716493155</v>
      </c>
      <c r="K11" s="38">
        <v>64.9</v>
      </c>
      <c r="L11" s="6">
        <f>'[1]capital'!Q12</f>
        <v>58.46</v>
      </c>
      <c r="M11" s="6">
        <f>('[1]slr'!H9)*100</f>
        <v>36.85220743972403</v>
      </c>
      <c r="N11" s="8">
        <v>0.17963832901227939</v>
      </c>
      <c r="O11" s="8">
        <f>'[1]17.1produc limit'!H32</f>
        <v>42.913772683860884</v>
      </c>
      <c r="P11" s="8">
        <f>'[1]17.1produc limit'!H31*100</f>
        <v>14.216759848160784</v>
      </c>
      <c r="Q11" s="34">
        <f>'[1]deposit mix'!AM11</f>
        <v>25088.813095350008</v>
      </c>
      <c r="R11" s="1">
        <v>0.7637</v>
      </c>
    </row>
    <row r="12" spans="1:18" ht="15">
      <c r="A12" s="3">
        <v>7</v>
      </c>
      <c r="B12" s="4" t="s">
        <v>13</v>
      </c>
      <c r="C12" s="5">
        <f>'[1]capital'!E13</f>
        <v>11844.358838799999</v>
      </c>
      <c r="D12" s="5">
        <f>'[1]capital'!F13</f>
        <v>13162.0572808</v>
      </c>
      <c r="E12" s="6">
        <f>'[1]capital'!O13</f>
        <v>10.784083149929476</v>
      </c>
      <c r="F12" s="6">
        <f>'[1]capital'!P13</f>
        <v>11.983824711162033</v>
      </c>
      <c r="G12" s="18">
        <f>'[1]9.1  9.2'!H748</f>
        <v>96136.78173516516</v>
      </c>
      <c r="H12" s="7">
        <f>'[1]9.1  9.2'!H749</f>
        <v>86988.09079593648</v>
      </c>
      <c r="I12" s="19">
        <f>'[1]9.1  9.2'!H750</f>
        <v>80788.349456</v>
      </c>
      <c r="J12" s="19">
        <f>'[1]9.1  9.2'!H751</f>
        <v>79057.70343792</v>
      </c>
      <c r="K12" s="38">
        <v>77.73697211313174</v>
      </c>
      <c r="L12" s="6">
        <f>'[1]capital'!Q13</f>
        <v>20.69</v>
      </c>
      <c r="M12" s="6">
        <f>('[1]slr'!H10)*100</f>
        <v>17.35073246837315</v>
      </c>
      <c r="N12" s="8">
        <v>1.2363120641989223</v>
      </c>
      <c r="O12" s="8">
        <f>'[1]17.1produc limit'!I32</f>
        <v>42.5295577196186</v>
      </c>
      <c r="P12" s="8">
        <f>'[1]17.1produc limit'!I31*100</f>
        <v>28.262926313026167</v>
      </c>
      <c r="Q12" s="34">
        <f>'[1]deposit mix'!AM12</f>
        <v>55722.392350901086</v>
      </c>
      <c r="R12" s="1">
        <v>0.7404381847883712</v>
      </c>
    </row>
    <row r="13" spans="1:18" ht="15">
      <c r="A13" s="3">
        <v>8</v>
      </c>
      <c r="B13" s="4" t="s">
        <v>14</v>
      </c>
      <c r="C13" s="5">
        <f>'[1]capital'!E14</f>
        <v>10991.98469300221</v>
      </c>
      <c r="D13" s="5">
        <f>'[1]capital'!F14</f>
        <v>12633.604129397412</v>
      </c>
      <c r="E13" s="6">
        <f>'[1]capital'!O14</f>
        <v>13.583519797651064</v>
      </c>
      <c r="F13" s="6">
        <f>'[1]capital'!P14</f>
        <v>15.612177109071734</v>
      </c>
      <c r="G13" s="18">
        <f>'[1]9.1  9.2'!I748</f>
        <v>86620.00899439464</v>
      </c>
      <c r="H13" s="7">
        <f>'[1]9.1  9.2'!I749</f>
        <v>76557.84311970953</v>
      </c>
      <c r="I13" s="19">
        <f>'[1]9.1  9.2'!I750</f>
        <v>67847.39816304001</v>
      </c>
      <c r="J13" s="19">
        <f>'[1]9.1  9.2'!I751</f>
        <v>66205.4607765</v>
      </c>
      <c r="K13" s="38">
        <v>76.37</v>
      </c>
      <c r="L13" s="6">
        <f>'[1]capital'!Q14</f>
        <v>28.74</v>
      </c>
      <c r="M13" s="6">
        <f>('[1]slr'!H11)*100</f>
        <v>24.854444291061245</v>
      </c>
      <c r="N13" s="8">
        <v>0.13096831984103524</v>
      </c>
      <c r="O13" s="8">
        <f>'[1]17.1produc limit'!J32</f>
        <v>30.949756099918304</v>
      </c>
      <c r="P13" s="8">
        <f>'[1]17.1produc limit'!J31*100</f>
        <v>18.570340590355787</v>
      </c>
      <c r="Q13" s="34">
        <f>'[1]deposit mix'!AM13</f>
        <v>37536.35453853289</v>
      </c>
      <c r="R13" s="1">
        <v>0.7691</v>
      </c>
    </row>
    <row r="14" spans="1:18" ht="15">
      <c r="A14" s="3">
        <v>9</v>
      </c>
      <c r="B14" s="4" t="s">
        <v>15</v>
      </c>
      <c r="C14" s="5">
        <f>'[1]capital'!E15</f>
        <v>10381.908856890683</v>
      </c>
      <c r="D14" s="5">
        <f>'[1]capital'!F15</f>
        <v>10883.889758270043</v>
      </c>
      <c r="E14" s="6">
        <f>'[1]capital'!O15</f>
        <v>13.957499009371263</v>
      </c>
      <c r="F14" s="6">
        <f>'[1]capital'!P15</f>
        <v>14.632365070160791</v>
      </c>
      <c r="G14" s="18">
        <f>'[1]9.1  9.2'!J748</f>
        <v>42295.904688350005</v>
      </c>
      <c r="H14" s="18">
        <f>'[1]9.1  9.2'!J749</f>
        <v>41972.67792419001</v>
      </c>
      <c r="I14" s="19">
        <f>'[1]9.1  9.2'!J750</f>
        <v>38712.361005205996</v>
      </c>
      <c r="J14" s="19">
        <f>'[1]9.1  9.2'!J751</f>
        <v>38622.139695066</v>
      </c>
      <c r="K14" s="38">
        <v>74.04381847883712</v>
      </c>
      <c r="L14" s="6">
        <f>'[1]capital'!Q15</f>
        <v>30.48</v>
      </c>
      <c r="M14" s="6">
        <f>('[1]slr'!H12)*100</f>
        <v>23.512036051818004</v>
      </c>
      <c r="N14" s="8">
        <v>0.7286175576891197</v>
      </c>
      <c r="O14" s="8">
        <f>'[1]17.1produc limit'!K32</f>
        <v>30.727187816838647</v>
      </c>
      <c r="P14" s="8">
        <f>'[1]17.1produc limit'!K32</f>
        <v>30.727187816838647</v>
      </c>
      <c r="Q14" s="34">
        <f>'[1]deposit mix'!AM14</f>
        <v>16813.18117757</v>
      </c>
      <c r="R14" s="1">
        <v>0.7738895876574797</v>
      </c>
    </row>
    <row r="15" spans="1:18" ht="15">
      <c r="A15" s="3">
        <v>10</v>
      </c>
      <c r="B15" s="4" t="s">
        <v>16</v>
      </c>
      <c r="C15" s="5">
        <f>'[1]capital'!E16</f>
        <v>12560.729072117372</v>
      </c>
      <c r="D15" s="5">
        <f>'[1]capital'!F16</f>
        <v>14370.987026625673</v>
      </c>
      <c r="E15" s="6">
        <f>'[1]capital'!O16</f>
        <v>13.514936042019826</v>
      </c>
      <c r="F15" s="6">
        <f>'[1]capital'!P16</f>
        <v>15.46271473657399</v>
      </c>
      <c r="G15" s="18">
        <f>'[1]9.1  9.2'!K748</f>
        <v>99371.20449138996</v>
      </c>
      <c r="H15" s="18">
        <f>'[1]9.1  9.2'!K749</f>
        <v>92347.33098525998</v>
      </c>
      <c r="I15" s="19">
        <f>'[1]9.1  9.2'!K750</f>
        <v>81859.36916452</v>
      </c>
      <c r="J15" s="19">
        <f>'[1]9.1  9.2'!K751</f>
        <v>80680.79916452001</v>
      </c>
      <c r="K15" s="38">
        <v>76.91</v>
      </c>
      <c r="L15" s="6">
        <f>'[1]capital'!Q16</f>
        <v>36.29</v>
      </c>
      <c r="M15" s="6">
        <f>('[1]slr'!H13)*100</f>
        <v>27.952963327876283</v>
      </c>
      <c r="N15" s="8">
        <v>0.2620795711595723</v>
      </c>
      <c r="O15" s="8">
        <f>'[1]17.1produc limit'!L32</f>
        <v>29.225659271032868</v>
      </c>
      <c r="P15" s="8">
        <f>'[1]17.1produc limit'!L31*100</f>
        <v>17.334004226083724</v>
      </c>
      <c r="Q15" s="34">
        <f>'[1]deposit mix'!AM15</f>
        <v>57417.09643403058</v>
      </c>
      <c r="R15" s="1">
        <v>0.7083</v>
      </c>
    </row>
    <row r="16" spans="1:18" ht="15">
      <c r="A16" s="3">
        <v>11</v>
      </c>
      <c r="B16" s="4" t="s">
        <v>17</v>
      </c>
      <c r="C16" s="5">
        <f>'[1]capital'!E17</f>
        <v>9002.297446317418</v>
      </c>
      <c r="D16" s="5">
        <f>'[1]capital'!F17</f>
        <v>10574.000099847028</v>
      </c>
      <c r="E16" s="6">
        <f>'[1]capital'!O17</f>
        <v>11.766113011452607</v>
      </c>
      <c r="F16" s="6">
        <f>'[1]capital'!P17</f>
        <v>13.820347627905347</v>
      </c>
      <c r="G16" s="18">
        <f>'[1]9.1  9.2'!L748</f>
        <v>69150.98521914</v>
      </c>
      <c r="H16" s="19">
        <f>'[1]9.1  9.2'!L749</f>
        <v>67627.68869929</v>
      </c>
      <c r="I16" s="19">
        <f>'[1]9.1  9.2'!L750</f>
        <v>62328.067318217974</v>
      </c>
      <c r="J16" s="19">
        <f>'[1]9.1  9.2'!L751</f>
        <v>60372.537383504976</v>
      </c>
      <c r="K16" s="38">
        <v>77.38895876574797</v>
      </c>
      <c r="L16" s="6">
        <f>'[1]capital'!Q17</f>
        <v>26.540000000000003</v>
      </c>
      <c r="M16" s="6">
        <f>('[1]slr'!H14)*100</f>
        <v>23.056741910460556</v>
      </c>
      <c r="N16" s="8">
        <v>3.4034306784929913</v>
      </c>
      <c r="O16" s="8">
        <f>'[1]17.1produc limit'!M32</f>
        <v>29.122545115313226</v>
      </c>
      <c r="P16" s="8">
        <f>'[1]17.1produc limit'!M31*100</f>
        <v>19.690580407619933</v>
      </c>
      <c r="Q16" s="34">
        <f>'[1]deposit mix'!AM16</f>
        <v>33397.04304283999</v>
      </c>
      <c r="R16" s="1">
        <v>0.7757596646539948</v>
      </c>
    </row>
    <row r="17" spans="1:18" ht="15">
      <c r="A17" s="3">
        <v>12</v>
      </c>
      <c r="B17" s="4" t="s">
        <v>18</v>
      </c>
      <c r="C17" s="5">
        <f>'[1]capital'!E18</f>
        <v>6935.299864078527</v>
      </c>
      <c r="D17" s="5">
        <f>'[1]capital'!F18</f>
        <v>7478.341356881627</v>
      </c>
      <c r="E17" s="6">
        <f>'[1]capital'!O18</f>
        <v>10.83138138613364</v>
      </c>
      <c r="F17" s="6">
        <f>'[1]capital'!P18</f>
        <v>11.679490282983368</v>
      </c>
      <c r="G17" s="18">
        <f>'[1]9.1  9.2'!M748</f>
        <v>61381.21831500999</v>
      </c>
      <c r="H17" s="19">
        <f>'[1]9.1  9.2'!M749</f>
        <v>60545.03831048</v>
      </c>
      <c r="I17" s="19">
        <f>'[1]9.1  9.2'!M750</f>
        <v>48876.15642964004</v>
      </c>
      <c r="J17" s="19">
        <f>'[1]9.1  9.2'!M751</f>
        <v>48362.10532161004</v>
      </c>
      <c r="K17" s="38">
        <v>70.83</v>
      </c>
      <c r="L17" s="6">
        <f>'[1]capital'!Q18</f>
        <v>34.19</v>
      </c>
      <c r="M17" s="6">
        <f>('[1]slr'!H15)*100</f>
        <v>28.85488834005846</v>
      </c>
      <c r="N17" s="8">
        <v>4.292552733908694</v>
      </c>
      <c r="O17" s="8">
        <f>'[1]17.1produc limit'!N32</f>
        <v>24.01800609749931</v>
      </c>
      <c r="P17" s="8">
        <f>'[1]17.1produc limit'!N31*100</f>
        <v>17.324586500567907</v>
      </c>
      <c r="Q17" s="34">
        <f>'[1]deposit mix'!AM17</f>
        <v>31129.00205213</v>
      </c>
      <c r="R17" s="1">
        <v>0.7952946359258559</v>
      </c>
    </row>
    <row r="18" spans="1:18" ht="15">
      <c r="A18" s="3">
        <v>13</v>
      </c>
      <c r="B18" s="4" t="s">
        <v>19</v>
      </c>
      <c r="C18" s="5">
        <f>'[1]capital'!E19</f>
        <v>10044.31721216614</v>
      </c>
      <c r="D18" s="5">
        <f>'[1]capital'!F19</f>
        <v>11353.11751185916</v>
      </c>
      <c r="E18" s="6">
        <f>'[1]capital'!O19</f>
        <v>10.6866690636353</v>
      </c>
      <c r="F18" s="6">
        <f>'[1]capital'!P19</f>
        <v>12.079169457416636</v>
      </c>
      <c r="G18" s="18">
        <f>'[1]9.1  9.2'!N748</f>
        <v>103653.53280204609</v>
      </c>
      <c r="H18" s="19">
        <f>'[1]9.1  9.2'!N749</f>
        <v>102165.63397060201</v>
      </c>
      <c r="I18" s="19">
        <f>'[1]9.1  9.2'!N750</f>
        <v>87853.295034182</v>
      </c>
      <c r="J18" s="19">
        <f>'[1]9.1  9.2'!N751</f>
        <v>87505.824091372</v>
      </c>
      <c r="K18" s="38">
        <v>77.57596646539949</v>
      </c>
      <c r="L18" s="6">
        <f>'[1]capital'!Q19</f>
        <v>22.38</v>
      </c>
      <c r="M18" s="6">
        <f>('[1]slr'!H16)*100</f>
        <v>21.520218030947234</v>
      </c>
      <c r="N18" s="8">
        <v>0.28853022326532957</v>
      </c>
      <c r="O18" s="8">
        <f>'[1]17.1produc limit'!O32</f>
        <v>37.015840773560846</v>
      </c>
      <c r="P18" s="8">
        <f>'[1]17.1produc limit'!O31*100</f>
        <v>21.465564579415613</v>
      </c>
      <c r="Q18" s="34">
        <f>'[1]deposit mix'!AM18</f>
        <v>53092.44599147051</v>
      </c>
      <c r="R18" s="1">
        <v>0.7758638534079929</v>
      </c>
    </row>
    <row r="19" spans="1:18" ht="15">
      <c r="A19" s="3">
        <v>14</v>
      </c>
      <c r="B19" s="4" t="s">
        <v>20</v>
      </c>
      <c r="C19" s="5">
        <f>'[1]capital'!E20</f>
        <v>9133.60609464924</v>
      </c>
      <c r="D19" s="5">
        <f>'[1]capital'!F20</f>
        <v>9729.532772123626</v>
      </c>
      <c r="E19" s="6">
        <f>'[1]capital'!O20</f>
        <v>15.613888911249644</v>
      </c>
      <c r="F19" s="6">
        <f>'[1]capital'!P20</f>
        <v>16.632624867772464</v>
      </c>
      <c r="G19" s="18">
        <f>'[1]9.1  9.2'!O748</f>
        <v>60301.29756349</v>
      </c>
      <c r="H19" s="19">
        <f>'[1]9.1  9.2'!O749</f>
        <v>58905.35476172</v>
      </c>
      <c r="I19" s="19">
        <f>'[1]9.1  9.2'!O750</f>
        <v>54421.881161949284</v>
      </c>
      <c r="J19" s="19">
        <f>'[1]9.1  9.2'!O751</f>
        <v>53901.29904058929</v>
      </c>
      <c r="K19" s="38">
        <v>79.52946359258559</v>
      </c>
      <c r="L19" s="6">
        <f>'[1]capital'!Q20</f>
        <v>24.86</v>
      </c>
      <c r="M19" s="6">
        <f>('[1]slr'!H17)*100</f>
        <v>20.26295250409472</v>
      </c>
      <c r="N19" s="8">
        <v>0.45316270903261535</v>
      </c>
      <c r="O19" s="8">
        <f>'[1]17.1produc limit'!P32</f>
        <v>31.86878662828965</v>
      </c>
      <c r="P19" s="8">
        <f>'[1]17.1produc limit'!P31*100</f>
        <v>25.713130468109142</v>
      </c>
      <c r="Q19" s="34">
        <f>'[1]deposit mix'!AM19</f>
        <v>31705.71739134601</v>
      </c>
      <c r="R19" s="1">
        <v>0.7886515931700278</v>
      </c>
    </row>
    <row r="20" spans="1:18" ht="15">
      <c r="A20" s="3">
        <v>15</v>
      </c>
      <c r="B20" s="4" t="s">
        <v>21</v>
      </c>
      <c r="C20" s="5">
        <f>'[1]capital'!E21</f>
        <v>7923.321427697478</v>
      </c>
      <c r="D20" s="5">
        <f>'[1]capital'!F21</f>
        <v>8502.715591941978</v>
      </c>
      <c r="E20" s="6">
        <f>'[1]capital'!O21</f>
        <v>14.209441198353598</v>
      </c>
      <c r="F20" s="6">
        <f>'[1]capital'!P21</f>
        <v>15.248508890183176</v>
      </c>
      <c r="G20" s="18">
        <f>'[1]9.1  9.2'!P748</f>
        <v>54651.46098678999</v>
      </c>
      <c r="H20" s="19">
        <f>'[1]9.1  9.2'!P749</f>
        <v>52809.29985903999</v>
      </c>
      <c r="I20" s="19">
        <f>'[1]9.1  9.2'!P750</f>
        <v>47471.27840428997</v>
      </c>
      <c r="J20" s="19">
        <f>'[1]9.1  9.2'!P751</f>
        <v>47321.72307222998</v>
      </c>
      <c r="K20" s="38">
        <v>77.5863853407993</v>
      </c>
      <c r="L20" s="6">
        <f>'[1]capital'!Q21</f>
        <v>25.34</v>
      </c>
      <c r="M20" s="6">
        <f>('[1]slr'!H18)*100</f>
        <v>21.99871478745707</v>
      </c>
      <c r="N20" s="8">
        <v>1.9725877116369739</v>
      </c>
      <c r="O20" s="8">
        <f>'[1]17.1produc limit'!Q32</f>
        <v>25.365848326086315</v>
      </c>
      <c r="P20" s="8">
        <f>'[1]17.1produc limit'!Q31*100</f>
        <v>16.61066064488794</v>
      </c>
      <c r="Q20" s="34">
        <f>'[1]deposit mix'!AM20</f>
        <v>25633.559330309992</v>
      </c>
      <c r="R20" s="1">
        <v>0.7836</v>
      </c>
    </row>
    <row r="21" spans="1:18" ht="15">
      <c r="A21" s="3">
        <v>16</v>
      </c>
      <c r="B21" s="4" t="s">
        <v>22</v>
      </c>
      <c r="C21" s="5">
        <f>'[1]capital'!E22</f>
        <v>9315.173869871363</v>
      </c>
      <c r="D21" s="5">
        <f>'[1]capital'!F22</f>
        <v>10227.79554011827</v>
      </c>
      <c r="E21" s="6">
        <f>'[1]capital'!O22</f>
        <v>12.172501903224573</v>
      </c>
      <c r="F21" s="6">
        <f>'[1]capital'!P22</f>
        <v>13.365060321692168</v>
      </c>
      <c r="G21" s="18">
        <f>'[1]9.1  9.2'!Q748</f>
        <v>58645.841380496</v>
      </c>
      <c r="H21" s="19">
        <f>'[1]9.1  9.2'!Q749</f>
        <v>55574.25579867046</v>
      </c>
      <c r="I21" s="19">
        <f>'[1]9.1  9.2'!Q750</f>
        <v>54948.283628137935</v>
      </c>
      <c r="J21" s="19">
        <f>'[1]9.1  9.2'!Q751</f>
        <v>52132.40448479993</v>
      </c>
      <c r="K21" s="38">
        <v>78.86515931700278</v>
      </c>
      <c r="L21" s="6">
        <f>'[1]capital'!Q22</f>
        <v>19.11</v>
      </c>
      <c r="M21" s="6">
        <f>('[1]slr'!H19)*100</f>
        <v>19.52769014425331</v>
      </c>
      <c r="N21" s="8">
        <v>1.777247046511779</v>
      </c>
      <c r="O21" s="8">
        <f>'[1]17.1produc limit'!R32</f>
        <v>25.753599042529647</v>
      </c>
      <c r="P21" s="8">
        <f>'[1]17.1produc limit'!R31*100</f>
        <v>18.52591973061159</v>
      </c>
      <c r="Q21" s="34">
        <f>'[1]deposit mix'!AM21</f>
        <v>29907.55437257524</v>
      </c>
      <c r="R21" s="1">
        <v>0.7534</v>
      </c>
    </row>
    <row r="22" spans="1:18" ht="15">
      <c r="A22" s="3">
        <v>17</v>
      </c>
      <c r="B22" s="4" t="s">
        <v>23</v>
      </c>
      <c r="C22" s="5">
        <f>'[1]capital'!E23</f>
        <v>9933.669333177186</v>
      </c>
      <c r="D22" s="5">
        <f>'[1]capital'!F23</f>
        <v>11462.536929187187</v>
      </c>
      <c r="E22" s="6">
        <f>'[1]capital'!O23</f>
        <v>10.993117919428466</v>
      </c>
      <c r="F22" s="6">
        <f>'[1]capital'!P23</f>
        <v>12.685042746239214</v>
      </c>
      <c r="G22" s="5">
        <f>'[1]9.1  9.2'!S748</f>
        <v>99308.66181751</v>
      </c>
      <c r="H22" s="19">
        <f>'[1]9.1  9.2'!S749</f>
        <v>99302.51241732</v>
      </c>
      <c r="I22" s="19">
        <f>'[1]9.1  9.2'!S750</f>
        <v>92941.98429943998</v>
      </c>
      <c r="J22" s="19">
        <f>'[1]9.1  9.2'!S751</f>
        <v>92941.98429943998</v>
      </c>
      <c r="K22" s="38">
        <v>78.36</v>
      </c>
      <c r="L22" s="6">
        <f>'[1]capital'!Q23</f>
        <v>22.18</v>
      </c>
      <c r="M22" s="6">
        <f>('[1]slr'!H20)*100</f>
        <v>23.156050490929463</v>
      </c>
      <c r="N22" s="8">
        <v>2.0085112446296423</v>
      </c>
      <c r="O22" s="8">
        <f>'[1]17.1produc limit'!S32</f>
        <v>29.019244294954877</v>
      </c>
      <c r="P22" s="8">
        <f>'[1]17.1produc limit'!S31*100</f>
        <v>20.745928614743008</v>
      </c>
      <c r="Q22" s="34">
        <f>'[1]deposit mix'!AM22</f>
        <v>31266.95252723</v>
      </c>
      <c r="R22" s="1">
        <v>0.7735</v>
      </c>
    </row>
    <row r="23" spans="1:18" ht="15">
      <c r="A23" s="3">
        <v>18</v>
      </c>
      <c r="B23" s="4" t="s">
        <v>24</v>
      </c>
      <c r="C23" s="5">
        <f>'[1]capital'!E25</f>
        <v>10749.35419774</v>
      </c>
      <c r="D23" s="5">
        <f>'[1]capital'!F25</f>
        <v>11991.985167472896</v>
      </c>
      <c r="E23" s="6">
        <f>'[1]capital'!O25</f>
        <v>9.692120295855174</v>
      </c>
      <c r="F23" s="6">
        <f>'[1]capital'!P25</f>
        <v>10.812534473344883</v>
      </c>
      <c r="G23" s="5">
        <f>'[1]9.1  9.2'!T748</f>
        <v>104941.19483410999</v>
      </c>
      <c r="H23" s="19">
        <f>'[1]9.1  9.2'!T749</f>
        <v>102320.98858719</v>
      </c>
      <c r="I23" s="19">
        <f>'[1]9.1  9.2'!T750</f>
        <v>88773.46389331999</v>
      </c>
      <c r="J23" s="19">
        <f>'[1]9.1  9.2'!T751</f>
        <v>88176.88298712399</v>
      </c>
      <c r="K23" s="38">
        <v>77.35</v>
      </c>
      <c r="L23" s="6">
        <f>'[1]capital'!Q25</f>
        <v>28.939999999999998</v>
      </c>
      <c r="M23" s="6">
        <f>('[1]slr'!H22)*100</f>
        <v>24.760402475055727</v>
      </c>
      <c r="N23" s="8">
        <v>1.5985276814534801</v>
      </c>
      <c r="O23" s="8">
        <f>'[1]17.1produc limit'!U32</f>
        <v>26.233129633264323</v>
      </c>
      <c r="P23" s="8">
        <f>'[1]17.1produc limit'!U31*100</f>
        <v>23.555803429845213</v>
      </c>
      <c r="Q23" s="34">
        <f>'[1]deposit mix'!AM24</f>
        <v>41949.684246920006</v>
      </c>
      <c r="R23" s="1">
        <v>0.7662428695343845</v>
      </c>
    </row>
    <row r="24" spans="1:18" ht="15">
      <c r="A24" s="3">
        <v>19</v>
      </c>
      <c r="B24" s="4" t="s">
        <v>25</v>
      </c>
      <c r="C24" s="5">
        <f>'[1]capital'!E26</f>
        <v>9424.43533602</v>
      </c>
      <c r="D24" s="5">
        <f>'[1]capital'!F26</f>
        <v>10365.039414452902</v>
      </c>
      <c r="E24" s="6">
        <f>'[1]capital'!O26</f>
        <v>14.553869041912204</v>
      </c>
      <c r="F24" s="6">
        <f>'[1]capital'!P26</f>
        <v>16.006415331394425</v>
      </c>
      <c r="G24" s="5">
        <f>'[1]9.1  9.2'!U748</f>
        <v>54632.70732643</v>
      </c>
      <c r="H24" s="19">
        <f>'[1]9.1  9.2'!U749</f>
        <v>54401.52280034</v>
      </c>
      <c r="I24" s="19">
        <f>'[1]9.1  9.2'!U750</f>
        <v>50065.803130990775</v>
      </c>
      <c r="J24" s="19">
        <f>'[1]9.1  9.2'!U751</f>
        <v>50065.80313099077</v>
      </c>
      <c r="K24" s="39">
        <v>77.35</v>
      </c>
      <c r="L24" s="6">
        <f>'[1]capital'!Q26</f>
        <v>23.1</v>
      </c>
      <c r="M24" s="6">
        <f>('[1]slr'!H23)*100</f>
        <v>22.359959656847835</v>
      </c>
      <c r="N24" s="8">
        <v>1.9877066118090665</v>
      </c>
      <c r="O24" s="8">
        <f>'[1]17.1produc limit'!V32</f>
        <v>38.7052585184332</v>
      </c>
      <c r="P24" s="8">
        <f>'[1]17.1produc limit'!V31*100</f>
        <v>20.030199776575955</v>
      </c>
      <c r="Q24" s="34">
        <f>'[1]deposit mix'!AM25</f>
        <v>25279.465802849998</v>
      </c>
      <c r="R24" s="1">
        <v>0.757</v>
      </c>
    </row>
    <row r="25" spans="1:18" ht="15">
      <c r="A25" s="3">
        <v>20</v>
      </c>
      <c r="B25" s="4" t="s">
        <v>26</v>
      </c>
      <c r="C25" s="5">
        <f>'[1]capital'!E27</f>
        <v>9682.086224831264</v>
      </c>
      <c r="D25" s="5">
        <f>'[1]capital'!F27</f>
        <v>10302.301718629464</v>
      </c>
      <c r="E25" s="6">
        <f>'[1]capital'!O27</f>
        <v>12.121573574236114</v>
      </c>
      <c r="F25" s="6">
        <f>'[1]capital'!P27</f>
        <v>12.898057853076244</v>
      </c>
      <c r="G25" s="5">
        <f>'[1]9.1  9.2'!V748</f>
        <v>68597.35608000052</v>
      </c>
      <c r="H25" s="19">
        <f>'[1]9.1  9.2'!V749</f>
        <v>67124.20629309054</v>
      </c>
      <c r="I25" s="19">
        <f>'[1]9.1  9.2'!V750</f>
        <v>60084.53671718952</v>
      </c>
      <c r="J25" s="19">
        <f>'[1]9.1  9.2'!V751</f>
        <v>60084.53671718952</v>
      </c>
      <c r="K25" s="39">
        <v>76.62428695343844</v>
      </c>
      <c r="L25" s="6">
        <f>'[1]capital'!Q27</f>
        <v>27.900000000000002</v>
      </c>
      <c r="M25" s="6">
        <f>('[1]slr'!H24)*100</f>
        <v>21.140038173280903</v>
      </c>
      <c r="N25" s="8">
        <v>1.3659374587056852</v>
      </c>
      <c r="O25" s="8">
        <f>'[1]17.1produc limit'!W32</f>
        <v>33.06941124335806</v>
      </c>
      <c r="P25" s="8">
        <f>'[1]17.1produc limit'!W31*100</f>
        <v>23.35835195673443</v>
      </c>
      <c r="Q25" s="34">
        <f>'[1]deposit mix'!AM26</f>
        <v>20470.93752063444</v>
      </c>
      <c r="R25" s="1">
        <v>0.7673769066706198</v>
      </c>
    </row>
    <row r="26" spans="1:18" ht="15">
      <c r="A26" s="3">
        <v>21</v>
      </c>
      <c r="B26" s="4" t="s">
        <v>27</v>
      </c>
      <c r="C26" s="5">
        <f>'[1]capital'!E28</f>
        <v>9447.29863244509</v>
      </c>
      <c r="D26" s="5">
        <f>'[1]capital'!F28</f>
        <v>10216.173992672124</v>
      </c>
      <c r="E26" s="6">
        <f>'[1]capital'!O28</f>
        <v>13.19441394728613</v>
      </c>
      <c r="F26" s="6">
        <f>'[1]capital'!P28</f>
        <v>14.268251048387546</v>
      </c>
      <c r="G26" s="5">
        <f>'[1]9.1  9.2'!W748</f>
        <v>63615.480263125006</v>
      </c>
      <c r="H26" s="19">
        <f>'[1]9.1  9.2'!W749</f>
        <v>61892.6637813299</v>
      </c>
      <c r="I26" s="19">
        <f>'[1]9.1  9.2'!W750</f>
        <v>54491.76972172037</v>
      </c>
      <c r="J26" s="19">
        <f>'[1]9.1  9.2'!W751</f>
        <v>54374.06023188667</v>
      </c>
      <c r="K26" s="39">
        <v>75.7</v>
      </c>
      <c r="L26" s="6">
        <f>'[1]capital'!Q28</f>
        <v>28.26</v>
      </c>
      <c r="M26" s="6">
        <f>('[1]slr'!H25)*100</f>
        <v>23.970055403199993</v>
      </c>
      <c r="N26" s="8">
        <v>1.48805204029451</v>
      </c>
      <c r="O26" s="8">
        <f>'[1]17.1produc limit'!X32</f>
        <v>30.947208493833994</v>
      </c>
      <c r="P26" s="8">
        <f>'[1]17.1produc limit'!X31*100</f>
        <v>24.379742523591407</v>
      </c>
      <c r="Q26" s="34">
        <f>'[1]deposit mix'!AM27</f>
        <v>30722.90831991991</v>
      </c>
      <c r="R26" s="1">
        <v>0.7784169677962546</v>
      </c>
    </row>
    <row r="27" spans="1:18" ht="15">
      <c r="A27" s="3">
        <v>22</v>
      </c>
      <c r="B27" s="4" t="s">
        <v>28</v>
      </c>
      <c r="C27" s="5">
        <f>'[1]capital'!E29</f>
        <v>10885.008251533542</v>
      </c>
      <c r="D27" s="5">
        <f>'[1]capital'!F29</f>
        <v>11946.43107504554</v>
      </c>
      <c r="E27" s="6">
        <f>'[1]capital'!O29</f>
        <v>12.56164915683109</v>
      </c>
      <c r="F27" s="6">
        <f>'[1]capital'!P29</f>
        <v>13.78656518885452</v>
      </c>
      <c r="G27" s="5">
        <f>'[1]9.1  9.2'!X748</f>
        <v>71949.23910296932</v>
      </c>
      <c r="H27" s="19">
        <f>'[1]9.1  9.2'!X749</f>
        <v>68699.85266077793</v>
      </c>
      <c r="I27" s="19">
        <f>'[1]9.1  9.2'!X750</f>
        <v>64265.110445429</v>
      </c>
      <c r="J27" s="19">
        <f>'[1]9.1  9.2'!X751</f>
        <v>62618.617014139505</v>
      </c>
      <c r="K27" s="39">
        <v>76.73769066706197</v>
      </c>
      <c r="L27" s="6">
        <f>'[1]capital'!Q29</f>
        <v>23.919999999999998</v>
      </c>
      <c r="M27" s="6">
        <f>('[1]slr'!H26)*100</f>
        <v>20.667552927410203</v>
      </c>
      <c r="N27" s="8">
        <v>1.6730612243061616</v>
      </c>
      <c r="O27" s="8">
        <f>'[1]17.1produc limit'!Y32</f>
        <v>37.850102623805505</v>
      </c>
      <c r="P27" s="8">
        <f>'[1]17.1produc limit'!Y31*100</f>
        <v>31.254810872364374</v>
      </c>
      <c r="Q27" s="34">
        <f>'[1]deposit mix'!AM28</f>
        <v>35566.54363862064</v>
      </c>
      <c r="R27" s="1">
        <v>0.7504</v>
      </c>
    </row>
    <row r="28" spans="1:18" ht="15">
      <c r="A28" s="3">
        <v>23</v>
      </c>
      <c r="B28" s="4" t="s">
        <v>29</v>
      </c>
      <c r="C28" s="5">
        <f>'[1]capital'!E30</f>
        <v>7677.063013920622</v>
      </c>
      <c r="D28" s="5">
        <f>'[1]capital'!F30</f>
        <v>8954.273414330646</v>
      </c>
      <c r="E28" s="6">
        <f>'[1]capital'!O30</f>
        <v>9.446270526273265</v>
      </c>
      <c r="F28" s="6">
        <f>'[1]capital'!P30</f>
        <v>11.017818778432451</v>
      </c>
      <c r="G28" s="5">
        <f>'[1]9.1  9.2'!Y748</f>
        <v>82843.4258526367</v>
      </c>
      <c r="H28" s="19">
        <f>'[1]9.1  9.2'!Y749</f>
        <v>81244.7642003763</v>
      </c>
      <c r="I28" s="19">
        <f>'[1]9.1  9.2'!Y750</f>
        <v>66767.95082819999</v>
      </c>
      <c r="J28" s="19">
        <f>'[1]9.1  9.2'!Y751</f>
        <v>65817.36776383799</v>
      </c>
      <c r="K28" s="39">
        <v>77.84169677962545</v>
      </c>
      <c r="L28" s="6">
        <f>'[1]capital'!Q30</f>
        <v>23.5</v>
      </c>
      <c r="M28" s="6">
        <f>('[1]slr'!H27)*100</f>
        <v>22.455595974375427</v>
      </c>
      <c r="N28" s="8">
        <v>4.2258167408675655</v>
      </c>
      <c r="O28" s="8">
        <f>'[1]17.1produc limit'!Z32</f>
        <v>26.228665579412908</v>
      </c>
      <c r="P28" s="8">
        <f>'[1]17.1produc limit'!Z31*100</f>
        <v>22.46457744491601</v>
      </c>
      <c r="Q28" s="34">
        <f>'[1]deposit mix'!AM29</f>
        <v>49015.202724679184</v>
      </c>
      <c r="R28" s="1">
        <v>0.7326299022748338</v>
      </c>
    </row>
    <row r="29" spans="1:18" ht="15">
      <c r="A29" s="3">
        <v>24</v>
      </c>
      <c r="B29" s="4" t="s">
        <v>30</v>
      </c>
      <c r="C29" s="5">
        <f>'[1]capital'!E31</f>
        <v>8509.95607332668</v>
      </c>
      <c r="D29" s="5">
        <f>'[1]capital'!F31</f>
        <v>9119.69799963436</v>
      </c>
      <c r="E29" s="6">
        <f>'[1]capital'!O31</f>
        <v>15.990574399734173</v>
      </c>
      <c r="F29" s="6">
        <f>'[1]capital'!P31</f>
        <v>17.13630577052475</v>
      </c>
      <c r="G29" s="5">
        <f>'[1]9.1  9.2'!Z748</f>
        <v>52353.48682172679</v>
      </c>
      <c r="H29" s="19">
        <f>'[1]9.1  9.2'!Z749</f>
        <v>52309.55664721679</v>
      </c>
      <c r="I29" s="19">
        <f>'[1]9.1  9.2'!Z750</f>
        <v>47736.95658001</v>
      </c>
      <c r="J29" s="19">
        <f>'[1]9.1  9.2'!Z751</f>
        <v>47277.77210057001</v>
      </c>
      <c r="K29" s="39">
        <v>75.03999999999999</v>
      </c>
      <c r="L29" s="6">
        <f>'[1]capital'!Q31</f>
        <v>26.040000000000003</v>
      </c>
      <c r="M29" s="6">
        <f>('[1]slr'!H28)*100</f>
        <v>21.26614195761371</v>
      </c>
      <c r="N29" s="8">
        <v>1.647282022958636</v>
      </c>
      <c r="O29" s="8">
        <f>'[1]17.1produc limit'!AA32</f>
        <v>36.79695367090334</v>
      </c>
      <c r="P29" s="8">
        <f>'[1]17.1produc limit'!AA31*100</f>
        <v>23.775176708368605</v>
      </c>
      <c r="Q29" s="34">
        <f>'[1]deposit mix'!AM30</f>
        <v>28970.8592172528</v>
      </c>
      <c r="R29" s="1">
        <v>0.782633735098842</v>
      </c>
    </row>
    <row r="30" spans="1:18" ht="15">
      <c r="A30" s="3">
        <v>25</v>
      </c>
      <c r="B30" s="4" t="s">
        <v>31</v>
      </c>
      <c r="C30" s="5">
        <f>'[1]capital'!E32</f>
        <v>5889.525244751296</v>
      </c>
      <c r="D30" s="5">
        <f>'[1]capital'!F32</f>
        <v>6320.382991763796</v>
      </c>
      <c r="E30" s="6">
        <f>'[1]capital'!O32</f>
        <v>13.523157237145616</v>
      </c>
      <c r="F30" s="6">
        <f>'[1]capital'!P32</f>
        <v>14.512465681809292</v>
      </c>
      <c r="G30" s="18">
        <f>'[1]9.1  9.2'!AA748</f>
        <v>39393.71169610001</v>
      </c>
      <c r="H30" s="19">
        <f>'[1]9.1  9.2'!AA749</f>
        <v>38721.973461730006</v>
      </c>
      <c r="I30" s="19">
        <f>'[1]9.1  9.2'!AA750</f>
        <v>35968.07777416801</v>
      </c>
      <c r="J30" s="19">
        <f>'[1]9.1  9.2'!AA751</f>
        <v>35685.58460644001</v>
      </c>
      <c r="K30" s="39">
        <v>73.26299022748339</v>
      </c>
      <c r="L30" s="6">
        <f>'[1]capital'!Q32</f>
        <v>23.95</v>
      </c>
      <c r="M30" s="6">
        <f>('[1]slr'!H29)*100</f>
        <v>27.72099365639093</v>
      </c>
      <c r="N30" s="8">
        <v>1.6729831412958207</v>
      </c>
      <c r="O30" s="8">
        <f>'[1]17.1produc limit'!AB32</f>
        <v>30.727225618855215</v>
      </c>
      <c r="P30" s="8">
        <f>'[1]17.1produc limit'!AB31*100</f>
        <v>22.989479420301667</v>
      </c>
      <c r="Q30" s="34">
        <f>'[1]deposit mix'!AM31</f>
        <v>17131.945090085002</v>
      </c>
      <c r="R30" s="1">
        <v>0.7648</v>
      </c>
    </row>
    <row r="31" spans="1:18" ht="15">
      <c r="A31" s="3">
        <v>26</v>
      </c>
      <c r="B31" s="4" t="s">
        <v>32</v>
      </c>
      <c r="C31" s="5">
        <f>'[1]capital'!E33</f>
        <v>6807.687069274444</v>
      </c>
      <c r="D31" s="5">
        <f>'[1]capital'!F33</f>
        <v>7185.2895261072445</v>
      </c>
      <c r="E31" s="6">
        <f>'[1]capital'!O33</f>
        <v>18.584829783491905</v>
      </c>
      <c r="F31" s="6">
        <f>'[1]capital'!P33</f>
        <v>19.615675842462394</v>
      </c>
      <c r="G31" s="18">
        <f>'[1]9.1  9.2'!AB748</f>
        <v>34248.13641471928</v>
      </c>
      <c r="H31" s="19">
        <f>'[1]9.1  9.2'!AB749</f>
        <v>33729.16019816928</v>
      </c>
      <c r="I31" s="19">
        <f>'[1]9.1  9.2'!AB750</f>
        <v>32384.344560939968</v>
      </c>
      <c r="J31" s="19">
        <f>'[1]9.1  9.2'!AB751</f>
        <v>32325.87126653997</v>
      </c>
      <c r="K31" s="39">
        <v>78.2633735098842</v>
      </c>
      <c r="L31" s="6">
        <f>'[1]capital'!Q33</f>
        <v>25.15</v>
      </c>
      <c r="M31" s="6">
        <f>('[1]slr'!H30)*100</f>
        <v>27.631740289070024</v>
      </c>
      <c r="N31" s="8">
        <v>4.690859141525601</v>
      </c>
      <c r="O31" s="8">
        <f>'[1]17.1produc limit'!AC32</f>
        <v>28.671576475277494</v>
      </c>
      <c r="P31" s="8">
        <f>'[1]17.1produc limit'!AC31*100</f>
        <v>20.76706284776294</v>
      </c>
      <c r="Q31" s="34">
        <f>'[1]deposit mix'!AM32</f>
        <v>13918.942797029998</v>
      </c>
      <c r="R31" s="1">
        <v>0.7846964059668139</v>
      </c>
    </row>
    <row r="32" spans="1:18" ht="15">
      <c r="A32" s="3">
        <v>27</v>
      </c>
      <c r="B32" s="20" t="s">
        <v>33</v>
      </c>
      <c r="C32" s="5">
        <f>'[1]capital'!E34</f>
        <v>6709.043918499356</v>
      </c>
      <c r="D32" s="5">
        <f>'[1]capital'!F34</f>
        <v>7154.827696209356</v>
      </c>
      <c r="E32" s="6">
        <f>'[1]capital'!O34</f>
        <v>14.683410806675628</v>
      </c>
      <c r="F32" s="6">
        <f>'[1]capital'!P34</f>
        <v>15.65905300228251</v>
      </c>
      <c r="G32" s="18">
        <f>'[1]9.1  9.2'!AC748</f>
        <v>45351.860938130274</v>
      </c>
      <c r="H32" s="19">
        <f>'[1]9.1  9.2'!AC749</f>
        <v>45146.29481717137</v>
      </c>
      <c r="I32" s="19">
        <f>'[1]9.1  9.2'!AC750</f>
        <v>40857.81298914599</v>
      </c>
      <c r="J32" s="19">
        <f>'[1]9.1  9.2'!AC751</f>
        <v>40809.25423497099</v>
      </c>
      <c r="K32" s="39">
        <v>76.48</v>
      </c>
      <c r="L32" s="6">
        <f>'[1]capital'!Q34</f>
        <v>27.21</v>
      </c>
      <c r="M32" s="9">
        <f>('[1]slr'!H31)*100</f>
        <v>19.12844639974525</v>
      </c>
      <c r="N32" s="8">
        <v>1.7044707296129724</v>
      </c>
      <c r="O32" s="8">
        <f>'[1]17.1produc limit'!AD32</f>
        <v>44.93105384782573</v>
      </c>
      <c r="P32" s="8">
        <f>'[1]17.1produc limit'!AD31*100</f>
        <v>29.030765820432038</v>
      </c>
      <c r="Q32" s="34">
        <f>'[1]deposit mix'!AM33</f>
        <v>20421.207353624668</v>
      </c>
      <c r="R32" s="1">
        <v>0.7917</v>
      </c>
    </row>
    <row r="33" spans="1:17" ht="15">
      <c r="A33" s="3">
        <v>28</v>
      </c>
      <c r="B33" s="4" t="s">
        <v>34</v>
      </c>
      <c r="C33" s="5">
        <f>'[1]capital'!E35</f>
        <v>8804.137922530117</v>
      </c>
      <c r="D33" s="5">
        <f>'[1]capital'!F35</f>
        <v>9835.027696037689</v>
      </c>
      <c r="E33" s="6">
        <f>'[1]capital'!O35</f>
        <v>12.103599097820746</v>
      </c>
      <c r="F33" s="6">
        <f>'[1]capital'!P35</f>
        <v>13.520827751252964</v>
      </c>
      <c r="G33" s="18">
        <f>'[1]9.1  9.2'!AD748</f>
        <v>64132.10570059</v>
      </c>
      <c r="H33" s="19">
        <f>'[1]9.1  9.2'!AD749</f>
        <v>63404.72897825269</v>
      </c>
      <c r="I33" s="19">
        <f>'[1]9.1  9.2'!AD750</f>
        <v>57962.05101929706</v>
      </c>
      <c r="J33" s="19">
        <f>'[1]9.1  9.2'!AD751</f>
        <v>57894.31535743706</v>
      </c>
      <c r="K33" s="39">
        <v>78.46964059668139</v>
      </c>
      <c r="L33" s="6">
        <f>'[1]capital'!Q35</f>
        <v>24.07</v>
      </c>
      <c r="M33" s="6">
        <f>('[1]slr'!H32)*100</f>
        <v>20.530877274792118</v>
      </c>
      <c r="N33" s="8">
        <v>0.13967795213638345</v>
      </c>
      <c r="O33" s="8">
        <f>'[1]17.1produc limit'!AE32</f>
        <v>31.857611468106008</v>
      </c>
      <c r="P33" s="8">
        <f>'[1]17.1produc limit'!AE31*100</f>
        <v>23.543704221427</v>
      </c>
      <c r="Q33" s="34">
        <f>'[1]deposit mix'!AM34</f>
        <v>39650.70537954265</v>
      </c>
    </row>
    <row r="34" spans="1:17" ht="12.75">
      <c r="A34" s="3"/>
      <c r="B34" s="13" t="s">
        <v>9</v>
      </c>
      <c r="C34" s="14">
        <f>SUM(C9:C33)</f>
        <v>247683.6591248646</v>
      </c>
      <c r="D34" s="14">
        <f>SUM(D9:D33)</f>
        <v>273308.53855417774</v>
      </c>
      <c r="E34" s="15">
        <f>'[1]capital'!$O$39</f>
        <v>12.592186086475484</v>
      </c>
      <c r="F34" s="15">
        <f>'[1]capital'!$P$39</f>
        <v>13.894949665459675</v>
      </c>
      <c r="G34" s="14">
        <f>SUM(G9:G33)</f>
        <v>1839363.7124476444</v>
      </c>
      <c r="H34" s="14">
        <f>SUM(H9:H33)</f>
        <v>1737427.6957747284</v>
      </c>
      <c r="I34" s="14">
        <f>SUM(I9:I33)</f>
        <v>1560686.628307983</v>
      </c>
      <c r="J34" s="14">
        <f>SUM(J9:J33)</f>
        <v>1538799.431429542</v>
      </c>
      <c r="K34" s="16">
        <f>(((AVERAGE(K9:K33))))</f>
        <v>76.19841409625731</v>
      </c>
      <c r="L34" s="15">
        <f>'[1]capital'!$Q$39</f>
        <v>28.201082156992605</v>
      </c>
      <c r="M34" s="15">
        <f>('[1]slr'!$H$36)*100</f>
        <v>23.479568093067382</v>
      </c>
      <c r="N34" s="17">
        <v>1.5188894320099937</v>
      </c>
      <c r="O34" s="16">
        <f>(((AVERAGE(O9:O33))))</f>
        <v>33.23893714606324</v>
      </c>
      <c r="P34" s="16">
        <f>(((AVERAGE(P9:P33))))</f>
        <v>22.559474307817176</v>
      </c>
      <c r="Q34" s="14">
        <f>SUM(Q9:Q33)</f>
        <v>864765.1752400256</v>
      </c>
    </row>
    <row r="35" spans="1:17" ht="12.75">
      <c r="A35" s="3"/>
      <c r="B35" s="13" t="s">
        <v>35</v>
      </c>
      <c r="C35" s="14">
        <f>C34+C8</f>
        <v>294573.2648590946</v>
      </c>
      <c r="D35" s="14">
        <f>D34+D8</f>
        <v>324920.560678553</v>
      </c>
      <c r="E35" s="15">
        <f>'[1]capital'!$O$36</f>
        <v>12.830646313799873</v>
      </c>
      <c r="F35" s="15">
        <f>'[1]capital'!$P$36</f>
        <v>14.152475093563648</v>
      </c>
      <c r="G35" s="14">
        <f>G34+G8</f>
        <v>2158571.2112523043</v>
      </c>
      <c r="H35" s="14">
        <f>H34+H8</f>
        <v>2055513.3555657384</v>
      </c>
      <c r="I35" s="14">
        <f>I34+I8</f>
        <v>1811132.1731621518</v>
      </c>
      <c r="J35" s="14">
        <f>J34+J8</f>
        <v>1787917.504518561</v>
      </c>
      <c r="K35" s="16">
        <f>((AVERAGE(K5:K7,K9:K33)))</f>
        <v>75.62322687165832</v>
      </c>
      <c r="L35" s="15">
        <f>'[1]capital'!$Q$36</f>
        <v>29.39580404063385</v>
      </c>
      <c r="M35" s="15">
        <f>('[1]slr'!$H$34)*100</f>
        <v>24.43054166335789</v>
      </c>
      <c r="N35" s="17">
        <v>1.7901178261496602</v>
      </c>
      <c r="O35" s="16">
        <f>((AVERAGE(O5:O7,O9:O33)))</f>
        <v>34.27253972376669</v>
      </c>
      <c r="P35" s="16">
        <f>((AVERAGE(P5:P7,P9:P33)))</f>
        <v>22.682724524320587</v>
      </c>
      <c r="Q35" s="14">
        <f>Q34+Q8</f>
        <v>1099175.7045854856</v>
      </c>
    </row>
    <row r="36" spans="1:14" ht="12.75">
      <c r="A36" s="21" t="s">
        <v>36</v>
      </c>
      <c r="B36" s="22"/>
      <c r="C36" s="23"/>
      <c r="D36" s="23"/>
      <c r="E36" s="24"/>
      <c r="F36" s="25"/>
      <c r="G36" s="22"/>
      <c r="H36" s="23"/>
      <c r="I36" s="22"/>
      <c r="J36" s="22"/>
      <c r="K36" s="26"/>
      <c r="L36" s="27"/>
      <c r="M36" s="27"/>
      <c r="N36" s="26"/>
    </row>
    <row r="37" spans="1:14" ht="12.75">
      <c r="A37" s="22" t="s">
        <v>37</v>
      </c>
      <c r="B37" s="22"/>
      <c r="C37" s="23"/>
      <c r="D37" s="23"/>
      <c r="E37" s="22"/>
      <c r="F37" s="22"/>
      <c r="G37" s="22"/>
      <c r="H37" s="22"/>
      <c r="I37" s="22"/>
      <c r="J37" s="22"/>
      <c r="K37" s="26"/>
      <c r="L37" s="22"/>
      <c r="M37" s="22"/>
      <c r="N37" s="28"/>
    </row>
    <row r="38" spans="1:14" ht="12.75">
      <c r="A38" s="22" t="s">
        <v>38</v>
      </c>
      <c r="B38" s="22"/>
      <c r="C38" s="22"/>
      <c r="D38" s="22"/>
      <c r="E38" s="22"/>
      <c r="F38" s="22"/>
      <c r="G38" s="22"/>
      <c r="H38" s="22"/>
      <c r="I38" s="23"/>
      <c r="J38" s="22"/>
      <c r="K38" s="28"/>
      <c r="L38" s="22"/>
      <c r="M38" s="22"/>
      <c r="N38" s="26"/>
    </row>
    <row r="39" spans="1:14" ht="12.75">
      <c r="A39" s="22" t="s">
        <v>39</v>
      </c>
      <c r="B39" s="22"/>
      <c r="C39" s="22"/>
      <c r="D39" s="22"/>
      <c r="E39" s="22"/>
      <c r="F39" s="22"/>
      <c r="G39" s="22"/>
      <c r="H39" s="22"/>
      <c r="I39" s="22"/>
      <c r="J39" s="22"/>
      <c r="K39" s="26"/>
      <c r="L39" s="22"/>
      <c r="M39" s="22"/>
      <c r="N39" s="26"/>
    </row>
    <row r="40" spans="1:14" ht="12.75">
      <c r="A40" s="22" t="s">
        <v>40</v>
      </c>
      <c r="B40" s="22"/>
      <c r="C40" s="22"/>
      <c r="D40" s="22"/>
      <c r="E40" s="22"/>
      <c r="F40" s="22"/>
      <c r="G40" s="22"/>
      <c r="H40" s="22"/>
      <c r="I40" s="22"/>
      <c r="J40" s="22"/>
      <c r="K40" s="26"/>
      <c r="L40" s="22"/>
      <c r="M40" s="22"/>
      <c r="N40" s="26"/>
    </row>
    <row r="41" spans="1:14" ht="12.75">
      <c r="A41" s="22" t="s">
        <v>41</v>
      </c>
      <c r="B41" s="22"/>
      <c r="C41" s="22"/>
      <c r="D41" s="22"/>
      <c r="E41" s="22"/>
      <c r="F41" s="22"/>
      <c r="G41" s="22"/>
      <c r="H41" s="22"/>
      <c r="I41" s="22"/>
      <c r="J41" s="22"/>
      <c r="K41" s="26"/>
      <c r="L41" s="22"/>
      <c r="M41" s="22"/>
      <c r="N41" s="26"/>
    </row>
    <row r="42" spans="1:17" ht="15.75" customHeight="1">
      <c r="A42" s="22" t="s">
        <v>64</v>
      </c>
      <c r="B42" s="2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4" ht="12.75">
      <c r="A43" s="22" t="s">
        <v>42</v>
      </c>
      <c r="B43" s="22"/>
      <c r="C43" s="22"/>
      <c r="D43" s="22"/>
      <c r="E43" s="22"/>
      <c r="F43" s="22"/>
      <c r="G43" s="22"/>
      <c r="H43" s="22"/>
      <c r="I43" s="22"/>
      <c r="J43" s="22"/>
      <c r="K43" s="26"/>
      <c r="L43" s="22"/>
      <c r="M43" s="22"/>
      <c r="N43" s="26"/>
    </row>
    <row r="44" spans="1:14" ht="12.75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6"/>
      <c r="L44" s="22"/>
      <c r="M44" s="22"/>
      <c r="N44" s="26"/>
    </row>
    <row r="45" spans="1:14" ht="12.75">
      <c r="A45" s="22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26"/>
      <c r="L45" s="22"/>
      <c r="M45" s="22"/>
      <c r="N45" s="26"/>
    </row>
    <row r="46" spans="1:14" ht="12.75">
      <c r="A46" s="22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 s="26"/>
      <c r="L46" s="22"/>
      <c r="M46" s="22"/>
      <c r="N46" s="26"/>
    </row>
    <row r="47" spans="1:14" ht="12.75">
      <c r="A47" s="1" t="s">
        <v>46</v>
      </c>
      <c r="B47" s="22" t="s">
        <v>47</v>
      </c>
      <c r="C47" s="22"/>
      <c r="D47" s="22"/>
      <c r="E47" s="22"/>
      <c r="F47" s="22"/>
      <c r="K47" s="26"/>
      <c r="L47" s="22"/>
      <c r="M47" s="22"/>
      <c r="N47" s="26"/>
    </row>
    <row r="48" spans="1:14" ht="12.75">
      <c r="A48" s="30" t="s">
        <v>48</v>
      </c>
      <c r="B48" s="22"/>
      <c r="C48" s="22"/>
      <c r="D48" s="22"/>
      <c r="E48" s="22"/>
      <c r="F48" s="22"/>
      <c r="K48" s="26"/>
      <c r="L48" s="22"/>
      <c r="M48" s="22"/>
      <c r="N48" s="26"/>
    </row>
  </sheetData>
  <sheetProtection/>
  <mergeCells count="10">
    <mergeCell ref="Q3:Q4"/>
    <mergeCell ref="A1:P1"/>
    <mergeCell ref="A2:P2"/>
    <mergeCell ref="A3:A4"/>
    <mergeCell ref="B3:B4"/>
    <mergeCell ref="C3:F3"/>
    <mergeCell ref="G3:M3"/>
    <mergeCell ref="N3:N4"/>
    <mergeCell ref="O3:O4"/>
    <mergeCell ref="P3:P4"/>
  </mergeCells>
  <conditionalFormatting sqref="G8:G33 H8:J8 H32:H33">
    <cfRule type="duplicateValues" priority="6" dxfId="4" stopIfTrue="1">
      <formula>AND(COUNTIF($G$8:$G$33,G8)+COUNTIF($H$8:$J$8,G8)+COUNTIF($H$32:$H$33,G8)&gt;1,NOT(ISBLANK(G8)))</formula>
    </cfRule>
  </conditionalFormatting>
  <conditionalFormatting sqref="H14:H33">
    <cfRule type="duplicateValues" priority="5" dxfId="4" stopIfTrue="1">
      <formula>AND(COUNTIF($H$14:$H$33,H14)&gt;1,NOT(ISBLANK(H14)))</formula>
    </cfRule>
  </conditionalFormatting>
  <conditionalFormatting sqref="G8:G33 H8:J8 H32:H33">
    <cfRule type="duplicateValues" priority="2" dxfId="4" stopIfTrue="1">
      <formula>AND(COUNTIF($G$8:$G$33,G8)+COUNTIF($H$8:$J$8,G8)+COUNTIF($H$32:$H$33,G8)&gt;1,NOT(ISBLANK(G8)))</formula>
    </cfRule>
  </conditionalFormatting>
  <conditionalFormatting sqref="H14:H33">
    <cfRule type="duplicateValues" priority="1" dxfId="4" stopIfTrue="1">
      <formula>AND(COUNTIF($H$14:$H$33,H14)&gt;1,NOT(ISBLANK(H14)))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D00267</dc:creator>
  <cp:keywords/>
  <dc:description/>
  <cp:lastModifiedBy>BINOD</cp:lastModifiedBy>
  <cp:lastPrinted>2018-01-05T06:19:54Z</cp:lastPrinted>
  <dcterms:created xsi:type="dcterms:W3CDTF">2017-12-05T08:24:09Z</dcterms:created>
  <dcterms:modified xsi:type="dcterms:W3CDTF">2018-01-19T07:18:07Z</dcterms:modified>
  <cp:category/>
  <cp:version/>
  <cp:contentType/>
  <cp:contentStatus/>
</cp:coreProperties>
</file>