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19200" windowHeight="7032" firstSheet="8" activeTab="10"/>
  </bookViews>
  <sheets>
    <sheet name="Gov Rev Old Series" sheetId="1" r:id="rId1"/>
    <sheet name="Gov Rev after 2011-12" sheetId="2" r:id="rId2"/>
    <sheet name="Gov Rev after 2018-19" sheetId="3" r:id="rId3"/>
    <sheet name="Tax Rev 1974-1998" sheetId="5" r:id="rId4"/>
    <sheet name="Tax Rev 1998-2011" sheetId="6" r:id="rId5"/>
    <sheet name="Tax Rev 2010-2022" sheetId="7" r:id="rId6"/>
    <sheet name="Non tax Rev 1975-2011" sheetId="8" r:id="rId7"/>
    <sheet name="Non tax rev 20092014" sheetId="10" r:id="rId8"/>
    <sheet name="Non tax Rev 2013-2023" sheetId="9" r:id="rId9"/>
    <sheet name="Tax_rev_fed_consolidated_fund" sheetId="12" r:id="rId10"/>
    <sheet name="Revenue Sharing" sheetId="13" r:id="rId11"/>
  </sheets>
  <definedNames>
    <definedName name="_xlnm.Print_Area" localSheetId="1">'Gov Rev after 2011-12'!$A$1:$I$62</definedName>
    <definedName name="_xlnm.Print_Area" localSheetId="2">'Gov Rev after 2018-19'!$A$1:$G$32</definedName>
    <definedName name="_xlnm.Print_Area" localSheetId="0">'Gov Rev Old Series'!$A$1:$K$64</definedName>
    <definedName name="_xlnm.Print_Area" localSheetId="10">'Revenue Sharing'!$A$1:$F$20</definedName>
    <definedName name="_xlnm.Print_Area" localSheetId="9">Tax_rev_fed_consolidated_fund!$A$1:$F$38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3" l="1"/>
  <c r="J17" i="13"/>
  <c r="I17" i="13"/>
  <c r="H17" i="13"/>
  <c r="J16" i="13"/>
  <c r="I16" i="13"/>
  <c r="H16" i="13"/>
  <c r="J15" i="13"/>
  <c r="I15" i="13"/>
  <c r="H15" i="13"/>
  <c r="J14" i="13"/>
  <c r="I14" i="13"/>
  <c r="H14" i="13"/>
  <c r="G13" i="13"/>
  <c r="J12" i="13"/>
  <c r="I12" i="13"/>
  <c r="H12" i="13"/>
  <c r="J11" i="13"/>
  <c r="I11" i="13"/>
  <c r="H11" i="13"/>
  <c r="J10" i="13"/>
  <c r="I10" i="13"/>
  <c r="H10" i="13"/>
  <c r="J9" i="13"/>
  <c r="I9" i="13"/>
  <c r="H9" i="13"/>
  <c r="J8" i="13"/>
  <c r="I8" i="13"/>
  <c r="H8" i="13"/>
  <c r="J7" i="13"/>
  <c r="I7" i="13"/>
  <c r="H7" i="13"/>
  <c r="J6" i="13"/>
  <c r="I6" i="13"/>
  <c r="H6" i="13"/>
  <c r="F18" i="13"/>
  <c r="E18" i="13"/>
  <c r="D18" i="13"/>
  <c r="F17" i="13"/>
  <c r="E17" i="13"/>
  <c r="D17" i="13"/>
  <c r="A17" i="13"/>
  <c r="F16" i="13"/>
  <c r="E16" i="13"/>
  <c r="D16" i="13"/>
  <c r="A16" i="13"/>
  <c r="F15" i="13"/>
  <c r="E15" i="13"/>
  <c r="D15" i="13"/>
  <c r="A15" i="13"/>
  <c r="F14" i="13"/>
  <c r="E14" i="13"/>
  <c r="D14" i="13"/>
  <c r="A14" i="13"/>
  <c r="F13" i="13"/>
  <c r="E13" i="13"/>
  <c r="F12" i="13"/>
  <c r="E12" i="13"/>
  <c r="D12" i="13"/>
  <c r="A12" i="13"/>
  <c r="F11" i="13"/>
  <c r="E11" i="13"/>
  <c r="D11" i="13"/>
  <c r="A11" i="13"/>
  <c r="F10" i="13"/>
  <c r="E10" i="13"/>
  <c r="D10" i="13"/>
  <c r="A10" i="13"/>
  <c r="F9" i="13"/>
  <c r="E9" i="13"/>
  <c r="D9" i="13"/>
  <c r="A9" i="13"/>
  <c r="F8" i="13"/>
  <c r="E8" i="13"/>
  <c r="D8" i="13"/>
  <c r="A8" i="13"/>
  <c r="F7" i="13"/>
  <c r="E7" i="13"/>
  <c r="D7" i="13"/>
  <c r="A7" i="13"/>
  <c r="F6" i="13"/>
  <c r="E6" i="13"/>
  <c r="D6" i="13"/>
  <c r="A6" i="13"/>
  <c r="E32" i="12"/>
  <c r="D32" i="12"/>
  <c r="E25" i="12"/>
  <c r="D25" i="12"/>
  <c r="E20" i="12"/>
  <c r="E14" i="12" s="1"/>
  <c r="D20" i="12"/>
  <c r="D14" i="12" s="1"/>
  <c r="E9" i="12"/>
  <c r="D9" i="12"/>
  <c r="E5" i="12"/>
  <c r="D5" i="12"/>
  <c r="F18" i="10"/>
  <c r="E18" i="10"/>
  <c r="D18" i="10"/>
  <c r="C18" i="10"/>
  <c r="E16" i="10"/>
  <c r="D16" i="10"/>
  <c r="C16" i="10"/>
  <c r="E14" i="10"/>
  <c r="D14" i="10"/>
  <c r="C14" i="10"/>
  <c r="F11" i="10"/>
  <c r="F22" i="10" s="1"/>
  <c r="E11" i="10"/>
  <c r="D11" i="10"/>
  <c r="C11" i="10"/>
  <c r="E7" i="10"/>
  <c r="D7" i="10"/>
  <c r="D22" i="10" s="1"/>
  <c r="C7" i="10"/>
  <c r="C16" i="9"/>
  <c r="C11" i="9"/>
  <c r="C7" i="9"/>
  <c r="D7" i="9"/>
  <c r="E7" i="9"/>
  <c r="F7" i="9"/>
  <c r="G7" i="9"/>
  <c r="H7" i="9"/>
  <c r="I7" i="9"/>
  <c r="J7" i="9"/>
  <c r="D11" i="9"/>
  <c r="E11" i="9"/>
  <c r="F11" i="9"/>
  <c r="G11" i="9"/>
  <c r="H11" i="9"/>
  <c r="I11" i="9"/>
  <c r="J11" i="9"/>
  <c r="D16" i="9"/>
  <c r="E16" i="9"/>
  <c r="F16" i="9"/>
  <c r="G16" i="9"/>
  <c r="H16" i="9"/>
  <c r="H20" i="9" s="1"/>
  <c r="I16" i="9"/>
  <c r="J16" i="9"/>
  <c r="J23" i="9"/>
  <c r="C21" i="7"/>
  <c r="D21" i="7"/>
  <c r="E21" i="7"/>
  <c r="C25" i="7"/>
  <c r="D25" i="7"/>
  <c r="E25" i="7"/>
  <c r="E15" i="7"/>
  <c r="D15" i="7"/>
  <c r="C15" i="7"/>
  <c r="E12" i="7"/>
  <c r="D12" i="7"/>
  <c r="C12" i="7"/>
  <c r="E10" i="7"/>
  <c r="E6" i="7"/>
  <c r="D6" i="7"/>
  <c r="C6" i="7"/>
  <c r="K28" i="7"/>
  <c r="M26" i="7"/>
  <c r="I25" i="7"/>
  <c r="H25" i="7"/>
  <c r="L21" i="7"/>
  <c r="I21" i="7"/>
  <c r="H21" i="7"/>
  <c r="M15" i="7"/>
  <c r="M28" i="7" s="1"/>
  <c r="L15" i="7"/>
  <c r="I15" i="7"/>
  <c r="H15" i="7"/>
  <c r="I12" i="7"/>
  <c r="H12" i="7"/>
  <c r="L10" i="7"/>
  <c r="I10" i="7"/>
  <c r="H10" i="7"/>
  <c r="L6" i="7"/>
  <c r="I6" i="7"/>
  <c r="H6" i="7"/>
  <c r="H13" i="13" l="1"/>
  <c r="H19" i="13" s="1"/>
  <c r="H18" i="13"/>
  <c r="I18" i="13"/>
  <c r="G19" i="13"/>
  <c r="I13" i="13"/>
  <c r="I19" i="13" s="1"/>
  <c r="J13" i="13"/>
  <c r="J18" i="13"/>
  <c r="J19" i="13"/>
  <c r="D13" i="13"/>
  <c r="D37" i="12"/>
  <c r="E37" i="12"/>
  <c r="E20" i="9"/>
  <c r="E22" i="10"/>
  <c r="C22" i="10"/>
  <c r="G20" i="9"/>
  <c r="F20" i="9"/>
  <c r="D20" i="9"/>
  <c r="C20" i="9"/>
  <c r="I20" i="9"/>
  <c r="I22" i="9" s="1"/>
  <c r="J20" i="9"/>
  <c r="J22" i="9" s="1"/>
  <c r="D28" i="7"/>
  <c r="C28" i="7"/>
  <c r="E28" i="7"/>
  <c r="H28" i="7"/>
  <c r="I28" i="7"/>
  <c r="L28" i="7"/>
  <c r="L27" i="7" s="1"/>
  <c r="J24" i="9" l="1"/>
  <c r="I24" i="9"/>
</calcChain>
</file>

<file path=xl/sharedStrings.xml><?xml version="1.0" encoding="utf-8"?>
<sst xmlns="http://schemas.openxmlformats.org/spreadsheetml/2006/main" count="606" uniqueCount="432">
  <si>
    <t xml:space="preserve">       (Old Series)</t>
  </si>
  <si>
    <t>In Million Rupees</t>
  </si>
  <si>
    <t>Heads</t>
  </si>
  <si>
    <t>Mid-July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</si>
  <si>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</si>
  <si>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</si>
  <si>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</si>
  <si>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</si>
  <si>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</si>
  <si>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</si>
  <si>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</si>
  <si>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</si>
  <si>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</si>
  <si>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TOTAL REVENUE</t>
  </si>
  <si>
    <t>A.</t>
  </si>
  <si>
    <t xml:space="preserve">TAX REVENUE </t>
  </si>
  <si>
    <t>B.</t>
  </si>
  <si>
    <t>NON-TAX  REVENUE</t>
  </si>
  <si>
    <t>TAX REVENUE (1+2)</t>
  </si>
  <si>
    <t xml:space="preserve"> INDIRECT TAXES</t>
  </si>
  <si>
    <t xml:space="preserve"> a.   Customs</t>
  </si>
  <si>
    <t xml:space="preserve">       i.  Export </t>
  </si>
  <si>
    <t xml:space="preserve">      ii. Import</t>
  </si>
  <si>
    <t xml:space="preserve">     iii. Indian Excise Refund</t>
  </si>
  <si>
    <t xml:space="preserve">     iv. Agriculture Reform Duties</t>
  </si>
  <si>
    <t xml:space="preserve">     v. Miscellaneous</t>
  </si>
  <si>
    <t>b.  Value Added  Tax</t>
  </si>
  <si>
    <t xml:space="preserve">     i. Production</t>
  </si>
  <si>
    <t xml:space="preserve">     ii. Import</t>
  </si>
  <si>
    <t xml:space="preserve">     iii. Sales and Distribution</t>
  </si>
  <si>
    <t xml:space="preserve">    iv. Services</t>
  </si>
  <si>
    <t>c.  Excise</t>
  </si>
  <si>
    <t xml:space="preserve">      i. Cigarettes &amp; Bidi</t>
  </si>
  <si>
    <t xml:space="preserve">     ii.  Liquor &amp; Beer</t>
  </si>
  <si>
    <t xml:space="preserve">    iii. Other Industrial Production</t>
  </si>
  <si>
    <t xml:space="preserve">    iv. Excise on Imports</t>
  </si>
  <si>
    <t xml:space="preserve">    v. Other Taxes</t>
  </si>
  <si>
    <t>d.  Others</t>
  </si>
  <si>
    <t xml:space="preserve"> DIRECT TAXES</t>
  </si>
  <si>
    <t xml:space="preserve">   a.   Income Tax</t>
  </si>
  <si>
    <t xml:space="preserve">     i.  Corporate  Income Tax</t>
  </si>
  <si>
    <t xml:space="preserve">      - Govt. Corporation</t>
  </si>
  <si>
    <t xml:space="preserve">      - Public Ltd. Corporation</t>
  </si>
  <si>
    <t xml:space="preserve">      - Private Ltd. Corporation</t>
  </si>
  <si>
    <t xml:space="preserve">      -  Individual &amp; sole Trading  Firm</t>
  </si>
  <si>
    <t xml:space="preserve">     -  Income from Other Institutions</t>
  </si>
  <si>
    <t xml:space="preserve">   ii.  Remuneration Income</t>
  </si>
  <si>
    <t xml:space="preserve">   iii.   Investment Income</t>
  </si>
  <si>
    <t xml:space="preserve">    iv.   Other Income</t>
  </si>
  <si>
    <t xml:space="preserve">   b.   Land &amp; Building Regist.</t>
  </si>
  <si>
    <t xml:space="preserve">   c.   Property Tax</t>
  </si>
  <si>
    <t xml:space="preserve">   d.  Vehicle Tax</t>
  </si>
  <si>
    <t xml:space="preserve">  a. Duties &amp; Fees</t>
  </si>
  <si>
    <t xml:space="preserve">       i. Passport Fees</t>
  </si>
  <si>
    <t xml:space="preserve">       ii. Tourism Fees</t>
  </si>
  <si>
    <t xml:space="preserve">      iii. Other Duties &amp; Fees</t>
  </si>
  <si>
    <t xml:space="preserve">  b. Fines and Forfeiture</t>
  </si>
  <si>
    <t xml:space="preserve">  c. Public Utilizes</t>
  </si>
  <si>
    <t xml:space="preserve">       i. Forest</t>
  </si>
  <si>
    <t xml:space="preserve">      ii. Postal Services</t>
  </si>
  <si>
    <t xml:space="preserve">     iii. Others</t>
  </si>
  <si>
    <t xml:space="preserve">  d.  Dividends</t>
  </si>
  <si>
    <t xml:space="preserve">  e.  Interest</t>
  </si>
  <si>
    <t xml:space="preserve">  f.  Royalty and Sales of Govt. Property</t>
  </si>
  <si>
    <t xml:space="preserve">       i. Royalty</t>
  </si>
  <si>
    <t xml:space="preserve">       ii. Sales</t>
  </si>
  <si>
    <t xml:space="preserve">  g.  Principal Repayments  </t>
  </si>
  <si>
    <t xml:space="preserve">  h.  Miscellaneous Income</t>
  </si>
  <si>
    <t>C.</t>
  </si>
  <si>
    <t>Unclassified Revenue</t>
  </si>
  <si>
    <t xml:space="preserve">*  As per Nepal Rastra Bank records. </t>
  </si>
  <si>
    <t xml:space="preserve">       (New Series)</t>
  </si>
  <si>
    <t>2011/12</t>
  </si>
  <si>
    <t>2012/13</t>
  </si>
  <si>
    <t>2013/14</t>
  </si>
  <si>
    <t>2014/15</t>
  </si>
  <si>
    <t>2015/16</t>
  </si>
  <si>
    <t>2016/17</t>
  </si>
  <si>
    <t>2017/18</t>
  </si>
  <si>
    <t>III Qtr</t>
  </si>
  <si>
    <t>IV Qtr</t>
  </si>
  <si>
    <t>REVENUE, GRANTS AND lAST YEAR'S BALANCE</t>
  </si>
  <si>
    <t>REVENUE (Tax Revenue + Non-Tax Revenue)</t>
  </si>
  <si>
    <t xml:space="preserve"> a.   Income,Profits and Capital Gain</t>
  </si>
  <si>
    <t xml:space="preserve">       i.  Individuals and Sole Traders</t>
  </si>
  <si>
    <t xml:space="preserve">      ii. Enterprises and Corporation</t>
  </si>
  <si>
    <t xml:space="preserve">     iii. Investment and Other Income</t>
  </si>
  <si>
    <t>b.  Payroll and Workforce</t>
  </si>
  <si>
    <t>c.  Tax on Property</t>
  </si>
  <si>
    <t xml:space="preserve">     i. Immovable Property (annual property tax)</t>
  </si>
  <si>
    <t xml:space="preserve">     ii. House and Land Registration</t>
  </si>
  <si>
    <t>d.  Tax on Use of goods</t>
  </si>
  <si>
    <t>e.  Other Taxes</t>
  </si>
  <si>
    <t>Tax on Goods and Services</t>
  </si>
  <si>
    <t xml:space="preserve">       i.  Import Duties</t>
  </si>
  <si>
    <t xml:space="preserve">      ii. Indian Excise Refund Fees</t>
  </si>
  <si>
    <t xml:space="preserve">     iii. Export Duty</t>
  </si>
  <si>
    <t xml:space="preserve">      iv. Agriculture Reform Duties</t>
  </si>
  <si>
    <t xml:space="preserve">      v.  Others</t>
  </si>
  <si>
    <t xml:space="preserve"> b.   Value Added Tax</t>
  </si>
  <si>
    <t xml:space="preserve">       i.  Production</t>
  </si>
  <si>
    <t xml:space="preserve">      ii. Imports</t>
  </si>
  <si>
    <t xml:space="preserve">      iv. Services and Contracts</t>
  </si>
  <si>
    <t xml:space="preserve"> c.   Excise Duties</t>
  </si>
  <si>
    <t xml:space="preserve">       i.  Tobacco</t>
  </si>
  <si>
    <t xml:space="preserve">      ii. Alcohol and Beer</t>
  </si>
  <si>
    <t xml:space="preserve">     iii. Other Industrial Production</t>
  </si>
  <si>
    <t xml:space="preserve">      iv. Excise on Imports</t>
  </si>
  <si>
    <t xml:space="preserve">   d.  Tax on Specific Services</t>
  </si>
  <si>
    <t xml:space="preserve">  a. Property Income</t>
  </si>
  <si>
    <t xml:space="preserve">       i. Interest</t>
  </si>
  <si>
    <t xml:space="preserve">       ii. Dividends</t>
  </si>
  <si>
    <t xml:space="preserve">      iii. Rent and Royalty</t>
  </si>
  <si>
    <t xml:space="preserve">  b. Sales of Goods and Services</t>
  </si>
  <si>
    <t xml:space="preserve">       i. Sales and Goods</t>
  </si>
  <si>
    <t xml:space="preserve">       ii. Administrative Fees and Services</t>
  </si>
  <si>
    <t xml:space="preserve">  c. Penalties, Fines and Forfeiture</t>
  </si>
  <si>
    <t xml:space="preserve">  d.  Voluntary Transfers other than Grants</t>
  </si>
  <si>
    <t xml:space="preserve">  e.  Miscellaneous Revenue</t>
  </si>
  <si>
    <t xml:space="preserve">       i.  Administrative Fee - Immigration &amp; Tourism</t>
  </si>
  <si>
    <t xml:space="preserve">          - Charges for Issuing Passports</t>
  </si>
  <si>
    <t xml:space="preserve">          - Visa Fees</t>
  </si>
  <si>
    <t xml:space="preserve">          - Tourism Fees</t>
  </si>
  <si>
    <t xml:space="preserve">         - Other Duties and Fees</t>
  </si>
  <si>
    <t xml:space="preserve">      ii. Other Revenue</t>
  </si>
  <si>
    <t xml:space="preserve">     iii. Capital Revenue (Sales of Govt. Land &amp; Building)</t>
  </si>
  <si>
    <t>BALANCE OF LAST YEAR AND IRREGULARITIES</t>
  </si>
  <si>
    <t xml:space="preserve">  a. Cash Balance of Last Year</t>
  </si>
  <si>
    <t xml:space="preserve">  b. Irregularities</t>
  </si>
  <si>
    <t>D.</t>
  </si>
  <si>
    <t>GRANTS</t>
  </si>
  <si>
    <t>2018/19</t>
  </si>
  <si>
    <t>2019/20</t>
  </si>
  <si>
    <t>Customs</t>
  </si>
  <si>
    <t>Import Duties</t>
  </si>
  <si>
    <t>Export Duty</t>
  </si>
  <si>
    <t>Infrastructure tax</t>
  </si>
  <si>
    <t>Other Incomes of Custom</t>
  </si>
  <si>
    <t>Agriculture Reform duties</t>
  </si>
  <si>
    <t>Value Added Tax</t>
  </si>
  <si>
    <t>Production, Sales and Service</t>
  </si>
  <si>
    <t>Imports</t>
  </si>
  <si>
    <t>Excise Duties</t>
  </si>
  <si>
    <t>Internal Production</t>
  </si>
  <si>
    <t>Excise on Imports</t>
  </si>
  <si>
    <t>Educational Service Tax</t>
  </si>
  <si>
    <t>Income Tax</t>
  </si>
  <si>
    <t>Interest Tax</t>
  </si>
  <si>
    <t>Other Tax</t>
  </si>
  <si>
    <t>Total Tax Revenue</t>
  </si>
  <si>
    <t>Non Tax Revenue</t>
  </si>
  <si>
    <t>Total Revenue</t>
  </si>
  <si>
    <t>Other Receipt</t>
  </si>
  <si>
    <t>Total Receipts (1+2+3+4+5+6+7+8)</t>
  </si>
  <si>
    <t>Government Revenue *</t>
  </si>
  <si>
    <t xml:space="preserve">Government Revenue </t>
  </si>
  <si>
    <t>Road  Maintenance and Improvement Duty</t>
  </si>
  <si>
    <t>Road Construction and Maintenance Duty</t>
  </si>
  <si>
    <t>2020/21</t>
  </si>
  <si>
    <r>
      <rPr>
        <sz val="5"/>
        <rFont val="Times New Roman"/>
        <family val="1"/>
      </rPr>
      <t>Rs. in ten million</t>
    </r>
  </si>
  <si>
    <r>
      <rPr>
        <sz val="5"/>
        <rFont val="Times New Roman"/>
        <family val="1"/>
      </rPr>
      <t>Heading</t>
    </r>
  </si>
  <si>
    <r>
      <rPr>
        <sz val="5"/>
        <rFont val="Times New Roman"/>
        <family val="1"/>
      </rPr>
      <t>Fiscal Year</t>
    </r>
  </si>
  <si>
    <r>
      <rPr>
        <sz val="5"/>
        <rFont val="Times New Roman"/>
        <family val="1"/>
      </rPr>
      <t>1974/75</t>
    </r>
  </si>
  <si>
    <r>
      <rPr>
        <sz val="5"/>
        <rFont val="Times New Roman"/>
        <family val="1"/>
      </rPr>
      <t>1975/76</t>
    </r>
  </si>
  <si>
    <r>
      <rPr>
        <sz val="5"/>
        <rFont val="Times New Roman"/>
        <family val="1"/>
      </rPr>
      <t>1976/77</t>
    </r>
  </si>
  <si>
    <r>
      <rPr>
        <sz val="5"/>
        <rFont val="Times New Roman"/>
        <family val="1"/>
      </rPr>
      <t>1977/78</t>
    </r>
  </si>
  <si>
    <r>
      <rPr>
        <sz val="5"/>
        <rFont val="Times New Roman"/>
        <family val="1"/>
      </rPr>
      <t>1978/79</t>
    </r>
  </si>
  <si>
    <r>
      <rPr>
        <sz val="5"/>
        <rFont val="Times New Roman"/>
        <family val="1"/>
      </rPr>
      <t>1979/80</t>
    </r>
  </si>
  <si>
    <r>
      <rPr>
        <sz val="5"/>
        <rFont val="Times New Roman"/>
        <family val="1"/>
      </rPr>
      <t>1980/81</t>
    </r>
  </si>
  <si>
    <r>
      <rPr>
        <sz val="5"/>
        <rFont val="Times New Roman"/>
        <family val="1"/>
      </rPr>
      <t>1981/82</t>
    </r>
  </si>
  <si>
    <r>
      <rPr>
        <sz val="5"/>
        <rFont val="Times New Roman"/>
        <family val="1"/>
      </rPr>
      <t>1982/83</t>
    </r>
  </si>
  <si>
    <r>
      <rPr>
        <sz val="5"/>
        <rFont val="Times New Roman"/>
        <family val="1"/>
      </rPr>
      <t>1983/84</t>
    </r>
  </si>
  <si>
    <r>
      <rPr>
        <sz val="5"/>
        <rFont val="Times New Roman"/>
        <family val="1"/>
      </rPr>
      <t>1984/85</t>
    </r>
  </si>
  <si>
    <r>
      <rPr>
        <sz val="5"/>
        <rFont val="Times New Roman"/>
        <family val="1"/>
      </rPr>
      <t>1985/86</t>
    </r>
  </si>
  <si>
    <r>
      <rPr>
        <sz val="5"/>
        <rFont val="Times New Roman"/>
        <family val="1"/>
      </rPr>
      <t>1986/87</t>
    </r>
  </si>
  <si>
    <r>
      <rPr>
        <sz val="5"/>
        <rFont val="Times New Roman"/>
        <family val="1"/>
      </rPr>
      <t>1987/88</t>
    </r>
  </si>
  <si>
    <r>
      <rPr>
        <sz val="5"/>
        <rFont val="Times New Roman"/>
        <family val="1"/>
      </rPr>
      <t>1988/89</t>
    </r>
  </si>
  <si>
    <r>
      <rPr>
        <sz val="5"/>
        <rFont val="Times New Roman"/>
        <family val="1"/>
      </rPr>
      <t>1989/90</t>
    </r>
  </si>
  <si>
    <r>
      <rPr>
        <sz val="5"/>
        <rFont val="Times New Roman"/>
        <family val="1"/>
      </rPr>
      <t>1990/91</t>
    </r>
  </si>
  <si>
    <r>
      <rPr>
        <sz val="5"/>
        <rFont val="Times New Roman"/>
        <family val="1"/>
      </rPr>
      <t>1991/92</t>
    </r>
  </si>
  <si>
    <r>
      <rPr>
        <sz val="5"/>
        <rFont val="Times New Roman"/>
        <family val="1"/>
      </rPr>
      <t>1992/93</t>
    </r>
  </si>
  <si>
    <r>
      <rPr>
        <sz val="5"/>
        <rFont val="Times New Roman"/>
        <family val="1"/>
      </rPr>
      <t>1993/94</t>
    </r>
  </si>
  <si>
    <r>
      <rPr>
        <sz val="5"/>
        <rFont val="Times New Roman"/>
        <family val="1"/>
      </rPr>
      <t>1994/95</t>
    </r>
  </si>
  <si>
    <r>
      <rPr>
        <sz val="5"/>
        <rFont val="Times New Roman"/>
        <family val="1"/>
      </rPr>
      <t>1995/96</t>
    </r>
  </si>
  <si>
    <r>
      <rPr>
        <sz val="5"/>
        <rFont val="Times New Roman"/>
        <family val="1"/>
      </rPr>
      <t>1996/97</t>
    </r>
  </si>
  <si>
    <r>
      <rPr>
        <sz val="5"/>
        <rFont val="Times New Roman"/>
        <family val="1"/>
      </rPr>
      <t>1997/98</t>
    </r>
  </si>
  <si>
    <r>
      <rPr>
        <sz val="5"/>
        <rFont val="Times New Roman"/>
        <family val="1"/>
      </rPr>
      <t>-</t>
    </r>
  </si>
  <si>
    <r>
      <rPr>
        <sz val="5"/>
        <rFont val="Times New Roman"/>
        <family val="1"/>
      </rPr>
      <t>Total</t>
    </r>
  </si>
  <si>
    <r>
      <rPr>
        <sz val="5"/>
        <rFont val="Times New Roman"/>
        <family val="1"/>
      </rPr>
      <t>Cont..</t>
    </r>
  </si>
  <si>
    <t>-</t>
  </si>
  <si>
    <t>Exports</t>
  </si>
  <si>
    <t>Others</t>
  </si>
  <si>
    <t>Indian Excise Refund</t>
  </si>
  <si>
    <t>Tax on consumption and product of goods and services</t>
  </si>
  <si>
    <t>Industrial product</t>
  </si>
  <si>
    <t>Liquior contract</t>
  </si>
  <si>
    <t>Sales tax/value added tax</t>
  </si>
  <si>
    <t>Entertainent tax</t>
  </si>
  <si>
    <t>Hotel tax</t>
  </si>
  <si>
    <t>Air flight tax</t>
  </si>
  <si>
    <t>Contract tax</t>
  </si>
  <si>
    <t>Road and brigdges maintenance tax and others</t>
  </si>
  <si>
    <t>Land Revenue and Registration</t>
  </si>
  <si>
    <t xml:space="preserve">Land Revenue </t>
  </si>
  <si>
    <t>House and land registration</t>
  </si>
  <si>
    <t>Tax on property, profit and income</t>
  </si>
  <si>
    <t>Income tax from public enterprises</t>
  </si>
  <si>
    <t>Income tax from semi-public enterprises</t>
  </si>
  <si>
    <t>Income tax from private corporate bodies</t>
  </si>
  <si>
    <t>Income tax from individuals</t>
  </si>
  <si>
    <t>Income tax from remunerations</t>
  </si>
  <si>
    <t>Urban house and land tax</t>
  </si>
  <si>
    <t>Vehicel tax</t>
  </si>
  <si>
    <t xml:space="preserve">Tax on interest </t>
  </si>
  <si>
    <r>
      <rPr>
        <sz val="7"/>
        <rFont val="Times New Roman"/>
        <family val="1"/>
      </rPr>
      <t>1998/99</t>
    </r>
  </si>
  <si>
    <r>
      <rPr>
        <sz val="7"/>
        <rFont val="Times New Roman"/>
        <family val="1"/>
      </rPr>
      <t>1999/00</t>
    </r>
  </si>
  <si>
    <r>
      <rPr>
        <sz val="7"/>
        <rFont val="Times New Roman"/>
        <family val="1"/>
      </rPr>
      <t>2000/01</t>
    </r>
  </si>
  <si>
    <r>
      <rPr>
        <sz val="7"/>
        <rFont val="Times New Roman"/>
        <family val="1"/>
      </rPr>
      <t>2001/02</t>
    </r>
  </si>
  <si>
    <r>
      <rPr>
        <sz val="7"/>
        <rFont val="Times New Roman"/>
        <family val="1"/>
      </rPr>
      <t>2002/03</t>
    </r>
  </si>
  <si>
    <r>
      <rPr>
        <sz val="7"/>
        <rFont val="Times New Roman"/>
        <family val="1"/>
      </rPr>
      <t>2003/04</t>
    </r>
  </si>
  <si>
    <r>
      <rPr>
        <sz val="7"/>
        <rFont val="Times New Roman"/>
        <family val="1"/>
      </rPr>
      <t>2004/05</t>
    </r>
  </si>
  <si>
    <r>
      <rPr>
        <sz val="7"/>
        <rFont val="Times New Roman"/>
        <family val="1"/>
      </rPr>
      <t>2005/06</t>
    </r>
  </si>
  <si>
    <r>
      <rPr>
        <sz val="7"/>
        <rFont val="Times New Roman"/>
        <family val="1"/>
      </rPr>
      <t>2006/07</t>
    </r>
  </si>
  <si>
    <r>
      <rPr>
        <sz val="7"/>
        <rFont val="Times New Roman"/>
        <family val="1"/>
      </rPr>
      <t>2007/08</t>
    </r>
  </si>
  <si>
    <r>
      <rPr>
        <sz val="7"/>
        <rFont val="Times New Roman"/>
        <family val="1"/>
      </rPr>
      <t>2008/09</t>
    </r>
  </si>
  <si>
    <r>
      <rPr>
        <sz val="7"/>
        <rFont val="Times New Roman"/>
        <family val="1"/>
      </rPr>
      <t>2009/10</t>
    </r>
  </si>
  <si>
    <r>
      <rPr>
        <sz val="7"/>
        <rFont val="Times New Roman"/>
        <family val="1"/>
      </rPr>
      <t>2010/11</t>
    </r>
  </si>
  <si>
    <r>
      <rPr>
        <sz val="7"/>
        <rFont val="Times New Roman"/>
        <family val="1"/>
      </rPr>
      <t>-</t>
    </r>
  </si>
  <si>
    <r>
      <rPr>
        <b/>
        <sz val="9.5"/>
        <rFont val="Times New Roman"/>
        <family val="1"/>
      </rPr>
      <t>Fiscal Year</t>
    </r>
  </si>
  <si>
    <r>
      <rPr>
        <sz val="7"/>
        <rFont val="Times New Roman"/>
        <family val="1"/>
      </rPr>
      <t>Total</t>
    </r>
  </si>
  <si>
    <r>
      <rPr>
        <sz val="7"/>
        <rFont val="Times New Roman"/>
        <family val="1"/>
      </rPr>
      <t xml:space="preserve">*Provisional;  Due to reclassification of the  headings of revenue, amount of revenue of some  tax  headings do not match with previous data.
</t>
    </r>
    <r>
      <rPr>
        <sz val="7"/>
        <rFont val="Times New Roman"/>
        <family val="1"/>
      </rPr>
      <t>Source : Financial Comptroller General Office.</t>
    </r>
  </si>
  <si>
    <t>Excise on industrial products</t>
  </si>
  <si>
    <t>Value added tax</t>
  </si>
  <si>
    <t>other taxes</t>
  </si>
  <si>
    <t>Revenue Heading</t>
  </si>
  <si>
    <t>Fiscal Year</t>
  </si>
  <si>
    <t>Payable by individual and sole traders</t>
  </si>
  <si>
    <t>Taxes on investment and other income</t>
  </si>
  <si>
    <t>Taxes on Goods and Services</t>
  </si>
  <si>
    <t>Grand Total</t>
  </si>
  <si>
    <t>Rs. In 10 Million</t>
  </si>
  <si>
    <t>Taxes on Income, Profits and Capital Gains</t>
  </si>
  <si>
    <t>Payable by enterprises and corporations</t>
  </si>
  <si>
    <t>Taxes on Payroll and Workforce</t>
  </si>
  <si>
    <t>Social Security Taxes on Payroll</t>
  </si>
  <si>
    <t>Taxes on Property</t>
  </si>
  <si>
    <t>Recurrent Taxes on Immovable Property</t>
  </si>
  <si>
    <t>Taxes on Financial and Capital Transactions</t>
  </si>
  <si>
    <t>Excise Duty</t>
  </si>
  <si>
    <t>Tax on Specific Services</t>
  </si>
  <si>
    <t>Tax on Infrastructure Service Utility and Vehicles</t>
  </si>
  <si>
    <t>Other Taxes on Goods and Services</t>
  </si>
  <si>
    <t>Taxes on International Trade</t>
  </si>
  <si>
    <t>Customs and Other Imports Duties</t>
  </si>
  <si>
    <t>Taxes on Exports</t>
  </si>
  <si>
    <t>Other Taxes on International Trade and Transactions</t>
  </si>
  <si>
    <t>Other Taxes</t>
  </si>
  <si>
    <t>Payable by business</t>
  </si>
  <si>
    <t>Payable other than business</t>
  </si>
  <si>
    <t>Source: Financial Comptroller General Office, 2021</t>
  </si>
  <si>
    <t>Note: Due to the change in Integrated Financial Code and Classification, the amount of revenue sub-headings of previous fiscal years has also been changed to some extent, though total amount of revenue has remained unchanged.</t>
  </si>
  <si>
    <t>Note: Since FY 2019/20, Health Risk Tax (Production and Import) has been included in the Excise Duty.</t>
  </si>
  <si>
    <t>Source: Economic Survey, MOF</t>
  </si>
  <si>
    <t xml:space="preserve">                                                  Tax Revenue</t>
  </si>
  <si>
    <t>Tax Revenue</t>
  </si>
  <si>
    <t xml:space="preserve"> Tax Revenue</t>
  </si>
  <si>
    <t>Rs. in ten million</t>
  </si>
  <si>
    <r>
      <rPr>
        <sz val="6"/>
        <rFont val="Times New Roman"/>
        <family val="1"/>
      </rPr>
      <t>Rs. in ten million</t>
    </r>
  </si>
  <si>
    <r>
      <rPr>
        <b/>
        <sz val="6"/>
        <rFont val="Times New Roman"/>
        <family val="1"/>
      </rPr>
      <t>Heading</t>
    </r>
  </si>
  <si>
    <r>
      <rPr>
        <sz val="6"/>
        <rFont val="Times New Roman"/>
        <family val="1"/>
      </rPr>
      <t>Fiscal Year</t>
    </r>
  </si>
  <si>
    <r>
      <rPr>
        <sz val="6"/>
        <rFont val="Times New Roman"/>
        <family val="1"/>
      </rPr>
      <t>1974/75</t>
    </r>
  </si>
  <si>
    <r>
      <rPr>
        <sz val="6"/>
        <rFont val="Times New Roman"/>
        <family val="1"/>
      </rPr>
      <t>1975/76</t>
    </r>
  </si>
  <si>
    <r>
      <rPr>
        <sz val="6"/>
        <rFont val="Times New Roman"/>
        <family val="1"/>
      </rPr>
      <t>1976/77</t>
    </r>
  </si>
  <si>
    <r>
      <rPr>
        <sz val="6"/>
        <rFont val="Times New Roman"/>
        <family val="1"/>
      </rPr>
      <t>1977/78</t>
    </r>
  </si>
  <si>
    <r>
      <rPr>
        <sz val="6"/>
        <rFont val="Times New Roman"/>
        <family val="1"/>
      </rPr>
      <t>1978/79</t>
    </r>
  </si>
  <si>
    <r>
      <rPr>
        <sz val="6"/>
        <rFont val="Times New Roman"/>
        <family val="1"/>
      </rPr>
      <t>1979/80</t>
    </r>
  </si>
  <si>
    <r>
      <rPr>
        <sz val="6"/>
        <rFont val="Times New Roman"/>
        <family val="1"/>
      </rPr>
      <t>1980/81</t>
    </r>
  </si>
  <si>
    <r>
      <rPr>
        <sz val="6"/>
        <rFont val="Times New Roman"/>
        <family val="1"/>
      </rPr>
      <t>1981/82</t>
    </r>
  </si>
  <si>
    <r>
      <rPr>
        <sz val="6"/>
        <rFont val="Times New Roman"/>
        <family val="1"/>
      </rPr>
      <t>1982/83</t>
    </r>
  </si>
  <si>
    <r>
      <rPr>
        <sz val="6"/>
        <rFont val="Times New Roman"/>
        <family val="1"/>
      </rPr>
      <t>1983/84</t>
    </r>
  </si>
  <si>
    <r>
      <rPr>
        <sz val="6"/>
        <rFont val="Times New Roman"/>
        <family val="1"/>
      </rPr>
      <t>1984/85</t>
    </r>
  </si>
  <si>
    <r>
      <rPr>
        <sz val="6"/>
        <rFont val="Times New Roman"/>
        <family val="1"/>
      </rPr>
      <t>1985/86</t>
    </r>
  </si>
  <si>
    <r>
      <rPr>
        <sz val="6"/>
        <rFont val="Times New Roman"/>
        <family val="1"/>
      </rPr>
      <t>1986/87</t>
    </r>
  </si>
  <si>
    <r>
      <rPr>
        <sz val="6"/>
        <rFont val="Times New Roman"/>
        <family val="1"/>
      </rPr>
      <t>1987/88</t>
    </r>
  </si>
  <si>
    <r>
      <rPr>
        <sz val="6"/>
        <rFont val="Times New Roman"/>
        <family val="1"/>
      </rPr>
      <t>1988/89</t>
    </r>
  </si>
  <si>
    <r>
      <rPr>
        <sz val="6"/>
        <rFont val="Times New Roman"/>
        <family val="1"/>
      </rPr>
      <t>1989/90</t>
    </r>
  </si>
  <si>
    <r>
      <rPr>
        <sz val="6"/>
        <rFont val="Times New Roman"/>
        <family val="1"/>
      </rPr>
      <t>1990/91</t>
    </r>
  </si>
  <si>
    <r>
      <rPr>
        <sz val="6"/>
        <rFont val="Times New Roman"/>
        <family val="1"/>
      </rPr>
      <t>1991/92</t>
    </r>
  </si>
  <si>
    <r>
      <rPr>
        <sz val="6"/>
        <rFont val="Times New Roman"/>
        <family val="1"/>
      </rPr>
      <t>1992/93</t>
    </r>
  </si>
  <si>
    <r>
      <rPr>
        <b/>
        <sz val="6"/>
        <rFont val="Times New Roman"/>
        <family val="1"/>
      </rPr>
      <t>Charges, Fees, Fines and Forteiture</t>
    </r>
  </si>
  <si>
    <r>
      <rPr>
        <sz val="6"/>
        <rFont val="Times New Roman"/>
        <family val="1"/>
      </rPr>
      <t>Firm Registration</t>
    </r>
  </si>
  <si>
    <r>
      <rPr>
        <sz val="6"/>
        <rFont val="Times New Roman"/>
        <family val="1"/>
      </rPr>
      <t>Arms Registration</t>
    </r>
  </si>
  <si>
    <r>
      <rPr>
        <sz val="6"/>
        <rFont val="Times New Roman"/>
        <family val="1"/>
      </rPr>
      <t>Vehicle Licence</t>
    </r>
  </si>
  <si>
    <r>
      <rPr>
        <sz val="6"/>
        <rFont val="Times New Roman"/>
        <family val="1"/>
      </rPr>
      <t>Judiciary</t>
    </r>
  </si>
  <si>
    <r>
      <rPr>
        <sz val="6"/>
        <rFont val="Times New Roman"/>
        <family val="1"/>
      </rPr>
      <t>Administration, Penalty &amp; Forteiture</t>
    </r>
  </si>
  <si>
    <r>
      <rPr>
        <b/>
        <sz val="6"/>
        <rFont val="Times New Roman"/>
        <family val="1"/>
      </rPr>
      <t>and Services</t>
    </r>
  </si>
  <si>
    <r>
      <rPr>
        <sz val="6"/>
        <rFont val="Times New Roman"/>
        <family val="1"/>
      </rPr>
      <t>Drinking Water</t>
    </r>
  </si>
  <si>
    <r>
      <rPr>
        <sz val="6"/>
        <rFont val="Times New Roman"/>
        <family val="1"/>
      </rPr>
      <t>Irrigation</t>
    </r>
  </si>
  <si>
    <r>
      <rPr>
        <sz val="6"/>
        <rFont val="Times New Roman"/>
        <family val="1"/>
      </rPr>
      <t>Electricity</t>
    </r>
  </si>
  <si>
    <r>
      <rPr>
        <sz val="6"/>
        <rFont val="Times New Roman"/>
        <family val="1"/>
      </rPr>
      <t>Postal Service</t>
    </r>
  </si>
  <si>
    <r>
      <rPr>
        <sz val="6"/>
        <rFont val="Times New Roman"/>
        <family val="1"/>
      </rPr>
      <t>Food and Agriculture</t>
    </r>
  </si>
  <si>
    <r>
      <rPr>
        <sz val="6"/>
        <rFont val="Times New Roman"/>
        <family val="1"/>
      </rPr>
      <t>Education</t>
    </r>
  </si>
  <si>
    <r>
      <rPr>
        <sz val="6"/>
        <rFont val="Times New Roman"/>
        <family val="1"/>
      </rPr>
      <t>Forest</t>
    </r>
  </si>
  <si>
    <r>
      <rPr>
        <sz val="6"/>
        <rFont val="Times New Roman"/>
        <family val="1"/>
      </rPr>
      <t>Transport</t>
    </r>
  </si>
  <si>
    <r>
      <rPr>
        <sz val="6"/>
        <rFont val="Times New Roman"/>
        <family val="1"/>
      </rPr>
      <t>Others</t>
    </r>
  </si>
  <si>
    <r>
      <rPr>
        <b/>
        <sz val="6"/>
        <rFont val="Times New Roman"/>
        <family val="1"/>
      </rPr>
      <t>Dividend</t>
    </r>
  </si>
  <si>
    <r>
      <rPr>
        <sz val="6"/>
        <rFont val="Times New Roman"/>
        <family val="1"/>
      </rPr>
      <t>financial Institutions</t>
    </r>
  </si>
  <si>
    <r>
      <rPr>
        <sz val="6"/>
        <rFont val="Times New Roman"/>
        <family val="1"/>
      </rPr>
      <t>Trading Concerns</t>
    </r>
  </si>
  <si>
    <r>
      <rPr>
        <sz val="6"/>
        <rFont val="Times New Roman"/>
        <family val="1"/>
      </rPr>
      <t>Industrial Undertakings</t>
    </r>
  </si>
  <si>
    <r>
      <rPr>
        <sz val="6"/>
        <rFont val="Times New Roman"/>
        <family val="1"/>
      </rPr>
      <t>Services Sector</t>
    </r>
  </si>
  <si>
    <r>
      <rPr>
        <sz val="6"/>
        <rFont val="Times New Roman"/>
        <family val="1"/>
      </rPr>
      <t>Extra</t>
    </r>
  </si>
  <si>
    <r>
      <rPr>
        <b/>
        <sz val="6"/>
        <rFont val="Times New Roman"/>
        <family val="1"/>
      </rPr>
      <t>Royalty and Sale of Fixed Assests</t>
    </r>
  </si>
  <si>
    <r>
      <rPr>
        <sz val="6"/>
        <rFont val="Times New Roman"/>
        <family val="1"/>
      </rPr>
      <t>Royalty from Mining</t>
    </r>
  </si>
  <si>
    <r>
      <rPr>
        <sz val="6"/>
        <rFont val="Times New Roman"/>
        <family val="1"/>
      </rPr>
      <t>Other Royalties</t>
    </r>
  </si>
  <si>
    <r>
      <rPr>
        <sz val="6"/>
        <rFont val="Times New Roman"/>
        <family val="1"/>
      </rPr>
      <t>-</t>
    </r>
  </si>
  <si>
    <r>
      <rPr>
        <sz val="6"/>
        <rFont val="Times New Roman"/>
        <family val="1"/>
      </rPr>
      <t>Mint</t>
    </r>
  </si>
  <si>
    <r>
      <rPr>
        <b/>
        <sz val="6"/>
        <rFont val="Times New Roman"/>
        <family val="1"/>
      </rPr>
      <t>Principal and Interest Payment</t>
    </r>
  </si>
  <si>
    <r>
      <rPr>
        <sz val="6"/>
        <rFont val="Times New Roman"/>
        <family val="1"/>
      </rPr>
      <t>Loan Corporations</t>
    </r>
  </si>
  <si>
    <r>
      <rPr>
        <sz val="6"/>
        <rFont val="Times New Roman"/>
        <family val="1"/>
      </rPr>
      <t>Interest from Loan to Companies &amp; Corpora</t>
    </r>
  </si>
  <si>
    <r>
      <rPr>
        <b/>
        <sz val="6"/>
        <rFont val="Times New Roman"/>
        <family val="1"/>
      </rPr>
      <t>Miscellaneous Items</t>
    </r>
  </si>
  <si>
    <r>
      <rPr>
        <sz val="6"/>
        <rFont val="Times New Roman"/>
        <family val="1"/>
      </rPr>
      <t>Miscellaneous</t>
    </r>
  </si>
  <si>
    <r>
      <rPr>
        <b/>
        <sz val="6"/>
        <rFont val="Times New Roman"/>
        <family val="1"/>
      </rPr>
      <t>Total</t>
    </r>
  </si>
  <si>
    <t>Receipts from sales of Commodities</t>
  </si>
  <si>
    <r>
      <rPr>
        <sz val="6"/>
        <rFont val="Times New Roman"/>
        <family val="1"/>
      </rPr>
      <t>1993/94</t>
    </r>
  </si>
  <si>
    <r>
      <rPr>
        <sz val="6"/>
        <rFont val="Times New Roman"/>
        <family val="1"/>
      </rPr>
      <t>1994/95</t>
    </r>
  </si>
  <si>
    <r>
      <rPr>
        <sz val="6"/>
        <rFont val="Times New Roman"/>
        <family val="1"/>
      </rPr>
      <t>1995/96</t>
    </r>
  </si>
  <si>
    <r>
      <rPr>
        <sz val="6"/>
        <rFont val="Times New Roman"/>
        <family val="1"/>
      </rPr>
      <t>1996/97</t>
    </r>
  </si>
  <si>
    <r>
      <rPr>
        <sz val="6"/>
        <rFont val="Times New Roman"/>
        <family val="1"/>
      </rPr>
      <t>1997/98</t>
    </r>
  </si>
  <si>
    <r>
      <rPr>
        <sz val="6"/>
        <rFont val="Times New Roman"/>
        <family val="1"/>
      </rPr>
      <t>1998/99</t>
    </r>
  </si>
  <si>
    <r>
      <rPr>
        <sz val="6"/>
        <rFont val="Times New Roman"/>
        <family val="1"/>
      </rPr>
      <t>1999/00</t>
    </r>
  </si>
  <si>
    <r>
      <rPr>
        <sz val="6"/>
        <rFont val="Times New Roman"/>
        <family val="1"/>
      </rPr>
      <t>2000/01</t>
    </r>
  </si>
  <si>
    <r>
      <rPr>
        <sz val="6"/>
        <rFont val="Times New Roman"/>
        <family val="1"/>
      </rPr>
      <t>2001/02</t>
    </r>
  </si>
  <si>
    <r>
      <rPr>
        <sz val="6"/>
        <rFont val="Times New Roman"/>
        <family val="1"/>
      </rPr>
      <t>2002/03</t>
    </r>
  </si>
  <si>
    <r>
      <rPr>
        <sz val="6"/>
        <rFont val="Times New Roman"/>
        <family val="1"/>
      </rPr>
      <t>2003/04</t>
    </r>
  </si>
  <si>
    <r>
      <rPr>
        <sz val="6"/>
        <rFont val="Times New Roman"/>
        <family val="1"/>
      </rPr>
      <t>2004/05</t>
    </r>
  </si>
  <si>
    <r>
      <rPr>
        <sz val="6"/>
        <rFont val="Times New Roman"/>
        <family val="1"/>
      </rPr>
      <t>2005/06</t>
    </r>
  </si>
  <si>
    <r>
      <rPr>
        <sz val="6"/>
        <rFont val="Times New Roman"/>
        <family val="1"/>
      </rPr>
      <t>2006/07</t>
    </r>
  </si>
  <si>
    <r>
      <rPr>
        <sz val="6"/>
        <rFont val="Times New Roman"/>
        <family val="1"/>
      </rPr>
      <t>2007/08</t>
    </r>
  </si>
  <si>
    <r>
      <rPr>
        <sz val="6"/>
        <rFont val="Times New Roman"/>
        <family val="1"/>
      </rPr>
      <t>2008/09</t>
    </r>
  </si>
  <si>
    <r>
      <rPr>
        <sz val="6"/>
        <rFont val="Times New Roman"/>
        <family val="1"/>
      </rPr>
      <t>2009/10</t>
    </r>
  </si>
  <si>
    <r>
      <rPr>
        <sz val="6"/>
        <rFont val="Times New Roman"/>
        <family val="1"/>
      </rPr>
      <t>2010/11</t>
    </r>
  </si>
  <si>
    <t>Non-Tax Revenue</t>
  </si>
  <si>
    <t>Income from Property</t>
  </si>
  <si>
    <t>Interest</t>
  </si>
  <si>
    <t>Dividends</t>
  </si>
  <si>
    <t>14150-90</t>
  </si>
  <si>
    <t>Rent and Royalty/Tourism Fee/Land and Building Registration</t>
  </si>
  <si>
    <t xml:space="preserve">Amount Received from Sale of Goods and Services/ Administrative Fees </t>
  </si>
  <si>
    <t>Amount Received from sales of Goods and Services</t>
  </si>
  <si>
    <t>14220-60</t>
  </si>
  <si>
    <t>Administrative Service Fees</t>
  </si>
  <si>
    <t>Penalties, Fines and Forfeiture</t>
  </si>
  <si>
    <t>Voluntary Transfers other than Grants</t>
  </si>
  <si>
    <t>Miscellaneous Revenue</t>
  </si>
  <si>
    <t>Receipt from the Insurance Claims</t>
  </si>
  <si>
    <t>Other Revenue and Pollution Control Fees</t>
  </si>
  <si>
    <t>Amount Received from Government Land and Buildings &amp; Sales of Good will</t>
  </si>
  <si>
    <t>Total Non-Tax Revenue (non-distributable)</t>
  </si>
  <si>
    <t>Royalties (Distributable)</t>
  </si>
  <si>
    <t>Non-Tax Revenue including Royalties</t>
  </si>
  <si>
    <t>Roylties Received by Federal Government</t>
  </si>
  <si>
    <t>Non-tax Revenue of Federal Government</t>
  </si>
  <si>
    <t>Property Income</t>
  </si>
  <si>
    <t>Rent and Royalty</t>
  </si>
  <si>
    <t>Sale of Goods and Services</t>
  </si>
  <si>
    <t>Sale of Goods</t>
  </si>
  <si>
    <t>Administrative Fees</t>
  </si>
  <si>
    <t>Penalties, Fines and Forfieture</t>
  </si>
  <si>
    <t>Administrative Fee - Immigration and Tourism</t>
  </si>
  <si>
    <t>Other Revenue</t>
  </si>
  <si>
    <t>Capital Revenue</t>
  </si>
  <si>
    <t xml:space="preserve">Total </t>
  </si>
  <si>
    <r>
      <rPr>
        <sz val="14"/>
        <color indexed="8"/>
        <rFont val="Times New Roman"/>
        <family val="1"/>
      </rPr>
      <t>*</t>
    </r>
    <r>
      <rPr>
        <sz val="14"/>
        <color indexed="8"/>
        <rFont val="Preeti"/>
      </rPr>
      <t xml:space="preserve"> </t>
    </r>
    <r>
      <rPr>
        <sz val="14"/>
        <color indexed="8"/>
        <rFont val="Times New Roman"/>
        <family val="1"/>
      </rPr>
      <t>Estimated</t>
    </r>
  </si>
  <si>
    <t xml:space="preserve">Note: Government of Nepal has started to record its revenue and expenses using Government Financial Statistic </t>
  </si>
  <si>
    <r>
      <t xml:space="preserve">       </t>
    </r>
    <r>
      <rPr>
        <sz val="12"/>
        <rFont val="Times New Roman"/>
        <family val="1"/>
      </rPr>
      <t xml:space="preserve"> (GFS) 2001 since the fiscal year 2011/12. The Data of previous Fiscal Years may therefore differ</t>
    </r>
  </si>
  <si>
    <t>Source: Financial Comptroller General Office</t>
  </si>
  <si>
    <t>Fiscal year</t>
  </si>
  <si>
    <t xml:space="preserve"> Non-tax Revenue</t>
  </si>
  <si>
    <t>Revenue Code</t>
  </si>
  <si>
    <t>Taxes on income, profits and capital gains</t>
  </si>
  <si>
    <t>VAT obtained from other sources except distributable</t>
  </si>
  <si>
    <t>Excise Duty (Import)</t>
  </si>
  <si>
    <t>Health Risk Tax on Production</t>
  </si>
  <si>
    <t>Health Risk Tax on Import</t>
  </si>
  <si>
    <t>Health Service Tax</t>
  </si>
  <si>
    <t>Education Service Tax-Educational Institutions</t>
  </si>
  <si>
    <t>Education Service Tax-Foreign Studies</t>
  </si>
  <si>
    <t>Tax on Infrastructure Service Utility</t>
  </si>
  <si>
    <t>Road Maintenance and Upgradation Tax</t>
  </si>
  <si>
    <t>Road Construction and Maintenance Tax</t>
  </si>
  <si>
    <t>Infrastructure Tax</t>
  </si>
  <si>
    <t>Tax Revenue Deposited in Federal Consolidated Fund (Non-distributable)</t>
  </si>
  <si>
    <t xml:space="preserve">Vehicle Tax (Vehicle Registration, Annual Vehicle Tax and Frequently Vehicle Tax) </t>
  </si>
  <si>
    <t>(Rs. In 10 Million)</t>
  </si>
  <si>
    <t>Distributable Tax Revenue</t>
  </si>
  <si>
    <t>FY 2019/20</t>
  </si>
  <si>
    <t>Collected Revenue</t>
  </si>
  <si>
    <t>Revenue Sharing</t>
  </si>
  <si>
    <t>Federal</t>
  </si>
  <si>
    <t>Province</t>
  </si>
  <si>
    <t>Local Level</t>
  </si>
  <si>
    <t>33111-VAT-Production</t>
  </si>
  <si>
    <t>33112-VAT-Import</t>
  </si>
  <si>
    <t>33113-VAT-Sales and Distribution of Goods</t>
  </si>
  <si>
    <t>33114-VAT-Consultancy and Contract</t>
  </si>
  <si>
    <t>33115-VAT-Tourism Service</t>
  </si>
  <si>
    <t>33116-VAT-Communication Service, Insurance, Aviation and Other Services</t>
  </si>
  <si>
    <t>33117-VAT collected from non-registered</t>
  </si>
  <si>
    <t>Value Added Tax Total</t>
  </si>
  <si>
    <t>33131- Excise-Tobacco Products</t>
  </si>
  <si>
    <t xml:space="preserve">33132-Excise-Alcohol </t>
  </si>
  <si>
    <t>33133-Excise-Beer</t>
  </si>
  <si>
    <t>33134-Excise-Other Industrial Productions</t>
  </si>
  <si>
    <t>Excise Duty (Production) Total</t>
  </si>
  <si>
    <t>Total (33110+33130)</t>
  </si>
  <si>
    <t xml:space="preserve"> Details of the Sharing of  Tax Revenue Between Federal, Province and Local Level            </t>
  </si>
  <si>
    <t>FY 2020/21</t>
  </si>
  <si>
    <t>2021/22</t>
  </si>
  <si>
    <t>FY 2021/22</t>
  </si>
  <si>
    <r>
      <t>2022/23</t>
    </r>
    <r>
      <rPr>
        <b/>
        <vertAlign val="superscript"/>
        <sz val="8"/>
        <rFont val="Times New Roman"/>
        <family val="1"/>
      </rPr>
      <t>P</t>
    </r>
  </si>
  <si>
    <t>*P</t>
  </si>
  <si>
    <t>Provisional</t>
  </si>
  <si>
    <t>2022/23
(Upto Eight Months)</t>
  </si>
  <si>
    <t>11316/51</t>
  </si>
  <si>
    <t xml:space="preserve">Annual Taxes on Indivdual Property </t>
  </si>
  <si>
    <t>Taxes on Property and Capital Transactions</t>
  </si>
  <si>
    <t xml:space="preserve">FY 2022/23 </t>
  </si>
  <si>
    <t>FY 2023/24 (Upto Eight Months)</t>
  </si>
  <si>
    <t xml:space="preserve">2022/23
</t>
  </si>
  <si>
    <t>2023/24
(Upto Eight Months)</t>
  </si>
  <si>
    <t>Luxury Tax</t>
  </si>
  <si>
    <t>Electronic Service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</si>
</sst>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.0"/>
    <numFmt numFmtId="165" formatCode="0_)"/>
    <numFmt numFmtId="166" formatCode="0.0_)"/>
    <numFmt numFmtId="167" formatCode="0.0"/>
    <numFmt numFmtId="168" formatCode="d/mm/yy;@"/>
    <numFmt numFmtId="169" formatCode="_(* #,##0.0000_);_(* \(#,##0.0000\);_(* &quot;-&quot;????_);_(@_)"/>
    <numFmt numFmtId="170" formatCode="[$-4000439]0.00"/>
    <numFmt numFmtId="171" formatCode="[$-4000439]0"/>
  </numFmts>
  <fonts count="46" x14ac:knownFonts="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b/>
      <sz val="9"/>
      <name val="Helvetica"/>
      <family val="2"/>
    </font>
    <font>
      <sz val="9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b/>
      <sz val="7"/>
      <name val="Times New Roman"/>
      <family val="1"/>
    </font>
    <font>
      <sz val="5"/>
      <name val="Times New Roman"/>
      <family val="1"/>
    </font>
    <font>
      <b/>
      <sz val="5"/>
      <color rgb="FF000000"/>
      <name val="Times New Roman"/>
      <family val="2"/>
    </font>
    <font>
      <sz val="5"/>
      <color rgb="FF000000"/>
      <name val="Times New Roman"/>
      <family val="2"/>
    </font>
    <font>
      <sz val="5"/>
      <color rgb="FF000000"/>
      <name val="Times New Roman"/>
      <family val="1"/>
    </font>
    <font>
      <b/>
      <sz val="5"/>
      <color rgb="FF000000"/>
      <name val="Times New Roman"/>
      <family val="1"/>
    </font>
    <font>
      <sz val="7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9.5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rgb="FF000000"/>
      <name val="Times New Roman"/>
      <family val="1"/>
    </font>
    <font>
      <b/>
      <sz val="8.5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sz val="6"/>
      <color rgb="FF000000"/>
      <name val="Times New Roman"/>
      <family val="2"/>
    </font>
    <font>
      <sz val="6"/>
      <color rgb="FF000000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10"/>
      <name val="Preeti"/>
    </font>
    <font>
      <sz val="14"/>
      <color indexed="8"/>
      <name val="Preeti"/>
    </font>
    <font>
      <sz val="14"/>
      <color indexed="8"/>
      <name val="Times New Roman"/>
      <family val="1"/>
    </font>
    <font>
      <sz val="8"/>
      <name val="Preeti"/>
    </font>
    <font>
      <sz val="12"/>
      <name val="Preeti"/>
    </font>
    <font>
      <sz val="14"/>
      <name val="Preeti"/>
    </font>
    <font>
      <sz val="16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vertAlign val="superscript"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</cellStyleXfs>
  <cellXfs count="425">
    <xf numFmtId="0" fontId="0" fillId="0" borderId="0" xfId="0">
      <alignment vertical="center"/>
    </xf>
    <xf numFmtId="164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164" fontId="2" fillId="0" borderId="0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0" xfId="0" applyFont="1" applyBorder="1">
      <alignment vertical="center"/>
    </xf>
    <xf numFmtId="0" fontId="5" fillId="0" borderId="12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left"/>
    </xf>
    <xf numFmtId="164" fontId="6" fillId="0" borderId="6" xfId="0" applyNumberFormat="1" applyFont="1" applyBorder="1">
      <alignment vertical="center"/>
    </xf>
    <xf numFmtId="164" fontId="6" fillId="0" borderId="12" xfId="0" applyNumberFormat="1" applyFont="1" applyBorder="1">
      <alignment vertical="center"/>
    </xf>
    <xf numFmtId="165" fontId="6" fillId="0" borderId="4" xfId="0" applyNumberFormat="1" applyFont="1" applyBorder="1" applyAlignment="1">
      <alignment horizontal="right" vertical="center"/>
    </xf>
    <xf numFmtId="166" fontId="6" fillId="0" borderId="0" xfId="0" applyNumberFormat="1" applyFont="1" applyBorder="1" applyAlignment="1" applyProtection="1">
      <alignment horizontal="left" vertical="center"/>
    </xf>
    <xf numFmtId="164" fontId="6" fillId="0" borderId="4" xfId="0" applyNumberFormat="1" applyFont="1" applyBorder="1" applyProtection="1">
      <alignment vertical="center"/>
    </xf>
    <xf numFmtId="164" fontId="6" fillId="0" borderId="13" xfId="0" applyNumberFormat="1" applyFont="1" applyBorder="1" applyProtection="1">
      <alignment vertical="center"/>
    </xf>
    <xf numFmtId="167" fontId="6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64" fontId="6" fillId="0" borderId="6" xfId="0" applyNumberFormat="1" applyFont="1" applyBorder="1" applyProtection="1">
      <alignment vertical="center"/>
    </xf>
    <xf numFmtId="164" fontId="6" fillId="0" borderId="14" xfId="0" applyNumberFormat="1" applyFont="1" applyBorder="1" applyProtection="1">
      <alignment vertical="center"/>
    </xf>
    <xf numFmtId="165" fontId="6" fillId="0" borderId="1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 applyProtection="1">
      <alignment horizontal="left" vertical="center"/>
    </xf>
    <xf numFmtId="164" fontId="6" fillId="0" borderId="15" xfId="0" applyNumberFormat="1" applyFont="1" applyBorder="1" applyProtection="1">
      <alignment vertical="center"/>
    </xf>
    <xf numFmtId="164" fontId="6" fillId="0" borderId="15" xfId="0" applyNumberFormat="1" applyFont="1" applyBorder="1" applyAlignment="1" applyProtection="1">
      <alignment vertical="center"/>
    </xf>
    <xf numFmtId="164" fontId="6" fillId="0" borderId="15" xfId="0" applyNumberFormat="1" applyFont="1" applyBorder="1" applyAlignment="1">
      <alignment vertical="center"/>
    </xf>
    <xf numFmtId="0" fontId="6" fillId="0" borderId="0" xfId="0" applyFont="1" applyBorder="1">
      <alignment vertical="center"/>
    </xf>
    <xf numFmtId="164" fontId="6" fillId="0" borderId="13" xfId="0" applyNumberFormat="1" applyFont="1" applyBorder="1" applyAlignment="1" applyProtection="1">
      <alignment vertical="center"/>
    </xf>
    <xf numFmtId="164" fontId="6" fillId="0" borderId="13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horizontal="right" vertical="center"/>
    </xf>
    <xf numFmtId="166" fontId="5" fillId="0" borderId="0" xfId="0" applyNumberFormat="1" applyFont="1" applyBorder="1" applyAlignment="1" applyProtection="1">
      <alignment horizontal="left" vertical="center"/>
    </xf>
    <xf numFmtId="164" fontId="5" fillId="0" borderId="13" xfId="0" applyNumberFormat="1" applyFont="1" applyBorder="1" applyProtection="1">
      <alignment vertical="center"/>
    </xf>
    <xf numFmtId="164" fontId="5" fillId="0" borderId="13" xfId="0" applyNumberFormat="1" applyFont="1" applyBorder="1" applyAlignment="1" applyProtection="1">
      <alignment vertical="center"/>
    </xf>
    <xf numFmtId="164" fontId="5" fillId="0" borderId="13" xfId="0" applyNumberFormat="1" applyFont="1" applyBorder="1" applyAlignment="1">
      <alignment vertical="center"/>
    </xf>
    <xf numFmtId="166" fontId="5" fillId="0" borderId="5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13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right" vertical="center"/>
    </xf>
    <xf numFmtId="164" fontId="5" fillId="0" borderId="13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6" fillId="0" borderId="5" xfId="0" applyFont="1" applyBorder="1" applyAlignment="1">
      <alignment vertical="center"/>
    </xf>
    <xf numFmtId="165" fontId="5" fillId="0" borderId="6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Protection="1">
      <alignment vertical="center"/>
    </xf>
    <xf numFmtId="164" fontId="6" fillId="0" borderId="14" xfId="0" applyNumberFormat="1" applyFont="1" applyBorder="1" applyAlignment="1" applyProtection="1">
      <alignment vertical="center"/>
    </xf>
    <xf numFmtId="164" fontId="6" fillId="0" borderId="14" xfId="0" applyNumberFormat="1" applyFont="1" applyBorder="1" applyAlignment="1">
      <alignment vertical="center"/>
    </xf>
    <xf numFmtId="167" fontId="6" fillId="0" borderId="14" xfId="0" applyNumberFormat="1" applyFont="1" applyBorder="1" applyAlignment="1" applyProtection="1">
      <alignment vertical="center"/>
    </xf>
    <xf numFmtId="164" fontId="6" fillId="0" borderId="0" xfId="0" applyNumberFormat="1" applyFont="1" applyBorder="1" applyProtection="1">
      <alignment vertical="center"/>
    </xf>
    <xf numFmtId="167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67" fontId="5" fillId="0" borderId="4" xfId="0" applyNumberFormat="1" applyFont="1" applyBorder="1" applyAlignment="1">
      <alignment horizontal="right"/>
    </xf>
    <xf numFmtId="167" fontId="6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 vertical="center"/>
    </xf>
    <xf numFmtId="0" fontId="6" fillId="0" borderId="11" xfId="0" applyFont="1" applyBorder="1" applyAlignment="1" applyProtection="1">
      <alignment horizontal="left" vertical="center"/>
    </xf>
    <xf numFmtId="0" fontId="5" fillId="0" borderId="14" xfId="0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left" vertical="center"/>
    </xf>
    <xf numFmtId="166" fontId="5" fillId="0" borderId="0" xfId="0" applyNumberFormat="1" applyFont="1" applyBorder="1" applyProtection="1">
      <alignment vertical="center"/>
    </xf>
    <xf numFmtId="164" fontId="5" fillId="0" borderId="0" xfId="0" applyNumberFormat="1" applyFont="1" applyBorder="1">
      <alignment vertical="center"/>
    </xf>
    <xf numFmtId="164" fontId="5" fillId="0" borderId="0" xfId="0" applyNumberFormat="1" applyFont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6" fillId="0" borderId="14" xfId="0" applyNumberFormat="1" applyFont="1" applyBorder="1">
      <alignment vertical="center"/>
    </xf>
    <xf numFmtId="164" fontId="6" fillId="0" borderId="10" xfId="0" applyNumberFormat="1" applyFont="1" applyBorder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 applyProtection="1">
      <alignment vertical="center"/>
    </xf>
    <xf numFmtId="164" fontId="6" fillId="0" borderId="5" xfId="0" applyNumberFormat="1" applyFont="1" applyBorder="1" applyAlignment="1" applyProtection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 applyProtection="1">
      <alignment horizontal="right" vertical="center"/>
    </xf>
    <xf numFmtId="164" fontId="6" fillId="0" borderId="13" xfId="0" applyNumberFormat="1" applyFont="1" applyBorder="1">
      <alignment vertical="center"/>
    </xf>
    <xf numFmtId="164" fontId="6" fillId="0" borderId="5" xfId="0" applyNumberFormat="1" applyFont="1" applyBorder="1" applyAlignment="1" applyProtection="1">
      <alignment horizontal="right" vertical="center"/>
    </xf>
    <xf numFmtId="164" fontId="6" fillId="0" borderId="13" xfId="0" applyNumberFormat="1" applyFont="1" applyBorder="1" applyAlignment="1" applyProtection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 applyProtection="1">
      <alignment horizontal="left" vertical="center"/>
    </xf>
    <xf numFmtId="164" fontId="6" fillId="0" borderId="10" xfId="0" applyNumberFormat="1" applyFont="1" applyBorder="1" applyAlignment="1" applyProtection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Border="1" applyProtection="1">
      <alignment vertical="center"/>
    </xf>
    <xf numFmtId="167" fontId="5" fillId="0" borderId="0" xfId="0" applyNumberFormat="1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2" fontId="7" fillId="0" borderId="1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9" fillId="0" borderId="0" xfId="1" applyAlignment="1">
      <alignment horizontal="left" vertical="top"/>
    </xf>
    <xf numFmtId="0" fontId="11" fillId="0" borderId="28" xfId="1" applyFont="1" applyBorder="1" applyAlignment="1">
      <alignment horizontal="right" vertical="top" wrapText="1"/>
    </xf>
    <xf numFmtId="0" fontId="11" fillId="0" borderId="28" xfId="1" applyFont="1" applyBorder="1" applyAlignment="1">
      <alignment horizontal="center" vertical="top" wrapText="1"/>
    </xf>
    <xf numFmtId="2" fontId="12" fillId="0" borderId="23" xfId="1" applyNumberFormat="1" applyFont="1" applyBorder="1" applyAlignment="1">
      <alignment horizontal="right" vertical="top" shrinkToFit="1"/>
    </xf>
    <xf numFmtId="2" fontId="12" fillId="0" borderId="23" xfId="1" applyNumberFormat="1" applyFont="1" applyBorder="1" applyAlignment="1">
      <alignment horizontal="center" vertical="top" shrinkToFit="1"/>
    </xf>
    <xf numFmtId="2" fontId="13" fillId="0" borderId="31" xfId="1" applyNumberFormat="1" applyFont="1" applyBorder="1" applyAlignment="1">
      <alignment horizontal="right" vertical="top" shrinkToFit="1"/>
    </xf>
    <xf numFmtId="2" fontId="13" fillId="0" borderId="31" xfId="1" applyNumberFormat="1" applyFont="1" applyBorder="1" applyAlignment="1">
      <alignment horizontal="center" vertical="top" shrinkToFit="1"/>
    </xf>
    <xf numFmtId="2" fontId="12" fillId="0" borderId="31" xfId="1" applyNumberFormat="1" applyFont="1" applyBorder="1" applyAlignment="1">
      <alignment horizontal="right" vertical="top" shrinkToFit="1"/>
    </xf>
    <xf numFmtId="2" fontId="12" fillId="0" borderId="31" xfId="1" applyNumberFormat="1" applyFont="1" applyBorder="1" applyAlignment="1">
      <alignment horizontal="center" vertical="top" shrinkToFit="1"/>
    </xf>
    <xf numFmtId="0" fontId="11" fillId="0" borderId="31" xfId="1" applyFont="1" applyBorder="1" applyAlignment="1">
      <alignment horizontal="right" vertical="top" wrapText="1"/>
    </xf>
    <xf numFmtId="167" fontId="13" fillId="0" borderId="31" xfId="1" applyNumberFormat="1" applyFont="1" applyBorder="1" applyAlignment="1">
      <alignment horizontal="right" vertical="top" shrinkToFit="1"/>
    </xf>
    <xf numFmtId="167" fontId="13" fillId="0" borderId="31" xfId="1" applyNumberFormat="1" applyFont="1" applyBorder="1" applyAlignment="1">
      <alignment horizontal="center" vertical="top" shrinkToFit="1"/>
    </xf>
    <xf numFmtId="1" fontId="13" fillId="0" borderId="31" xfId="1" applyNumberFormat="1" applyFont="1" applyBorder="1" applyAlignment="1">
      <alignment horizontal="right" vertical="top" shrinkToFit="1"/>
    </xf>
    <xf numFmtId="2" fontId="13" fillId="0" borderId="27" xfId="1" applyNumberFormat="1" applyFont="1" applyBorder="1" applyAlignment="1">
      <alignment horizontal="right" vertical="top" shrinkToFit="1"/>
    </xf>
    <xf numFmtId="2" fontId="13" fillId="0" borderId="27" xfId="1" applyNumberFormat="1" applyFont="1" applyBorder="1" applyAlignment="1">
      <alignment horizontal="center" vertical="top" shrinkToFit="1"/>
    </xf>
    <xf numFmtId="1" fontId="13" fillId="0" borderId="27" xfId="1" applyNumberFormat="1" applyFont="1" applyBorder="1" applyAlignment="1">
      <alignment horizontal="right" vertical="top" shrinkToFit="1"/>
    </xf>
    <xf numFmtId="0" fontId="11" fillId="0" borderId="27" xfId="1" applyFont="1" applyBorder="1" applyAlignment="1">
      <alignment horizontal="center" vertical="top" wrapText="1"/>
    </xf>
    <xf numFmtId="2" fontId="12" fillId="0" borderId="28" xfId="1" applyNumberFormat="1" applyFont="1" applyBorder="1" applyAlignment="1">
      <alignment horizontal="right" vertical="top" shrinkToFit="1"/>
    </xf>
    <xf numFmtId="2" fontId="12" fillId="0" borderId="28" xfId="1" applyNumberFormat="1" applyFont="1" applyBorder="1" applyAlignment="1">
      <alignment horizontal="center" vertical="top" shrinkToFit="1"/>
    </xf>
    <xf numFmtId="0" fontId="14" fillId="0" borderId="31" xfId="1" applyFont="1" applyBorder="1" applyAlignment="1">
      <alignment vertical="top" wrapText="1"/>
    </xf>
    <xf numFmtId="0" fontId="14" fillId="0" borderId="27" xfId="1" applyFont="1" applyBorder="1" applyAlignment="1">
      <alignment vertical="top" wrapText="1"/>
    </xf>
    <xf numFmtId="0" fontId="15" fillId="0" borderId="23" xfId="1" applyFont="1" applyBorder="1" applyAlignment="1">
      <alignment vertical="top" wrapText="1"/>
    </xf>
    <xf numFmtId="0" fontId="15" fillId="0" borderId="31" xfId="1" applyFont="1" applyBorder="1" applyAlignment="1">
      <alignment vertical="top" wrapText="1"/>
    </xf>
    <xf numFmtId="0" fontId="5" fillId="0" borderId="28" xfId="0" applyFont="1" applyBorder="1" applyAlignment="1">
      <alignment horizontal="left" vertical="top" wrapText="1"/>
    </xf>
    <xf numFmtId="2" fontId="16" fillId="0" borderId="23" xfId="0" applyNumberFormat="1" applyFont="1" applyBorder="1" applyAlignment="1">
      <alignment horizontal="right" vertical="top" shrinkToFit="1"/>
    </xf>
    <xf numFmtId="2" fontId="17" fillId="0" borderId="23" xfId="0" applyNumberFormat="1" applyFont="1" applyBorder="1" applyAlignment="1">
      <alignment horizontal="right" vertical="top" shrinkToFit="1"/>
    </xf>
    <xf numFmtId="2" fontId="16" fillId="0" borderId="31" xfId="0" applyNumberFormat="1" applyFont="1" applyBorder="1" applyAlignment="1">
      <alignment horizontal="right" vertical="top" shrinkToFit="1"/>
    </xf>
    <xf numFmtId="167" fontId="16" fillId="0" borderId="31" xfId="0" applyNumberFormat="1" applyFont="1" applyBorder="1" applyAlignment="1">
      <alignment horizontal="right" vertical="top" shrinkToFit="1"/>
    </xf>
    <xf numFmtId="2" fontId="17" fillId="0" borderId="31" xfId="0" applyNumberFormat="1" applyFont="1" applyBorder="1" applyAlignment="1">
      <alignment horizontal="right" vertical="top" shrinkToFit="1"/>
    </xf>
    <xf numFmtId="0" fontId="5" fillId="0" borderId="31" xfId="0" applyFont="1" applyBorder="1" applyAlignment="1">
      <alignment horizontal="right" vertical="top" wrapText="1"/>
    </xf>
    <xf numFmtId="1" fontId="16" fillId="0" borderId="31" xfId="0" applyNumberFormat="1" applyFont="1" applyBorder="1" applyAlignment="1">
      <alignment horizontal="right" vertical="top" shrinkToFit="1"/>
    </xf>
    <xf numFmtId="0" fontId="5" fillId="0" borderId="27" xfId="0" applyFont="1" applyBorder="1" applyAlignment="1">
      <alignment horizontal="right" vertical="top" wrapText="1"/>
    </xf>
    <xf numFmtId="2" fontId="16" fillId="0" borderId="27" xfId="0" applyNumberFormat="1" applyFont="1" applyBorder="1" applyAlignment="1">
      <alignment horizontal="right" vertical="top" shrinkToFit="1"/>
    </xf>
    <xf numFmtId="2" fontId="16" fillId="0" borderId="28" xfId="0" applyNumberFormat="1" applyFont="1" applyBorder="1" applyAlignment="1">
      <alignment horizontal="right" vertical="top" shrinkToFit="1"/>
    </xf>
    <xf numFmtId="2" fontId="17" fillId="0" borderId="2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5" fillId="0" borderId="28" xfId="0" applyFont="1" applyBorder="1" applyAlignment="1">
      <alignment horizontal="center" vertical="top" wrapText="1"/>
    </xf>
    <xf numFmtId="0" fontId="0" fillId="0" borderId="23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43" fontId="20" fillId="0" borderId="12" xfId="2" applyFont="1" applyBorder="1"/>
    <xf numFmtId="43" fontId="21" fillId="0" borderId="12" xfId="2" applyFont="1" applyBorder="1"/>
    <xf numFmtId="169" fontId="21" fillId="0" borderId="12" xfId="2" applyNumberFormat="1" applyFont="1" applyBorder="1"/>
    <xf numFmtId="43" fontId="20" fillId="0" borderId="36" xfId="2" applyFont="1" applyBorder="1"/>
    <xf numFmtId="0" fontId="24" fillId="0" borderId="15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left" vertical="center"/>
    </xf>
    <xf numFmtId="0" fontId="20" fillId="2" borderId="12" xfId="1" applyFont="1" applyFill="1" applyBorder="1" applyAlignment="1">
      <alignment vertical="center"/>
    </xf>
    <xf numFmtId="2" fontId="23" fillId="2" borderId="12" xfId="0" applyNumberFormat="1" applyFont="1" applyFill="1" applyBorder="1" applyAlignment="1"/>
    <xf numFmtId="0" fontId="21" fillId="2" borderId="12" xfId="0" applyFont="1" applyFill="1" applyBorder="1" applyAlignment="1">
      <alignment horizontal="right" vertical="center"/>
    </xf>
    <xf numFmtId="0" fontId="21" fillId="2" borderId="12" xfId="1" applyFont="1" applyFill="1" applyBorder="1" applyAlignment="1">
      <alignment vertical="center"/>
    </xf>
    <xf numFmtId="0" fontId="20" fillId="2" borderId="12" xfId="1" applyFont="1" applyFill="1" applyBorder="1"/>
    <xf numFmtId="2" fontId="24" fillId="2" borderId="12" xfId="0" applyNumberFormat="1" applyFont="1" applyFill="1" applyBorder="1" applyAlignment="1"/>
    <xf numFmtId="0" fontId="21" fillId="2" borderId="12" xfId="1" applyFont="1" applyFill="1" applyBorder="1"/>
    <xf numFmtId="0" fontId="20" fillId="2" borderId="12" xfId="1" applyFont="1" applyFill="1" applyBorder="1" applyAlignment="1">
      <alignment horizontal="left"/>
    </xf>
    <xf numFmtId="0" fontId="20" fillId="2" borderId="12" xfId="1" applyFont="1" applyFill="1" applyBorder="1" applyAlignment="1">
      <alignment horizontal="left" vertical="center"/>
    </xf>
    <xf numFmtId="0" fontId="21" fillId="2" borderId="0" xfId="0" applyFont="1" applyFill="1" applyAlignment="1"/>
    <xf numFmtId="0" fontId="20" fillId="2" borderId="12" xfId="1" applyFont="1" applyFill="1" applyBorder="1" applyAlignment="1">
      <alignment horizontal="right" vertical="center"/>
    </xf>
    <xf numFmtId="170" fontId="20" fillId="2" borderId="0" xfId="1" applyNumberFormat="1" applyFont="1" applyFill="1" applyAlignment="1">
      <alignment horizontal="right" vertical="center"/>
    </xf>
    <xf numFmtId="168" fontId="20" fillId="2" borderId="15" xfId="0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left" vertical="top"/>
    </xf>
    <xf numFmtId="0" fontId="7" fillId="0" borderId="0" xfId="0" applyFont="1">
      <alignment vertical="center"/>
    </xf>
    <xf numFmtId="0" fontId="27" fillId="0" borderId="28" xfId="0" applyFont="1" applyBorder="1" applyAlignment="1">
      <alignment horizontal="right" vertical="top" wrapText="1"/>
    </xf>
    <xf numFmtId="0" fontId="27" fillId="0" borderId="28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left" vertical="top" wrapText="1"/>
    </xf>
    <xf numFmtId="2" fontId="29" fillId="0" borderId="23" xfId="0" applyNumberFormat="1" applyFont="1" applyBorder="1" applyAlignment="1">
      <alignment horizontal="right" vertical="top" shrinkToFit="1"/>
    </xf>
    <xf numFmtId="2" fontId="29" fillId="0" borderId="23" xfId="0" applyNumberFormat="1" applyFont="1" applyBorder="1" applyAlignment="1">
      <alignment horizontal="center" vertical="top" shrinkToFit="1"/>
    </xf>
    <xf numFmtId="0" fontId="27" fillId="0" borderId="31" xfId="0" applyFont="1" applyBorder="1" applyAlignment="1">
      <alignment horizontal="left" vertical="top" wrapText="1"/>
    </xf>
    <xf numFmtId="2" fontId="30" fillId="0" borderId="31" xfId="0" applyNumberFormat="1" applyFont="1" applyBorder="1" applyAlignment="1">
      <alignment horizontal="right" vertical="top" shrinkToFit="1"/>
    </xf>
    <xf numFmtId="2" fontId="30" fillId="0" borderId="31" xfId="0" applyNumberFormat="1" applyFont="1" applyBorder="1" applyAlignment="1">
      <alignment horizontal="center" vertical="top" shrinkToFit="1"/>
    </xf>
    <xf numFmtId="0" fontId="28" fillId="0" borderId="31" xfId="0" applyFont="1" applyBorder="1" applyAlignment="1">
      <alignment horizontal="left" vertical="top" wrapText="1"/>
    </xf>
    <xf numFmtId="0" fontId="0" fillId="0" borderId="31" xfId="0" applyBorder="1" applyAlignment="1">
      <alignment horizontal="left" wrapText="1"/>
    </xf>
    <xf numFmtId="2" fontId="29" fillId="0" borderId="31" xfId="0" applyNumberFormat="1" applyFont="1" applyBorder="1" applyAlignment="1">
      <alignment horizontal="right" vertical="top" shrinkToFit="1"/>
    </xf>
    <xf numFmtId="2" fontId="29" fillId="0" borderId="31" xfId="0" applyNumberFormat="1" applyFont="1" applyBorder="1" applyAlignment="1">
      <alignment horizontal="center" vertical="top" shrinkToFit="1"/>
    </xf>
    <xf numFmtId="0" fontId="27" fillId="0" borderId="31" xfId="0" applyFont="1" applyBorder="1" applyAlignment="1">
      <alignment horizontal="right" vertical="top" wrapText="1"/>
    </xf>
    <xf numFmtId="0" fontId="27" fillId="0" borderId="27" xfId="0" applyFont="1" applyBorder="1" applyAlignment="1">
      <alignment horizontal="left" vertical="top" wrapText="1"/>
    </xf>
    <xf numFmtId="2" fontId="30" fillId="0" borderId="27" xfId="0" applyNumberFormat="1" applyFont="1" applyBorder="1" applyAlignment="1">
      <alignment horizontal="right" vertical="top" shrinkToFit="1"/>
    </xf>
    <xf numFmtId="2" fontId="30" fillId="0" borderId="27" xfId="0" applyNumberFormat="1" applyFont="1" applyBorder="1" applyAlignment="1">
      <alignment horizontal="center" vertical="top" shrinkToFit="1"/>
    </xf>
    <xf numFmtId="0" fontId="28" fillId="0" borderId="28" xfId="0" applyFont="1" applyBorder="1" applyAlignment="1">
      <alignment horizontal="center" vertical="top" wrapText="1"/>
    </xf>
    <xf numFmtId="2" fontId="29" fillId="0" borderId="28" xfId="0" applyNumberFormat="1" applyFont="1" applyBorder="1" applyAlignment="1">
      <alignment horizontal="right" vertical="top" shrinkToFit="1"/>
    </xf>
    <xf numFmtId="2" fontId="29" fillId="0" borderId="28" xfId="0" applyNumberFormat="1" applyFont="1" applyBorder="1" applyAlignment="1">
      <alignment horizontal="center" vertical="top" shrinkToFit="1"/>
    </xf>
    <xf numFmtId="0" fontId="27" fillId="0" borderId="28" xfId="0" applyFont="1" applyBorder="1" applyAlignment="1">
      <alignment horizontal="left" vertical="top" wrapText="1"/>
    </xf>
    <xf numFmtId="2" fontId="30" fillId="0" borderId="23" xfId="0" applyNumberFormat="1" applyFont="1" applyBorder="1" applyAlignment="1">
      <alignment horizontal="right" vertical="top" shrinkToFit="1"/>
    </xf>
    <xf numFmtId="2" fontId="30" fillId="0" borderId="23" xfId="0" applyNumberFormat="1" applyFont="1" applyBorder="1" applyAlignment="1">
      <alignment horizontal="center" vertical="top" shrinkToFit="1"/>
    </xf>
    <xf numFmtId="2" fontId="29" fillId="0" borderId="23" xfId="0" applyNumberFormat="1" applyFont="1" applyBorder="1" applyAlignment="1">
      <alignment horizontal="left" vertical="top" shrinkToFit="1"/>
    </xf>
    <xf numFmtId="2" fontId="30" fillId="0" borderId="28" xfId="0" applyNumberFormat="1" applyFont="1" applyBorder="1" applyAlignment="1">
      <alignment horizontal="right" vertical="top" shrinkToFit="1"/>
    </xf>
    <xf numFmtId="2" fontId="30" fillId="0" borderId="28" xfId="0" applyNumberFormat="1" applyFont="1" applyBorder="1" applyAlignment="1">
      <alignment horizontal="center" vertical="top" shrinkToFit="1"/>
    </xf>
    <xf numFmtId="2" fontId="30" fillId="0" borderId="28" xfId="0" applyNumberFormat="1" applyFont="1" applyBorder="1" applyAlignment="1">
      <alignment horizontal="left" vertical="top" shrinkToFit="1"/>
    </xf>
    <xf numFmtId="0" fontId="31" fillId="0" borderId="12" xfId="1" applyFont="1" applyBorder="1" applyAlignment="1">
      <alignment horizontal="left" vertical="center"/>
    </xf>
    <xf numFmtId="0" fontId="20" fillId="0" borderId="12" xfId="1" applyFont="1" applyBorder="1" applyAlignment="1">
      <alignment horizontal="left"/>
    </xf>
    <xf numFmtId="2" fontId="21" fillId="0" borderId="12" xfId="1" applyNumberFormat="1" applyFont="1" applyBorder="1" applyAlignment="1">
      <alignment horizontal="right" vertical="center"/>
    </xf>
    <xf numFmtId="0" fontId="32" fillId="0" borderId="12" xfId="1" applyFont="1" applyBorder="1" applyAlignment="1">
      <alignment vertical="center"/>
    </xf>
    <xf numFmtId="0" fontId="21" fillId="0" borderId="12" xfId="1" applyFont="1" applyBorder="1" applyAlignment="1">
      <alignment horizontal="left" indent="2"/>
    </xf>
    <xf numFmtId="0" fontId="32" fillId="0" borderId="12" xfId="1" applyFont="1" applyBorder="1" applyAlignment="1">
      <alignment horizontal="right" vertical="center"/>
    </xf>
    <xf numFmtId="0" fontId="21" fillId="0" borderId="12" xfId="1" applyFont="1" applyBorder="1" applyAlignment="1">
      <alignment horizontal="left" indent="1"/>
    </xf>
    <xf numFmtId="0" fontId="21" fillId="0" borderId="12" xfId="1" applyFont="1" applyBorder="1" applyAlignment="1">
      <alignment vertical="center"/>
    </xf>
    <xf numFmtId="171" fontId="21" fillId="0" borderId="12" xfId="1" applyNumberFormat="1" applyFont="1" applyBorder="1" applyAlignment="1">
      <alignment vertical="center"/>
    </xf>
    <xf numFmtId="0" fontId="20" fillId="0" borderId="12" xfId="1" applyFont="1" applyBorder="1" applyAlignment="1">
      <alignment horizontal="right"/>
    </xf>
    <xf numFmtId="2" fontId="20" fillId="0" borderId="12" xfId="1" applyNumberFormat="1" applyFont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20" fillId="0" borderId="12" xfId="1" applyFont="1" applyBorder="1" applyAlignment="1">
      <alignment vertical="center"/>
    </xf>
    <xf numFmtId="168" fontId="33" fillId="0" borderId="12" xfId="0" applyNumberFormat="1" applyFont="1" applyBorder="1" applyAlignment="1">
      <alignment horizontal="center"/>
    </xf>
    <xf numFmtId="168" fontId="20" fillId="0" borderId="12" xfId="0" applyNumberFormat="1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2" fontId="33" fillId="0" borderId="12" xfId="0" applyNumberFormat="1" applyFont="1" applyBorder="1" applyAlignment="1"/>
    <xf numFmtId="0" fontId="21" fillId="0" borderId="12" xfId="1" applyFont="1" applyBorder="1" applyAlignment="1">
      <alignment horizontal="right"/>
    </xf>
    <xf numFmtId="2" fontId="34" fillId="0" borderId="12" xfId="0" applyNumberFormat="1" applyFont="1" applyBorder="1" applyAlignment="1"/>
    <xf numFmtId="2" fontId="20" fillId="0" borderId="12" xfId="1" applyNumberFormat="1" applyFont="1" applyBorder="1" applyAlignment="1">
      <alignment horizontal="right"/>
    </xf>
    <xf numFmtId="167" fontId="20" fillId="0" borderId="12" xfId="1" applyNumberFormat="1" applyFont="1" applyBorder="1" applyAlignment="1">
      <alignment horizontal="right"/>
    </xf>
    <xf numFmtId="0" fontId="20" fillId="0" borderId="22" xfId="1" applyFont="1" applyBorder="1" applyAlignment="1">
      <alignment horizontal="right"/>
    </xf>
    <xf numFmtId="2" fontId="20" fillId="0" borderId="22" xfId="1" applyNumberFormat="1" applyFont="1" applyBorder="1" applyAlignment="1">
      <alignment horizontal="right"/>
    </xf>
    <xf numFmtId="0" fontId="36" fillId="0" borderId="0" xfId="1" applyFont="1" applyAlignment="1">
      <alignment horizontal="center"/>
    </xf>
    <xf numFmtId="0" fontId="31" fillId="0" borderId="38" xfId="1" applyFont="1" applyBorder="1" applyAlignment="1">
      <alignment vertical="center"/>
    </xf>
    <xf numFmtId="0" fontId="31" fillId="0" borderId="39" xfId="1" applyFont="1" applyBorder="1" applyAlignment="1">
      <alignment vertical="center"/>
    </xf>
    <xf numFmtId="43" fontId="31" fillId="0" borderId="39" xfId="2" applyFont="1" applyBorder="1" applyAlignment="1"/>
    <xf numFmtId="0" fontId="31" fillId="0" borderId="20" xfId="1" applyFont="1" applyBorder="1" applyAlignment="1">
      <alignment vertical="center"/>
    </xf>
    <xf numFmtId="0" fontId="31" fillId="0" borderId="12" xfId="1" applyFont="1" applyBorder="1" applyAlignment="1">
      <alignment vertical="center"/>
    </xf>
    <xf numFmtId="0" fontId="31" fillId="0" borderId="20" xfId="1" applyFont="1" applyBorder="1" applyAlignment="1">
      <alignment horizontal="left"/>
    </xf>
    <xf numFmtId="0" fontId="31" fillId="0" borderId="12" xfId="1" applyFont="1" applyBorder="1" applyAlignment="1">
      <alignment horizontal="left"/>
    </xf>
    <xf numFmtId="0" fontId="32" fillId="0" borderId="20" xfId="1" applyFont="1" applyBorder="1"/>
    <xf numFmtId="0" fontId="32" fillId="0" borderId="12" xfId="1" applyFont="1" applyBorder="1"/>
    <xf numFmtId="2" fontId="21" fillId="0" borderId="12" xfId="1" applyNumberFormat="1" applyFont="1" applyBorder="1" applyAlignment="1">
      <alignment horizontal="right"/>
    </xf>
    <xf numFmtId="0" fontId="32" fillId="0" borderId="21" xfId="1" applyFont="1" applyBorder="1"/>
    <xf numFmtId="0" fontId="31" fillId="0" borderId="22" xfId="1" applyFont="1" applyBorder="1" applyAlignment="1">
      <alignment horizontal="right"/>
    </xf>
    <xf numFmtId="0" fontId="37" fillId="0" borderId="0" xfId="0" applyFont="1" applyAlignment="1"/>
    <xf numFmtId="43" fontId="39" fillId="0" borderId="0" xfId="2" applyFont="1"/>
    <xf numFmtId="43" fontId="40" fillId="0" borderId="0" xfId="2" applyFont="1"/>
    <xf numFmtId="0" fontId="32" fillId="0" borderId="0" xfId="0" applyFont="1" applyAlignment="1"/>
    <xf numFmtId="0" fontId="41" fillId="0" borderId="0" xfId="0" applyFont="1" applyAlignment="1"/>
    <xf numFmtId="0" fontId="42" fillId="0" borderId="0" xfId="0" applyFont="1" applyAlignment="1"/>
    <xf numFmtId="0" fontId="39" fillId="0" borderId="0" xfId="1" applyFont="1"/>
    <xf numFmtId="0" fontId="40" fillId="0" borderId="0" xfId="1" applyFont="1"/>
    <xf numFmtId="0" fontId="8" fillId="0" borderId="0" xfId="3" applyFont="1"/>
    <xf numFmtId="0" fontId="24" fillId="0" borderId="12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2" fontId="23" fillId="0" borderId="12" xfId="3" applyNumberFormat="1" applyFont="1" applyBorder="1" applyAlignment="1">
      <alignment vertical="center"/>
    </xf>
    <xf numFmtId="0" fontId="8" fillId="0" borderId="12" xfId="3" applyFont="1" applyBorder="1" applyAlignment="1">
      <alignment horizontal="center" vertical="center"/>
    </xf>
    <xf numFmtId="0" fontId="23" fillId="2" borderId="12" xfId="4" applyFont="1" applyFill="1" applyBorder="1" applyAlignment="1">
      <alignment horizontal="right" vertical="center"/>
    </xf>
    <xf numFmtId="0" fontId="21" fillId="2" borderId="12" xfId="4" applyFont="1" applyFill="1" applyBorder="1" applyAlignment="1">
      <alignment vertical="center"/>
    </xf>
    <xf numFmtId="0" fontId="23" fillId="2" borderId="8" xfId="4" applyFont="1" applyFill="1" applyBorder="1" applyAlignment="1">
      <alignment vertical="center"/>
    </xf>
    <xf numFmtId="0" fontId="23" fillId="2" borderId="12" xfId="4" applyFont="1" applyFill="1" applyBorder="1" applyAlignment="1">
      <alignment vertical="center"/>
    </xf>
    <xf numFmtId="0" fontId="23" fillId="2" borderId="10" xfId="4" applyFont="1" applyFill="1" applyBorder="1" applyAlignment="1">
      <alignment vertical="center"/>
    </xf>
    <xf numFmtId="0" fontId="23" fillId="0" borderId="10" xfId="4" applyFont="1" applyFill="1" applyBorder="1" applyAlignment="1">
      <alignment horizontal="left" vertical="center" wrapText="1"/>
    </xf>
    <xf numFmtId="0" fontId="23" fillId="0" borderId="10" xfId="4" applyFont="1" applyFill="1" applyBorder="1" applyAlignment="1">
      <alignment horizontal="left" vertical="center"/>
    </xf>
    <xf numFmtId="0" fontId="23" fillId="0" borderId="12" xfId="4" applyFont="1" applyFill="1" applyBorder="1" applyAlignment="1">
      <alignment vertical="center"/>
    </xf>
    <xf numFmtId="0" fontId="21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1" fillId="0" borderId="8" xfId="4" applyFont="1" applyBorder="1" applyAlignment="1">
      <alignment vertical="center"/>
    </xf>
    <xf numFmtId="0" fontId="21" fillId="0" borderId="12" xfId="4" applyFont="1" applyBorder="1" applyAlignment="1">
      <alignment vertical="center"/>
    </xf>
    <xf numFmtId="2" fontId="21" fillId="0" borderId="12" xfId="2" applyNumberFormat="1" applyFont="1" applyFill="1" applyBorder="1" applyAlignment="1">
      <alignment vertical="center"/>
    </xf>
    <xf numFmtId="2" fontId="21" fillId="0" borderId="12" xfId="4" applyNumberFormat="1" applyFont="1" applyBorder="1" applyAlignment="1">
      <alignment vertical="center"/>
    </xf>
    <xf numFmtId="0" fontId="21" fillId="0" borderId="12" xfId="4" applyFont="1" applyBorder="1" applyAlignment="1">
      <alignment vertical="center" wrapText="1"/>
    </xf>
    <xf numFmtId="0" fontId="33" fillId="0" borderId="8" xfId="4" applyFont="1" applyBorder="1" applyAlignment="1">
      <alignment vertical="center"/>
    </xf>
    <xf numFmtId="0" fontId="20" fillId="0" borderId="12" xfId="4" applyFont="1" applyBorder="1" applyAlignment="1">
      <alignment vertical="center" wrapText="1"/>
    </xf>
    <xf numFmtId="2" fontId="20" fillId="0" borderId="12" xfId="2" applyNumberFormat="1" applyFont="1" applyFill="1" applyBorder="1" applyAlignment="1">
      <alignment vertical="center"/>
    </xf>
    <xf numFmtId="2" fontId="20" fillId="0" borderId="12" xfId="4" applyNumberFormat="1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0" borderId="12" xfId="4" applyFont="1" applyBorder="1" applyAlignment="1">
      <alignment vertical="center"/>
    </xf>
    <xf numFmtId="0" fontId="33" fillId="0" borderId="12" xfId="4" applyFont="1" applyBorder="1" applyAlignment="1">
      <alignment vertical="center"/>
    </xf>
    <xf numFmtId="0" fontId="23" fillId="0" borderId="0" xfId="4" applyFont="1" applyAlignment="1">
      <alignment vertical="center"/>
    </xf>
    <xf numFmtId="2" fontId="23" fillId="0" borderId="0" xfId="4" applyNumberFormat="1" applyFont="1" applyAlignment="1">
      <alignment vertical="center"/>
    </xf>
    <xf numFmtId="39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vertical="center"/>
    </xf>
    <xf numFmtId="0" fontId="1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2" fontId="21" fillId="0" borderId="12" xfId="0" applyNumberFormat="1" applyFont="1" applyBorder="1">
      <alignment vertical="center"/>
    </xf>
    <xf numFmtId="2" fontId="20" fillId="0" borderId="12" xfId="0" applyNumberFormat="1" applyFont="1" applyBorder="1">
      <alignment vertical="center"/>
    </xf>
    <xf numFmtId="2" fontId="7" fillId="0" borderId="12" xfId="0" applyNumberFormat="1" applyFont="1" applyBorder="1" applyAlignment="1">
      <alignment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2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2" fontId="13" fillId="0" borderId="32" xfId="1" applyNumberFormat="1" applyFont="1" applyBorder="1" applyAlignment="1">
      <alignment horizontal="right" vertical="top" shrinkToFit="1"/>
    </xf>
    <xf numFmtId="2" fontId="13" fillId="0" borderId="33" xfId="1" applyNumberFormat="1" applyFont="1" applyBorder="1" applyAlignment="1">
      <alignment horizontal="right" vertical="top" shrinkToFit="1"/>
    </xf>
    <xf numFmtId="0" fontId="6" fillId="0" borderId="0" xfId="1" applyFont="1" applyAlignment="1">
      <alignment horizontal="left" vertical="top" wrapText="1" indent="37"/>
    </xf>
    <xf numFmtId="0" fontId="10" fillId="0" borderId="0" xfId="1" applyFont="1" applyAlignment="1">
      <alignment horizontal="left" vertical="top" wrapText="1" indent="37"/>
    </xf>
    <xf numFmtId="0" fontId="11" fillId="0" borderId="0" xfId="1" applyFont="1" applyAlignment="1">
      <alignment horizontal="left" vertical="center" wrapText="1" indent="14"/>
    </xf>
    <xf numFmtId="0" fontId="11" fillId="0" borderId="23" xfId="1" applyFont="1" applyBorder="1" applyAlignment="1">
      <alignment horizontal="center" vertical="top" wrapText="1"/>
    </xf>
    <xf numFmtId="0" fontId="11" fillId="0" borderId="27" xfId="1" applyFont="1" applyBorder="1" applyAlignment="1">
      <alignment horizontal="center" vertical="top" wrapText="1"/>
    </xf>
    <xf numFmtId="0" fontId="11" fillId="0" borderId="24" xfId="1" applyFont="1" applyBorder="1" applyAlignment="1">
      <alignment horizontal="center" vertical="top" wrapText="1"/>
    </xf>
    <xf numFmtId="0" fontId="11" fillId="0" borderId="25" xfId="1" applyFont="1" applyBorder="1" applyAlignment="1">
      <alignment horizontal="center" vertical="top" wrapText="1"/>
    </xf>
    <xf numFmtId="0" fontId="11" fillId="0" borderId="26" xfId="1" applyFont="1" applyBorder="1" applyAlignment="1">
      <alignment horizontal="center" vertical="top" wrapText="1"/>
    </xf>
    <xf numFmtId="0" fontId="11" fillId="0" borderId="24" xfId="1" applyFont="1" applyBorder="1" applyAlignment="1">
      <alignment horizontal="right" vertical="top" wrapText="1"/>
    </xf>
    <xf numFmtId="0" fontId="11" fillId="0" borderId="26" xfId="1" applyFont="1" applyBorder="1" applyAlignment="1">
      <alignment horizontal="right" vertical="top" wrapText="1"/>
    </xf>
    <xf numFmtId="2" fontId="12" fillId="0" borderId="29" xfId="1" applyNumberFormat="1" applyFont="1" applyBorder="1" applyAlignment="1">
      <alignment horizontal="right" vertical="top" shrinkToFit="1"/>
    </xf>
    <xf numFmtId="2" fontId="12" fillId="0" borderId="30" xfId="1" applyNumberFormat="1" applyFont="1" applyBorder="1" applyAlignment="1">
      <alignment horizontal="right" vertical="top" shrinkToFit="1"/>
    </xf>
    <xf numFmtId="2" fontId="12" fillId="0" borderId="32" xfId="1" applyNumberFormat="1" applyFont="1" applyBorder="1" applyAlignment="1">
      <alignment horizontal="right" vertical="top" shrinkToFit="1"/>
    </xf>
    <xf numFmtId="2" fontId="12" fillId="0" borderId="33" xfId="1" applyNumberFormat="1" applyFont="1" applyBorder="1" applyAlignment="1">
      <alignment horizontal="right" vertical="top" shrinkToFit="1"/>
    </xf>
    <xf numFmtId="0" fontId="11" fillId="0" borderId="0" xfId="1" applyFont="1" applyAlignment="1">
      <alignment horizontal="right" vertical="top" wrapText="1" indent="5"/>
    </xf>
    <xf numFmtId="2" fontId="13" fillId="0" borderId="34" xfId="1" applyNumberFormat="1" applyFont="1" applyBorder="1" applyAlignment="1">
      <alignment horizontal="right" vertical="top" shrinkToFit="1"/>
    </xf>
    <xf numFmtId="2" fontId="13" fillId="0" borderId="35" xfId="1" applyNumberFormat="1" applyFont="1" applyBorder="1" applyAlignment="1">
      <alignment horizontal="right" vertical="top" shrinkToFit="1"/>
    </xf>
    <xf numFmtId="2" fontId="12" fillId="0" borderId="24" xfId="1" applyNumberFormat="1" applyFont="1" applyBorder="1" applyAlignment="1">
      <alignment horizontal="right" vertical="top" shrinkToFit="1"/>
    </xf>
    <xf numFmtId="2" fontId="12" fillId="0" borderId="26" xfId="1" applyNumberFormat="1" applyFont="1" applyBorder="1" applyAlignment="1">
      <alignment horizontal="right" vertical="top" shrinkToFit="1"/>
    </xf>
    <xf numFmtId="0" fontId="0" fillId="0" borderId="2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 indent="5"/>
    </xf>
    <xf numFmtId="0" fontId="23" fillId="2" borderId="2" xfId="0" applyFont="1" applyFill="1" applyBorder="1" applyAlignment="1">
      <alignment horizontal="left" vertical="center"/>
    </xf>
    <xf numFmtId="170" fontId="23" fillId="2" borderId="15" xfId="1" applyNumberFormat="1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21" fillId="0" borderId="12" xfId="0" applyFont="1" applyBorder="1">
      <alignment vertical="center"/>
    </xf>
    <xf numFmtId="43" fontId="20" fillId="2" borderId="8" xfId="2" applyFont="1" applyFill="1" applyBorder="1" applyAlignment="1">
      <alignment horizontal="center" wrapText="1"/>
    </xf>
    <xf numFmtId="43" fontId="20" fillId="2" borderId="9" xfId="2" applyFont="1" applyFill="1" applyBorder="1" applyAlignment="1">
      <alignment horizontal="center" wrapText="1"/>
    </xf>
    <xf numFmtId="43" fontId="20" fillId="2" borderId="10" xfId="2" applyFont="1" applyFill="1" applyBorder="1" applyAlignment="1">
      <alignment horizontal="center" wrapText="1"/>
    </xf>
    <xf numFmtId="0" fontId="23" fillId="2" borderId="0" xfId="1" applyFont="1" applyFill="1" applyBorder="1" applyAlignment="1">
      <alignment horizontal="right"/>
    </xf>
    <xf numFmtId="0" fontId="26" fillId="0" borderId="0" xfId="0" applyFont="1" applyAlignment="1">
      <alignment horizontal="left" vertical="top" wrapText="1" indent="31"/>
    </xf>
    <xf numFmtId="0" fontId="27" fillId="0" borderId="0" xfId="0" applyFont="1" applyAlignment="1">
      <alignment horizontal="left" vertical="center" wrapText="1" indent="12"/>
    </xf>
    <xf numFmtId="0" fontId="28" fillId="0" borderId="23" xfId="0" applyFont="1" applyBorder="1" applyAlignment="1">
      <alignment horizontal="center" vertical="top" wrapText="1"/>
    </xf>
    <xf numFmtId="0" fontId="28" fillId="0" borderId="27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 wrapText="1"/>
    </xf>
    <xf numFmtId="0" fontId="27" fillId="0" borderId="37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35" fillId="0" borderId="0" xfId="1" applyFont="1" applyAlignment="1">
      <alignment horizontal="center"/>
    </xf>
    <xf numFmtId="0" fontId="20" fillId="0" borderId="8" xfId="1" applyFont="1" applyBorder="1" applyAlignment="1">
      <alignment horizontal="left" vertical="center"/>
    </xf>
    <xf numFmtId="0" fontId="20" fillId="0" borderId="9" xfId="1" applyFont="1" applyBorder="1" applyAlignment="1">
      <alignment horizontal="left" vertical="center"/>
    </xf>
    <xf numFmtId="0" fontId="20" fillId="0" borderId="10" xfId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right"/>
    </xf>
    <xf numFmtId="0" fontId="20" fillId="0" borderId="8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43" fontId="20" fillId="0" borderId="8" xfId="2" applyFont="1" applyBorder="1" applyAlignment="1">
      <alignment horizontal="center"/>
    </xf>
    <xf numFmtId="43" fontId="20" fillId="0" borderId="9" xfId="2" applyFont="1" applyBorder="1" applyAlignment="1">
      <alignment horizontal="center"/>
    </xf>
    <xf numFmtId="43" fontId="20" fillId="0" borderId="10" xfId="2" applyFont="1" applyBorder="1" applyAlignment="1">
      <alignment horizontal="center"/>
    </xf>
    <xf numFmtId="0" fontId="43" fillId="0" borderId="0" xfId="3" applyFont="1" applyAlignment="1">
      <alignment horizontal="center" vertical="center" wrapText="1"/>
    </xf>
    <xf numFmtId="0" fontId="21" fillId="0" borderId="7" xfId="4" applyFont="1" applyBorder="1" applyAlignment="1">
      <alignment horizontal="right"/>
    </xf>
    <xf numFmtId="0" fontId="21" fillId="0" borderId="0" xfId="4" applyFont="1" applyBorder="1" applyAlignment="1">
      <alignment horizontal="right"/>
    </xf>
    <xf numFmtId="0" fontId="24" fillId="0" borderId="15" xfId="4" applyFont="1" applyBorder="1" applyAlignment="1">
      <alignment horizontal="center" vertical="center"/>
    </xf>
    <xf numFmtId="0" fontId="24" fillId="0" borderId="14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4" fillId="0" borderId="3" xfId="4" applyFont="1" applyBorder="1" applyAlignment="1">
      <alignment horizontal="center" vertical="center"/>
    </xf>
    <xf numFmtId="0" fontId="24" fillId="0" borderId="6" xfId="4" applyFont="1" applyBorder="1" applyAlignment="1">
      <alignment horizontal="center" vertical="center"/>
    </xf>
    <xf numFmtId="0" fontId="24" fillId="0" borderId="11" xfId="4" applyFont="1" applyBorder="1" applyAlignment="1">
      <alignment horizontal="center" vertical="center"/>
    </xf>
    <xf numFmtId="0" fontId="24" fillId="2" borderId="8" xfId="4" applyFont="1" applyFill="1" applyBorder="1" applyAlignment="1">
      <alignment horizontal="left" vertical="center"/>
    </xf>
    <xf numFmtId="0" fontId="24" fillId="2" borderId="10" xfId="4" applyFont="1" applyFill="1" applyBorder="1" applyAlignment="1">
      <alignment horizontal="left" vertical="center"/>
    </xf>
    <xf numFmtId="0" fontId="23" fillId="2" borderId="8" xfId="4" applyFont="1" applyFill="1" applyBorder="1" applyAlignment="1">
      <alignment horizontal="left" vertical="center"/>
    </xf>
    <xf numFmtId="0" fontId="23" fillId="2" borderId="10" xfId="4" applyFont="1" applyFill="1" applyBorder="1" applyAlignment="1">
      <alignment horizontal="left" vertical="center"/>
    </xf>
    <xf numFmtId="0" fontId="21" fillId="2" borderId="8" xfId="4" applyFont="1" applyFill="1" applyBorder="1" applyAlignment="1">
      <alignment horizontal="left" vertical="center"/>
    </xf>
    <xf numFmtId="0" fontId="21" fillId="2" borderId="10" xfId="4" applyFont="1" applyFill="1" applyBorder="1" applyAlignment="1">
      <alignment horizontal="left" vertical="center"/>
    </xf>
    <xf numFmtId="43" fontId="24" fillId="0" borderId="8" xfId="2" applyFont="1" applyFill="1" applyBorder="1" applyAlignment="1">
      <alignment horizontal="center"/>
    </xf>
    <xf numFmtId="43" fontId="24" fillId="0" borderId="9" xfId="2" applyFont="1" applyFill="1" applyBorder="1" applyAlignment="1">
      <alignment horizontal="center"/>
    </xf>
    <xf numFmtId="43" fontId="24" fillId="0" borderId="10" xfId="2" applyFont="1" applyFill="1" applyBorder="1" applyAlignment="1">
      <alignment horizontal="center"/>
    </xf>
    <xf numFmtId="0" fontId="23" fillId="0" borderId="2" xfId="3" applyFont="1" applyBorder="1" applyAlignment="1">
      <alignment horizontal="left" vertical="center"/>
    </xf>
    <xf numFmtId="0" fontId="24" fillId="2" borderId="8" xfId="4" applyFont="1" applyFill="1" applyBorder="1" applyAlignment="1">
      <alignment horizontal="left"/>
    </xf>
    <xf numFmtId="0" fontId="24" fillId="2" borderId="10" xfId="4" applyFont="1" applyFill="1" applyBorder="1" applyAlignment="1">
      <alignment horizontal="left"/>
    </xf>
    <xf numFmtId="171" fontId="24" fillId="2" borderId="8" xfId="4" applyNumberFormat="1" applyFont="1" applyFill="1" applyBorder="1" applyAlignment="1">
      <alignment horizontal="left" vertical="center"/>
    </xf>
    <xf numFmtId="171" fontId="24" fillId="2" borderId="10" xfId="4" applyNumberFormat="1" applyFont="1" applyFill="1" applyBorder="1" applyAlignment="1">
      <alignment horizontal="left" vertical="center"/>
    </xf>
    <xf numFmtId="0" fontId="24" fillId="2" borderId="8" xfId="4" applyFont="1" applyFill="1" applyBorder="1" applyAlignment="1">
      <alignment horizontal="center" vertical="center"/>
    </xf>
    <xf numFmtId="0" fontId="24" fillId="2" borderId="9" xfId="4" applyFont="1" applyFill="1" applyBorder="1" applyAlignment="1">
      <alignment horizontal="center" vertical="center"/>
    </xf>
    <xf numFmtId="0" fontId="24" fillId="2" borderId="10" xfId="4" applyFont="1" applyFill="1" applyBorder="1" applyAlignment="1">
      <alignment horizontal="center" vertical="center"/>
    </xf>
    <xf numFmtId="0" fontId="31" fillId="0" borderId="8" xfId="4" applyFont="1" applyBorder="1" applyAlignment="1">
      <alignment horizontal="center" vertical="center" wrapText="1"/>
    </xf>
    <xf numFmtId="0" fontId="31" fillId="0" borderId="9" xfId="4" applyFont="1" applyBorder="1" applyAlignment="1">
      <alignment horizontal="center" vertical="center" wrapText="1"/>
    </xf>
    <xf numFmtId="0" fontId="31" fillId="0" borderId="10" xfId="4" applyFont="1" applyBorder="1" applyAlignment="1">
      <alignment horizontal="center" vertical="center" wrapText="1"/>
    </xf>
    <xf numFmtId="0" fontId="20" fillId="0" borderId="15" xfId="4" applyFont="1" applyBorder="1" applyAlignment="1">
      <alignment horizontal="center" vertical="center" wrapText="1"/>
    </xf>
    <xf numFmtId="0" fontId="20" fillId="0" borderId="14" xfId="4" applyFont="1" applyBorder="1" applyAlignment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20" fillId="0" borderId="9" xfId="4" applyFont="1" applyBorder="1" applyAlignment="1">
      <alignment horizontal="center" vertical="center" wrapText="1"/>
    </xf>
    <xf numFmtId="0" fontId="20" fillId="0" borderId="10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44" fillId="0" borderId="7" xfId="4" applyFont="1" applyBorder="1" applyAlignment="1">
      <alignment horizontal="right" vertical="center" wrapText="1"/>
    </xf>
    <xf numFmtId="0" fontId="20" fillId="0" borderId="15" xfId="4" applyFont="1" applyBorder="1" applyAlignment="1">
      <alignment vertical="center" wrapText="1"/>
    </xf>
    <xf numFmtId="0" fontId="20" fillId="0" borderId="13" xfId="4" applyFont="1" applyBorder="1" applyAlignment="1">
      <alignment vertical="center" wrapText="1"/>
    </xf>
    <xf numFmtId="0" fontId="20" fillId="0" borderId="14" xfId="4" applyFont="1" applyBorder="1" applyAlignment="1">
      <alignment vertical="center" wrapText="1"/>
    </xf>
    <xf numFmtId="0" fontId="20" fillId="0" borderId="15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/>
    </xf>
    <xf numFmtId="0" fontId="31" fillId="0" borderId="8" xfId="4" applyFont="1" applyFill="1" applyBorder="1" applyAlignment="1">
      <alignment horizontal="center" vertical="center" wrapText="1"/>
    </xf>
    <xf numFmtId="0" fontId="31" fillId="0" borderId="9" xfId="4" applyFont="1" applyFill="1" applyBorder="1" applyAlignment="1">
      <alignment horizontal="center" vertical="center" wrapText="1"/>
    </xf>
    <xf numFmtId="0" fontId="31" fillId="0" borderId="10" xfId="4" applyFont="1" applyFill="1" applyBorder="1" applyAlignment="1">
      <alignment horizontal="center" vertical="center" wrapText="1"/>
    </xf>
    <xf numFmtId="0" fontId="20" fillId="0" borderId="15" xfId="4" applyFont="1" applyFill="1" applyBorder="1" applyAlignment="1">
      <alignment horizontal="center" vertical="center" wrapText="1"/>
    </xf>
    <xf numFmtId="0" fontId="20" fillId="0" borderId="8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 wrapText="1"/>
    </xf>
    <xf numFmtId="0" fontId="20" fillId="0" borderId="10" xfId="4" applyFont="1" applyFill="1" applyBorder="1" applyAlignment="1">
      <alignment horizontal="center" vertical="center" wrapText="1"/>
    </xf>
    <xf numFmtId="0" fontId="20" fillId="0" borderId="14" xfId="4" applyFont="1" applyFill="1" applyBorder="1" applyAlignment="1">
      <alignment horizontal="center" vertical="center" wrapText="1"/>
    </xf>
    <xf numFmtId="0" fontId="20" fillId="0" borderId="12" xfId="4" applyFont="1" applyFill="1" applyBorder="1" applyAlignment="1">
      <alignment horizontal="center" vertical="center"/>
    </xf>
    <xf numFmtId="2" fontId="21" fillId="0" borderId="12" xfId="0" applyNumberFormat="1" applyFont="1" applyFill="1" applyBorder="1">
      <alignment vertical="center"/>
    </xf>
    <xf numFmtId="2" fontId="20" fillId="0" borderId="12" xfId="0" applyNumberFormat="1" applyFont="1" applyFill="1" applyBorder="1">
      <alignment vertical="center"/>
    </xf>
    <xf numFmtId="2" fontId="21" fillId="0" borderId="12" xfId="1" applyNumberFormat="1" applyFont="1" applyFill="1" applyBorder="1" applyAlignment="1">
      <alignment horizontal="right" vertical="center"/>
    </xf>
    <xf numFmtId="2" fontId="20" fillId="0" borderId="12" xfId="1" applyNumberFormat="1" applyFont="1" applyFill="1" applyBorder="1" applyAlignment="1">
      <alignment horizontal="right" vertical="center"/>
    </xf>
    <xf numFmtId="0" fontId="23" fillId="2" borderId="8" xfId="4" applyFont="1" applyFill="1" applyBorder="1" applyAlignment="1">
      <alignment horizontal="right" vertical="center"/>
    </xf>
  </cellXfs>
  <cellStyles count="5">
    <cellStyle name="Comma 2" xfId="2"/>
    <cellStyle name="Normal" xfId="0" builtinId="0"/>
    <cellStyle name="Normal 2" xfId="1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SheetLayoutView="100" workbookViewId="0">
      <selection activeCell="A5" sqref="A5:B6"/>
    </sheetView>
  </sheetViews>
  <sheetFormatPr defaultColWidth="12.83203125" defaultRowHeight="12" customHeight="1" x14ac:dyDescent="0.2"/>
  <cols>
    <col min="1" max="1" width="7.1640625" style="78" customWidth="1"/>
    <col min="2" max="2" width="31.1640625" style="15" customWidth="1"/>
    <col min="3" max="5" width="9.83203125" style="15" customWidth="1"/>
    <col min="6" max="6" width="9.83203125" style="75" customWidth="1"/>
    <col min="7" max="11" width="9.83203125" style="15" customWidth="1"/>
    <col min="12" max="16384" width="12.83203125" style="15"/>
  </cols>
  <sheetData>
    <row r="1" spans="1:11" s="2" customFormat="1" ht="14.1" customHeight="1" x14ac:dyDescent="0.25">
      <c r="A1" s="293" t="s">
        <v>154</v>
      </c>
      <c r="B1" s="294"/>
      <c r="C1" s="294"/>
      <c r="D1" s="294"/>
      <c r="E1" s="294"/>
      <c r="F1" s="1"/>
      <c r="K1" s="3"/>
    </row>
    <row r="2" spans="1:11" s="4" customFormat="1" ht="14.1" customHeight="1" x14ac:dyDescent="0.2">
      <c r="A2" s="295" t="s">
        <v>0</v>
      </c>
      <c r="B2" s="296"/>
      <c r="C2" s="296"/>
      <c r="D2" s="296"/>
      <c r="E2" s="296"/>
      <c r="F2" s="296"/>
      <c r="K2" s="5"/>
    </row>
    <row r="3" spans="1:11" s="7" customFormat="1" ht="14.1" customHeight="1" x14ac:dyDescent="0.2">
      <c r="A3" s="6"/>
      <c r="F3" s="8"/>
      <c r="K3" s="9"/>
    </row>
    <row r="4" spans="1:11" s="7" customFormat="1" ht="14.1" customHeight="1" x14ac:dyDescent="0.2">
      <c r="A4" s="10" t="s">
        <v>1</v>
      </c>
      <c r="B4" s="11"/>
      <c r="F4" s="8"/>
      <c r="K4" s="9"/>
    </row>
    <row r="5" spans="1:11" ht="12.45" customHeight="1" x14ac:dyDescent="0.2">
      <c r="A5" s="297" t="s">
        <v>2</v>
      </c>
      <c r="B5" s="298"/>
      <c r="C5" s="12" t="s">
        <v>3</v>
      </c>
      <c r="D5" s="13"/>
      <c r="E5" s="13"/>
      <c r="F5" s="14"/>
      <c r="G5" s="12"/>
      <c r="H5" s="13"/>
      <c r="I5" s="13"/>
      <c r="J5" s="13"/>
      <c r="K5" s="14"/>
    </row>
    <row r="6" spans="1:11" ht="12.45" customHeight="1" x14ac:dyDescent="0.2">
      <c r="A6" s="299"/>
      <c r="B6" s="300"/>
      <c r="C6" s="16" t="s">
        <v>4</v>
      </c>
      <c r="D6" s="16" t="s">
        <v>5</v>
      </c>
      <c r="E6" s="17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</row>
    <row r="7" spans="1:11" ht="12.45" customHeight="1" x14ac:dyDescent="0.2">
      <c r="A7" s="19"/>
      <c r="B7" s="20" t="s">
        <v>13</v>
      </c>
      <c r="C7" s="21">
        <v>56229.8</v>
      </c>
      <c r="D7" s="22">
        <v>62331.000000000007</v>
      </c>
      <c r="E7" s="22">
        <v>70124.87000000001</v>
      </c>
      <c r="F7" s="22">
        <v>72282.085934179995</v>
      </c>
      <c r="G7" s="22">
        <v>87712.08361886999</v>
      </c>
      <c r="H7" s="22">
        <v>107622.72684729</v>
      </c>
      <c r="I7" s="22">
        <v>143474.41348134002</v>
      </c>
      <c r="J7" s="22">
        <v>179940.36952966999</v>
      </c>
      <c r="K7" s="22">
        <v>199819.57419715001</v>
      </c>
    </row>
    <row r="8" spans="1:11" ht="12.45" customHeight="1" x14ac:dyDescent="0.2">
      <c r="A8" s="23" t="s">
        <v>14</v>
      </c>
      <c r="B8" s="24" t="s">
        <v>15</v>
      </c>
      <c r="C8" s="25">
        <v>42587</v>
      </c>
      <c r="D8" s="26">
        <v>48175.700000000004</v>
      </c>
      <c r="E8" s="26">
        <v>54107.000000000007</v>
      </c>
      <c r="F8" s="25">
        <v>57426.995639129993</v>
      </c>
      <c r="G8" s="26">
        <v>71167.979122179997</v>
      </c>
      <c r="H8" s="26">
        <v>85147.10085386</v>
      </c>
      <c r="I8" s="26">
        <v>117051.79667517002</v>
      </c>
      <c r="J8" s="26">
        <v>156290.69289228</v>
      </c>
      <c r="K8" s="26">
        <v>172755.24581564</v>
      </c>
    </row>
    <row r="9" spans="1:11" ht="12.45" customHeight="1" x14ac:dyDescent="0.2">
      <c r="A9" s="27" t="s">
        <v>16</v>
      </c>
      <c r="B9" s="28" t="s">
        <v>17</v>
      </c>
      <c r="C9" s="29">
        <v>13642.800000000001</v>
      </c>
      <c r="D9" s="30">
        <v>14155.300000000001</v>
      </c>
      <c r="E9" s="30">
        <v>16017.869999999999</v>
      </c>
      <c r="F9" s="29">
        <v>14855.090295049999</v>
      </c>
      <c r="G9" s="30">
        <v>16544.104496689997</v>
      </c>
      <c r="H9" s="30">
        <v>22475.625993429996</v>
      </c>
      <c r="I9" s="30">
        <v>26422.616806170001</v>
      </c>
      <c r="J9" s="30">
        <v>23649.676637389999</v>
      </c>
      <c r="K9" s="30">
        <v>27064.328381510004</v>
      </c>
    </row>
    <row r="10" spans="1:11" s="36" customFormat="1" ht="12.45" customHeight="1" x14ac:dyDescent="0.2">
      <c r="A10" s="31" t="s">
        <v>14</v>
      </c>
      <c r="B10" s="32" t="s">
        <v>18</v>
      </c>
      <c r="C10" s="33">
        <v>42587</v>
      </c>
      <c r="D10" s="34">
        <v>48175.700000000004</v>
      </c>
      <c r="E10" s="35">
        <v>54107.000000000007</v>
      </c>
      <c r="F10" s="35">
        <v>57426.995639129993</v>
      </c>
      <c r="G10" s="35">
        <v>71167.979122179997</v>
      </c>
      <c r="H10" s="35">
        <v>85147.10085386</v>
      </c>
      <c r="I10" s="35">
        <v>117051.79667517002</v>
      </c>
      <c r="J10" s="35">
        <v>156290.69289228</v>
      </c>
      <c r="K10" s="35">
        <v>172755.24581564</v>
      </c>
    </row>
    <row r="11" spans="1:11" s="36" customFormat="1" ht="12.45" customHeight="1" x14ac:dyDescent="0.2">
      <c r="A11" s="23">
        <v>1</v>
      </c>
      <c r="B11" s="24" t="s">
        <v>19</v>
      </c>
      <c r="C11" s="26">
        <v>32481.200000000004</v>
      </c>
      <c r="D11" s="37">
        <v>36273.800000000003</v>
      </c>
      <c r="E11" s="38">
        <v>41045.710000000006</v>
      </c>
      <c r="F11" s="38">
        <v>43465.518973249993</v>
      </c>
      <c r="G11" s="38">
        <v>52188.331564289998</v>
      </c>
      <c r="H11" s="38">
        <v>62076.343904790003</v>
      </c>
      <c r="I11" s="38">
        <v>82499.218287809999</v>
      </c>
      <c r="J11" s="38">
        <v>114530.20396083999</v>
      </c>
      <c r="K11" s="38">
        <v>124114.25204602</v>
      </c>
    </row>
    <row r="12" spans="1:11" ht="12.45" customHeight="1" x14ac:dyDescent="0.2">
      <c r="A12" s="39"/>
      <c r="B12" s="24" t="s">
        <v>20</v>
      </c>
      <c r="C12" s="26">
        <v>14236.400000000003</v>
      </c>
      <c r="D12" s="37">
        <v>15554.2</v>
      </c>
      <c r="E12" s="38">
        <v>15701.51</v>
      </c>
      <c r="F12" s="38">
        <v>15343.675839509999</v>
      </c>
      <c r="G12" s="38">
        <v>16699.269586729999</v>
      </c>
      <c r="H12" s="38">
        <v>21062.576850510002</v>
      </c>
      <c r="I12" s="38">
        <v>26622.511920779998</v>
      </c>
      <c r="J12" s="38">
        <v>35151.614653849996</v>
      </c>
      <c r="K12" s="38">
        <v>35708.585372010006</v>
      </c>
    </row>
    <row r="13" spans="1:11" ht="12.45" customHeight="1" x14ac:dyDescent="0.2">
      <c r="A13" s="39"/>
      <c r="B13" s="40" t="s">
        <v>21</v>
      </c>
      <c r="C13" s="41">
        <v>855.2</v>
      </c>
      <c r="D13" s="42">
        <v>527.4</v>
      </c>
      <c r="E13" s="42">
        <v>736.29</v>
      </c>
      <c r="F13" s="42">
        <v>625.28370603999997</v>
      </c>
      <c r="G13" s="42">
        <v>708.61283372000003</v>
      </c>
      <c r="H13" s="42">
        <v>445.73905447000004</v>
      </c>
      <c r="I13" s="42">
        <v>796.37836000000004</v>
      </c>
      <c r="J13" s="42">
        <v>908.92163234999998</v>
      </c>
      <c r="K13" s="42">
        <v>357.660549</v>
      </c>
    </row>
    <row r="14" spans="1:11" ht="12.45" customHeight="1" x14ac:dyDescent="0.2">
      <c r="A14" s="39"/>
      <c r="B14" s="40" t="s">
        <v>22</v>
      </c>
      <c r="C14" s="41">
        <v>10567.7</v>
      </c>
      <c r="D14" s="42">
        <v>11439.1</v>
      </c>
      <c r="E14" s="42">
        <v>12302.93</v>
      </c>
      <c r="F14" s="42">
        <v>11744.51926055</v>
      </c>
      <c r="G14" s="42">
        <v>13623.9434989</v>
      </c>
      <c r="H14" s="42">
        <v>17128.289603320001</v>
      </c>
      <c r="I14" s="42">
        <v>21886.32521155</v>
      </c>
      <c r="J14" s="42">
        <v>29964.788210819999</v>
      </c>
      <c r="K14" s="42">
        <v>31477.330933639998</v>
      </c>
    </row>
    <row r="15" spans="1:11" ht="12.45" customHeight="1" x14ac:dyDescent="0.2">
      <c r="A15" s="39"/>
      <c r="B15" s="40" t="s">
        <v>23</v>
      </c>
      <c r="C15" s="41">
        <v>2370.6</v>
      </c>
      <c r="D15" s="42">
        <v>3110.1</v>
      </c>
      <c r="E15" s="42">
        <v>2188.3000000000002</v>
      </c>
      <c r="F15" s="42">
        <v>2314.4316079999999</v>
      </c>
      <c r="G15" s="42">
        <v>1896.5657455999999</v>
      </c>
      <c r="H15" s="42">
        <v>2997.0727711999998</v>
      </c>
      <c r="I15" s="42">
        <v>3211.1896831999998</v>
      </c>
      <c r="J15" s="42">
        <v>3521.0315935999997</v>
      </c>
      <c r="K15" s="42">
        <v>2831.7818848000002</v>
      </c>
    </row>
    <row r="16" spans="1:11" ht="12.45" customHeight="1" x14ac:dyDescent="0.2">
      <c r="A16" s="39"/>
      <c r="B16" s="40" t="s">
        <v>24</v>
      </c>
      <c r="C16" s="41">
        <v>426.2</v>
      </c>
      <c r="D16" s="42">
        <v>404.7</v>
      </c>
      <c r="E16" s="42">
        <v>400.93</v>
      </c>
      <c r="F16" s="42">
        <v>538.76228700000001</v>
      </c>
      <c r="G16" s="42">
        <v>405.98248899999999</v>
      </c>
      <c r="H16" s="42">
        <v>390.12059699999998</v>
      </c>
      <c r="I16" s="42">
        <v>497.226632</v>
      </c>
      <c r="J16" s="42">
        <v>497.34435686</v>
      </c>
      <c r="K16" s="42">
        <v>751.625136</v>
      </c>
    </row>
    <row r="17" spans="1:11" ht="12.45" customHeight="1" x14ac:dyDescent="0.2">
      <c r="A17" s="39"/>
      <c r="B17" s="40" t="s">
        <v>25</v>
      </c>
      <c r="C17" s="41">
        <v>16.7</v>
      </c>
      <c r="D17" s="42">
        <v>72.900000000000006</v>
      </c>
      <c r="E17" s="42">
        <v>73.06</v>
      </c>
      <c r="F17" s="42">
        <v>120.67897792000001</v>
      </c>
      <c r="G17" s="42">
        <v>64.165019509999993</v>
      </c>
      <c r="H17" s="42">
        <v>101.35482451999999</v>
      </c>
      <c r="I17" s="42">
        <v>231.39203402999999</v>
      </c>
      <c r="J17" s="42">
        <v>259.52886022000001</v>
      </c>
      <c r="K17" s="42">
        <v>290.18686856999994</v>
      </c>
    </row>
    <row r="18" spans="1:11" ht="12.45" customHeight="1" x14ac:dyDescent="0.2">
      <c r="A18" s="39"/>
      <c r="B18" s="24" t="s">
        <v>26</v>
      </c>
      <c r="C18" s="26">
        <v>13467.3</v>
      </c>
      <c r="D18" s="37">
        <v>14498.2</v>
      </c>
      <c r="E18" s="38">
        <v>18897.93</v>
      </c>
      <c r="F18" s="38">
        <v>21615.391455069999</v>
      </c>
      <c r="G18" s="38">
        <v>26145.419710189999</v>
      </c>
      <c r="H18" s="38">
        <v>29784.5687607</v>
      </c>
      <c r="I18" s="38">
        <v>39604.180697539996</v>
      </c>
      <c r="J18" s="38">
        <v>54896.501058859998</v>
      </c>
      <c r="K18" s="38">
        <v>61659.064167339995</v>
      </c>
    </row>
    <row r="19" spans="1:11" ht="12.45" customHeight="1" x14ac:dyDescent="0.2">
      <c r="A19" s="39"/>
      <c r="B19" s="40" t="s">
        <v>27</v>
      </c>
      <c r="C19" s="41">
        <v>1904.1</v>
      </c>
      <c r="D19" s="42">
        <v>1964.1</v>
      </c>
      <c r="E19" s="42">
        <v>2460.94</v>
      </c>
      <c r="F19" s="42">
        <v>2899.8616358899999</v>
      </c>
      <c r="G19" s="42">
        <v>3278.4610730700001</v>
      </c>
      <c r="H19" s="42">
        <v>3456.3593151599998</v>
      </c>
      <c r="I19" s="42">
        <v>4140.4956621599995</v>
      </c>
      <c r="J19" s="42">
        <v>5999.15723024</v>
      </c>
      <c r="K19" s="42">
        <v>6719.9865651400005</v>
      </c>
    </row>
    <row r="20" spans="1:11" ht="12.45" customHeight="1" x14ac:dyDescent="0.2">
      <c r="A20" s="39"/>
      <c r="B20" s="40" t="s">
        <v>28</v>
      </c>
      <c r="C20" s="41">
        <v>8629.2000000000007</v>
      </c>
      <c r="D20" s="42">
        <v>8874.7000000000007</v>
      </c>
      <c r="E20" s="42">
        <v>12270.18</v>
      </c>
      <c r="F20" s="42">
        <v>13462.54077182</v>
      </c>
      <c r="G20" s="42">
        <v>16507.96099734</v>
      </c>
      <c r="H20" s="42">
        <v>18951.934956839999</v>
      </c>
      <c r="I20" s="42">
        <v>25579.180973779999</v>
      </c>
      <c r="J20" s="42">
        <v>34555.202420109999</v>
      </c>
      <c r="K20" s="42">
        <v>39379.267098699995</v>
      </c>
    </row>
    <row r="21" spans="1:11" ht="12.45" customHeight="1" x14ac:dyDescent="0.2">
      <c r="A21" s="39"/>
      <c r="B21" s="40" t="s">
        <v>29</v>
      </c>
      <c r="C21" s="41">
        <v>676.3</v>
      </c>
      <c r="D21" s="42">
        <v>851.4</v>
      </c>
      <c r="E21" s="42">
        <v>1164.23</v>
      </c>
      <c r="F21" s="42">
        <v>1357.3666465599999</v>
      </c>
      <c r="G21" s="42">
        <v>1645.89213903</v>
      </c>
      <c r="H21" s="42">
        <v>2296.1728378000003</v>
      </c>
      <c r="I21" s="42">
        <v>2379.2633709299998</v>
      </c>
      <c r="J21" s="42">
        <v>3286.6241826700002</v>
      </c>
      <c r="K21" s="42">
        <v>4233.32809258</v>
      </c>
    </row>
    <row r="22" spans="1:11" ht="12.45" customHeight="1" x14ac:dyDescent="0.2">
      <c r="A22" s="39"/>
      <c r="B22" s="40" t="s">
        <v>30</v>
      </c>
      <c r="C22" s="41">
        <v>2257.6999999999998</v>
      </c>
      <c r="D22" s="42">
        <v>2808</v>
      </c>
      <c r="E22" s="43">
        <v>3002.58</v>
      </c>
      <c r="F22" s="43">
        <v>3895.6224007999999</v>
      </c>
      <c r="G22" s="43">
        <v>4713.1055007499999</v>
      </c>
      <c r="H22" s="43">
        <v>5080.1016509000001</v>
      </c>
      <c r="I22" s="43">
        <v>7505.2406906700007</v>
      </c>
      <c r="J22" s="43">
        <v>11055.51722584</v>
      </c>
      <c r="K22" s="43">
        <v>11326.48241092</v>
      </c>
    </row>
    <row r="23" spans="1:11" ht="12.45" customHeight="1" x14ac:dyDescent="0.2">
      <c r="A23" s="39"/>
      <c r="B23" s="24" t="s">
        <v>31</v>
      </c>
      <c r="C23" s="26">
        <v>4777.5</v>
      </c>
      <c r="D23" s="37">
        <v>6221.4</v>
      </c>
      <c r="E23" s="38">
        <v>6446.27</v>
      </c>
      <c r="F23" s="38">
        <v>6506.4516786699987</v>
      </c>
      <c r="G23" s="38">
        <v>9343.6422673699981</v>
      </c>
      <c r="H23" s="38">
        <v>11229.198293580001</v>
      </c>
      <c r="I23" s="38">
        <v>16272.52566949</v>
      </c>
      <c r="J23" s="38">
        <v>24315.115277450001</v>
      </c>
      <c r="K23" s="38">
        <v>26542.226123169999</v>
      </c>
    </row>
    <row r="24" spans="1:11" ht="12.45" customHeight="1" x14ac:dyDescent="0.2">
      <c r="A24" s="39"/>
      <c r="B24" s="40" t="s">
        <v>32</v>
      </c>
      <c r="C24" s="41">
        <v>2049.6</v>
      </c>
      <c r="D24" s="42">
        <v>2394.1999999999998</v>
      </c>
      <c r="E24" s="42">
        <v>2477.0300000000002</v>
      </c>
      <c r="F24" s="42">
        <v>2409.0733567899997</v>
      </c>
      <c r="G24" s="42">
        <v>2854.2589833899997</v>
      </c>
      <c r="H24" s="42">
        <v>3117.5503490900001</v>
      </c>
      <c r="I24" s="42">
        <v>3740.3089622700004</v>
      </c>
      <c r="J24" s="42">
        <v>4511.5372636700004</v>
      </c>
      <c r="K24" s="42">
        <v>5142.7812939400001</v>
      </c>
    </row>
    <row r="25" spans="1:11" ht="12.45" customHeight="1" x14ac:dyDescent="0.2">
      <c r="A25" s="39"/>
      <c r="B25" s="40" t="s">
        <v>33</v>
      </c>
      <c r="C25" s="41">
        <v>2212.4</v>
      </c>
      <c r="D25" s="42">
        <v>2244.5</v>
      </c>
      <c r="E25" s="42">
        <v>2559.1</v>
      </c>
      <c r="F25" s="42">
        <v>2677.3273393999998</v>
      </c>
      <c r="G25" s="42">
        <v>3436.4816291899997</v>
      </c>
      <c r="H25" s="42">
        <v>3672.5805809399999</v>
      </c>
      <c r="I25" s="42">
        <v>5131.1844780899992</v>
      </c>
      <c r="J25" s="42">
        <v>6584.0487248299996</v>
      </c>
      <c r="K25" s="42">
        <v>8438.8776984899996</v>
      </c>
    </row>
    <row r="26" spans="1:11" ht="12.45" customHeight="1" x14ac:dyDescent="0.2">
      <c r="A26" s="39"/>
      <c r="B26" s="40" t="s">
        <v>34</v>
      </c>
      <c r="C26" s="41">
        <v>332</v>
      </c>
      <c r="D26" s="42">
        <v>296.10000000000002</v>
      </c>
      <c r="E26" s="42">
        <v>326.18</v>
      </c>
      <c r="F26" s="42">
        <v>330.21994045999998</v>
      </c>
      <c r="G26" s="42">
        <v>973.60336788999996</v>
      </c>
      <c r="H26" s="42">
        <v>1522.1004031800001</v>
      </c>
      <c r="I26" s="42">
        <v>2139.6190467500001</v>
      </c>
      <c r="J26" s="42">
        <v>2514.0413882100002</v>
      </c>
      <c r="K26" s="42">
        <v>2191.70127925</v>
      </c>
    </row>
    <row r="27" spans="1:11" ht="12.45" customHeight="1" x14ac:dyDescent="0.2">
      <c r="A27" s="39"/>
      <c r="B27" s="40" t="s">
        <v>35</v>
      </c>
      <c r="C27" s="41">
        <v>183.5</v>
      </c>
      <c r="D27" s="42">
        <v>1286.5999999999999</v>
      </c>
      <c r="E27" s="42">
        <v>1083.96</v>
      </c>
      <c r="F27" s="42">
        <v>1089.83104202</v>
      </c>
      <c r="G27" s="42">
        <v>1970.3311970699999</v>
      </c>
      <c r="H27" s="42">
        <v>2847.16143741</v>
      </c>
      <c r="I27" s="42">
        <v>5128.9811710900003</v>
      </c>
      <c r="J27" s="42">
        <v>10546.87716715</v>
      </c>
      <c r="K27" s="42">
        <v>10564.09248496</v>
      </c>
    </row>
    <row r="28" spans="1:11" ht="12.45" customHeight="1" x14ac:dyDescent="0.2">
      <c r="A28" s="39"/>
      <c r="B28" s="44" t="s">
        <v>36</v>
      </c>
      <c r="C28" s="41"/>
      <c r="D28" s="42"/>
      <c r="E28" s="42"/>
      <c r="F28" s="42"/>
      <c r="G28" s="42">
        <v>108.96708982999999</v>
      </c>
      <c r="H28" s="42">
        <v>69.80552295999999</v>
      </c>
      <c r="I28" s="42">
        <v>132.43201129000002</v>
      </c>
      <c r="J28" s="42">
        <v>158.61073359</v>
      </c>
      <c r="K28" s="42">
        <v>204.77336653</v>
      </c>
    </row>
    <row r="29" spans="1:11" ht="12.45" customHeight="1" x14ac:dyDescent="0.2">
      <c r="A29" s="39"/>
      <c r="B29" s="24" t="s">
        <v>37</v>
      </c>
      <c r="C29" s="26"/>
      <c r="D29" s="37"/>
      <c r="E29" s="38"/>
      <c r="F29" s="38"/>
      <c r="G29" s="38"/>
      <c r="H29" s="38"/>
      <c r="I29" s="38"/>
      <c r="J29" s="38">
        <v>166.97297068</v>
      </c>
      <c r="K29" s="38">
        <v>204.3763835</v>
      </c>
    </row>
    <row r="30" spans="1:11" ht="12.45" customHeight="1" x14ac:dyDescent="0.2">
      <c r="A30" s="23">
        <v>2</v>
      </c>
      <c r="B30" s="24" t="s">
        <v>38</v>
      </c>
      <c r="C30" s="26">
        <v>10105.799999999999</v>
      </c>
      <c r="D30" s="37">
        <v>11901.9</v>
      </c>
      <c r="E30" s="38">
        <v>13061.289999999999</v>
      </c>
      <c r="F30" s="38">
        <v>13961.47666588</v>
      </c>
      <c r="G30" s="38">
        <v>18979.647557889999</v>
      </c>
      <c r="H30" s="38">
        <v>23070.756949070001</v>
      </c>
      <c r="I30" s="38">
        <v>34552.578387360008</v>
      </c>
      <c r="J30" s="38">
        <v>41760.488931439999</v>
      </c>
      <c r="K30" s="38">
        <v>48640.99376962</v>
      </c>
    </row>
    <row r="31" spans="1:11" s="36" customFormat="1" ht="12.45" customHeight="1" x14ac:dyDescent="0.2">
      <c r="A31" s="39"/>
      <c r="B31" s="45" t="s">
        <v>39</v>
      </c>
      <c r="C31" s="26">
        <v>8132.2</v>
      </c>
      <c r="D31" s="37">
        <v>9504</v>
      </c>
      <c r="E31" s="38">
        <v>10455.99</v>
      </c>
      <c r="F31" s="38">
        <v>10933.52069437</v>
      </c>
      <c r="G31" s="38">
        <v>15729.986329789999</v>
      </c>
      <c r="H31" s="38">
        <v>19067.532253109999</v>
      </c>
      <c r="I31" s="38">
        <v>27479.652347560004</v>
      </c>
      <c r="J31" s="38">
        <v>33832.077436359999</v>
      </c>
      <c r="K31" s="38">
        <v>42066.347148109999</v>
      </c>
    </row>
    <row r="32" spans="1:11" ht="12.45" customHeight="1" x14ac:dyDescent="0.2">
      <c r="A32" s="39"/>
      <c r="B32" s="46" t="s">
        <v>40</v>
      </c>
      <c r="C32" s="41">
        <v>5554</v>
      </c>
      <c r="D32" s="42">
        <v>6805</v>
      </c>
      <c r="E32" s="43">
        <v>7331.31</v>
      </c>
      <c r="F32" s="43">
        <v>7576.5301750600011</v>
      </c>
      <c r="G32" s="43">
        <v>11604.90486669</v>
      </c>
      <c r="H32" s="43">
        <v>13263.19589332</v>
      </c>
      <c r="I32" s="43">
        <v>19646.360863370002</v>
      </c>
      <c r="J32" s="43">
        <v>24054.265454349999</v>
      </c>
      <c r="K32" s="43">
        <v>28807.173047700002</v>
      </c>
    </row>
    <row r="33" spans="1:14" ht="12.45" customHeight="1" x14ac:dyDescent="0.2">
      <c r="A33" s="39"/>
      <c r="B33" s="46" t="s">
        <v>41</v>
      </c>
      <c r="C33" s="41">
        <v>1251</v>
      </c>
      <c r="D33" s="42">
        <v>2056.6</v>
      </c>
      <c r="E33" s="47">
        <v>1331.53</v>
      </c>
      <c r="F33" s="47">
        <v>195.77423555000001</v>
      </c>
      <c r="G33" s="47">
        <v>1019.5371186799999</v>
      </c>
      <c r="H33" s="47">
        <v>183.38066777</v>
      </c>
      <c r="I33" s="47">
        <v>959.67142813999999</v>
      </c>
      <c r="J33" s="47">
        <v>1132.5296430899998</v>
      </c>
      <c r="K33" s="47">
        <v>1281.9667615899998</v>
      </c>
    </row>
    <row r="34" spans="1:14" ht="12.45" customHeight="1" x14ac:dyDescent="0.2">
      <c r="A34" s="39"/>
      <c r="B34" s="46" t="s">
        <v>42</v>
      </c>
      <c r="C34" s="41">
        <v>1235.0999999999999</v>
      </c>
      <c r="D34" s="42">
        <v>1531.3</v>
      </c>
      <c r="E34" s="42">
        <v>2467.63</v>
      </c>
      <c r="F34" s="42">
        <v>3405.5825942199999</v>
      </c>
      <c r="G34" s="42">
        <v>5716.3725850399996</v>
      </c>
      <c r="H34" s="42">
        <v>7207.3359840600006</v>
      </c>
      <c r="I34" s="42">
        <v>9428.1631067000017</v>
      </c>
      <c r="J34" s="42">
        <v>12023.539122799999</v>
      </c>
      <c r="K34" s="42">
        <v>13967.16986147</v>
      </c>
    </row>
    <row r="35" spans="1:14" ht="12.45" customHeight="1" x14ac:dyDescent="0.2">
      <c r="A35" s="39"/>
      <c r="B35" s="46" t="s">
        <v>43</v>
      </c>
      <c r="C35" s="41">
        <v>1166.7</v>
      </c>
      <c r="D35" s="42">
        <v>1239.8</v>
      </c>
      <c r="E35" s="42">
        <v>1527.32</v>
      </c>
      <c r="F35" s="42">
        <v>1703.02667408</v>
      </c>
      <c r="G35" s="42">
        <v>2309.99511549</v>
      </c>
      <c r="H35" s="42">
        <v>3135.2247619200002</v>
      </c>
      <c r="I35" s="42">
        <v>4200.4673872600006</v>
      </c>
      <c r="J35" s="42">
        <v>6268.7519304999996</v>
      </c>
      <c r="K35" s="42">
        <v>7232.8508901200003</v>
      </c>
    </row>
    <row r="36" spans="1:14" ht="12.45" customHeight="1" x14ac:dyDescent="0.2">
      <c r="A36" s="39"/>
      <c r="B36" s="46" t="s">
        <v>44</v>
      </c>
      <c r="C36" s="41">
        <v>1801.7</v>
      </c>
      <c r="D36" s="42">
        <v>1869.7</v>
      </c>
      <c r="E36" s="42">
        <v>1876.77</v>
      </c>
      <c r="F36" s="42">
        <v>1958.7908256600001</v>
      </c>
      <c r="G36" s="42">
        <v>2303.42487123</v>
      </c>
      <c r="H36" s="42">
        <v>2452.1881392499999</v>
      </c>
      <c r="I36" s="42">
        <v>4481.6127195700001</v>
      </c>
      <c r="J36" s="42">
        <v>3842.3095598499999</v>
      </c>
      <c r="K36" s="42">
        <v>4895.7283571899998</v>
      </c>
    </row>
    <row r="37" spans="1:14" ht="12.45" customHeight="1" x14ac:dyDescent="0.2">
      <c r="A37" s="23"/>
      <c r="B37" s="46" t="s">
        <v>45</v>
      </c>
      <c r="C37" s="41">
        <v>99.5</v>
      </c>
      <c r="D37" s="42">
        <v>107.6</v>
      </c>
      <c r="E37" s="47">
        <v>128.06</v>
      </c>
      <c r="F37" s="47">
        <v>313.35584555000003</v>
      </c>
      <c r="G37" s="47">
        <v>255.57517625</v>
      </c>
      <c r="H37" s="47">
        <v>285.06634031999999</v>
      </c>
      <c r="I37" s="47">
        <v>576.44622170000002</v>
      </c>
      <c r="J37" s="47">
        <v>787.13519811000003</v>
      </c>
      <c r="K37" s="47">
        <v>1429.4571773299999</v>
      </c>
    </row>
    <row r="38" spans="1:14" s="36" customFormat="1" ht="12.45" customHeight="1" x14ac:dyDescent="0.2">
      <c r="A38" s="39"/>
      <c r="B38" s="46" t="s">
        <v>46</v>
      </c>
      <c r="C38" s="41">
        <v>1249</v>
      </c>
      <c r="D38" s="42">
        <v>1392.9</v>
      </c>
      <c r="E38" s="42">
        <v>1678.21</v>
      </c>
      <c r="F38" s="42">
        <v>1771.1294849200001</v>
      </c>
      <c r="G38" s="42">
        <v>2006.8481717899999</v>
      </c>
      <c r="H38" s="42">
        <v>2451.9639936200001</v>
      </c>
      <c r="I38" s="42">
        <v>3398.5009415300001</v>
      </c>
      <c r="J38" s="42">
        <v>4420.0103597899997</v>
      </c>
      <c r="K38" s="42">
        <v>5863.8201575800003</v>
      </c>
    </row>
    <row r="39" spans="1:14" ht="12.45" customHeight="1" x14ac:dyDescent="0.2">
      <c r="A39" s="48"/>
      <c r="B39" s="46" t="s">
        <v>47</v>
      </c>
      <c r="C39" s="49">
        <v>1321.5</v>
      </c>
      <c r="D39" s="43">
        <v>1291.9000000000001</v>
      </c>
      <c r="E39" s="42">
        <v>1425.85</v>
      </c>
      <c r="F39" s="42">
        <v>1546.5546743899999</v>
      </c>
      <c r="G39" s="42">
        <v>2080.0542792499996</v>
      </c>
      <c r="H39" s="42">
        <v>3271.6848306100001</v>
      </c>
      <c r="I39" s="42">
        <v>4169.6535898499997</v>
      </c>
      <c r="J39" s="42">
        <v>5087.7608492900008</v>
      </c>
      <c r="K39" s="42">
        <v>7108.8709233599993</v>
      </c>
    </row>
    <row r="40" spans="1:14" ht="12.45" customHeight="1" x14ac:dyDescent="0.2">
      <c r="A40" s="39"/>
      <c r="B40" s="46" t="s">
        <v>48</v>
      </c>
      <c r="C40" s="49">
        <v>7.7</v>
      </c>
      <c r="D40" s="43">
        <v>14.2</v>
      </c>
      <c r="E40" s="47">
        <v>20.62</v>
      </c>
      <c r="F40" s="47">
        <v>39.306359999999998</v>
      </c>
      <c r="G40" s="47">
        <v>38.179012059999998</v>
      </c>
      <c r="H40" s="47">
        <v>80.687535560000001</v>
      </c>
      <c r="I40" s="47">
        <v>265.13695280999997</v>
      </c>
      <c r="J40" s="47">
        <v>270.04077293</v>
      </c>
      <c r="K40" s="47">
        <v>286.48301946999999</v>
      </c>
    </row>
    <row r="41" spans="1:14" ht="12.45" customHeight="1" x14ac:dyDescent="0.2">
      <c r="A41" s="39"/>
      <c r="B41" s="45" t="s">
        <v>49</v>
      </c>
      <c r="C41" s="26">
        <v>1414.2</v>
      </c>
      <c r="D41" s="37">
        <v>1697.5</v>
      </c>
      <c r="E41" s="37">
        <v>1799.24</v>
      </c>
      <c r="F41" s="37">
        <v>2180.31250529</v>
      </c>
      <c r="G41" s="37">
        <v>2238.6737128699997</v>
      </c>
      <c r="H41" s="37">
        <v>2933.0238249600002</v>
      </c>
      <c r="I41" s="37">
        <v>5248.3902470499997</v>
      </c>
      <c r="J41" s="37">
        <v>5510.7741018300003</v>
      </c>
      <c r="K41" s="37">
        <v>3551.9680896300001</v>
      </c>
    </row>
    <row r="42" spans="1:14" ht="12.45" customHeight="1" x14ac:dyDescent="0.2">
      <c r="A42" s="50"/>
      <c r="B42" s="51" t="s">
        <v>50</v>
      </c>
      <c r="C42" s="26">
        <v>0.1</v>
      </c>
      <c r="D42" s="37">
        <v>0</v>
      </c>
      <c r="E42" s="37">
        <v>0.01</v>
      </c>
      <c r="F42" s="37">
        <v>3.6449999999999998E-3</v>
      </c>
      <c r="G42" s="37">
        <v>0</v>
      </c>
      <c r="H42" s="37">
        <v>0</v>
      </c>
      <c r="I42" s="37">
        <v>7.7949999999999998E-3</v>
      </c>
      <c r="J42" s="37">
        <v>0.01</v>
      </c>
      <c r="K42" s="37">
        <v>4.4571559999999996E-2</v>
      </c>
    </row>
    <row r="43" spans="1:14" ht="12.45" customHeight="1" x14ac:dyDescent="0.2">
      <c r="A43" s="52"/>
      <c r="B43" s="53" t="s">
        <v>51</v>
      </c>
      <c r="C43" s="54">
        <v>559.29999999999995</v>
      </c>
      <c r="D43" s="55">
        <v>700.4</v>
      </c>
      <c r="E43" s="55">
        <v>806.05</v>
      </c>
      <c r="F43" s="55">
        <v>847.63982122000004</v>
      </c>
      <c r="G43" s="56">
        <v>1010.98751523</v>
      </c>
      <c r="H43" s="56">
        <v>1070.200871</v>
      </c>
      <c r="I43" s="56">
        <v>1824.5279977499999</v>
      </c>
      <c r="J43" s="56">
        <v>2417.6273932499998</v>
      </c>
      <c r="K43" s="57">
        <v>3022.6339603200004</v>
      </c>
      <c r="L43" s="58"/>
      <c r="M43" s="58"/>
      <c r="N43" s="58"/>
    </row>
    <row r="44" spans="1:14" ht="12.45" customHeight="1" x14ac:dyDescent="0.2">
      <c r="A44" s="59" t="s">
        <v>16</v>
      </c>
      <c r="B44" s="60" t="s">
        <v>17</v>
      </c>
      <c r="C44" s="34">
        <v>13642.800000000001</v>
      </c>
      <c r="D44" s="34">
        <v>14155.300000000001</v>
      </c>
      <c r="E44" s="38">
        <v>16017.869999999999</v>
      </c>
      <c r="F44" s="35">
        <v>14855.090295049999</v>
      </c>
      <c r="G44" s="35">
        <v>16544.104496689997</v>
      </c>
      <c r="H44" s="35">
        <v>22475.625993429996</v>
      </c>
      <c r="I44" s="35">
        <v>26422.616806170001</v>
      </c>
      <c r="J44" s="35">
        <v>23649.676637389999</v>
      </c>
      <c r="K44" s="35">
        <v>27064.328381510004</v>
      </c>
    </row>
    <row r="45" spans="1:14" ht="12.45" customHeight="1" x14ac:dyDescent="0.2">
      <c r="A45" s="61"/>
      <c r="B45" s="51" t="s">
        <v>52</v>
      </c>
      <c r="C45" s="37">
        <v>2200.7999999999997</v>
      </c>
      <c r="D45" s="37">
        <v>3245</v>
      </c>
      <c r="E45" s="38">
        <v>3770.76</v>
      </c>
      <c r="F45" s="38">
        <v>4153.8493402200002</v>
      </c>
      <c r="G45" s="38">
        <v>5126.4293693199998</v>
      </c>
      <c r="H45" s="38">
        <v>5945.9847160499994</v>
      </c>
      <c r="I45" s="38">
        <v>9541.3963162100008</v>
      </c>
      <c r="J45" s="38">
        <v>8447.5705673099983</v>
      </c>
      <c r="K45" s="38">
        <v>9693.2928685000006</v>
      </c>
    </row>
    <row r="46" spans="1:14" ht="12.45" customHeight="1" x14ac:dyDescent="0.2">
      <c r="A46" s="62"/>
      <c r="B46" s="63" t="s">
        <v>53</v>
      </c>
      <c r="C46" s="42">
        <v>922.9</v>
      </c>
      <c r="D46" s="43">
        <v>1536.7</v>
      </c>
      <c r="E46" s="43">
        <v>1847.15</v>
      </c>
      <c r="F46" s="43">
        <v>2239.0370195100004</v>
      </c>
      <c r="G46" s="43">
        <v>2730.1671789699999</v>
      </c>
      <c r="H46" s="43">
        <v>2574.9478582900001</v>
      </c>
      <c r="I46" s="43">
        <v>2118.5039493700001</v>
      </c>
      <c r="J46" s="43">
        <v>1899.9474908099999</v>
      </c>
      <c r="K46" s="43">
        <v>1971.4573762499999</v>
      </c>
    </row>
    <row r="47" spans="1:14" ht="12.45" customHeight="1" x14ac:dyDescent="0.2">
      <c r="A47" s="62"/>
      <c r="B47" s="63" t="s">
        <v>54</v>
      </c>
      <c r="C47" s="42">
        <v>864.7</v>
      </c>
      <c r="D47" s="43">
        <v>638.9</v>
      </c>
      <c r="E47" s="42">
        <v>737.03</v>
      </c>
      <c r="F47" s="42">
        <v>542.66637226</v>
      </c>
      <c r="G47" s="42">
        <v>765.40641627999992</v>
      </c>
      <c r="H47" s="42">
        <v>1026.5551341299999</v>
      </c>
      <c r="I47" s="42">
        <v>1532.9156681700001</v>
      </c>
      <c r="J47" s="42">
        <v>1928.3735366999997</v>
      </c>
      <c r="K47" s="42">
        <v>2059.1720533100001</v>
      </c>
    </row>
    <row r="48" spans="1:14" ht="12.45" customHeight="1" x14ac:dyDescent="0.2">
      <c r="A48" s="64"/>
      <c r="B48" s="63" t="s">
        <v>55</v>
      </c>
      <c r="C48" s="42">
        <v>413.2</v>
      </c>
      <c r="D48" s="43">
        <v>1069.4000000000001</v>
      </c>
      <c r="E48" s="42">
        <v>1186.58</v>
      </c>
      <c r="F48" s="42">
        <v>1372.1459484499999</v>
      </c>
      <c r="G48" s="42">
        <v>1630.8557740699998</v>
      </c>
      <c r="H48" s="42">
        <v>2344.48172363</v>
      </c>
      <c r="I48" s="42">
        <v>5889.9766986699997</v>
      </c>
      <c r="J48" s="42">
        <v>4619.2495397999992</v>
      </c>
      <c r="K48" s="42">
        <v>5662.6634389400006</v>
      </c>
    </row>
    <row r="49" spans="1:11" ht="12.45" customHeight="1" x14ac:dyDescent="0.2">
      <c r="A49" s="64"/>
      <c r="B49" s="51" t="s">
        <v>56</v>
      </c>
      <c r="C49" s="37">
        <v>166.9</v>
      </c>
      <c r="D49" s="38">
        <v>133.19999999999999</v>
      </c>
      <c r="E49" s="37">
        <v>173.49</v>
      </c>
      <c r="F49" s="37">
        <v>551.64880483999991</v>
      </c>
      <c r="G49" s="37">
        <v>251.26057992000003</v>
      </c>
      <c r="H49" s="37">
        <v>235.90443119999998</v>
      </c>
      <c r="I49" s="37">
        <v>283.75230592000003</v>
      </c>
      <c r="J49" s="37">
        <v>366.34519448999998</v>
      </c>
      <c r="K49" s="37">
        <v>499.17251632000006</v>
      </c>
    </row>
    <row r="50" spans="1:11" ht="12.45" customHeight="1" x14ac:dyDescent="0.2">
      <c r="A50" s="64"/>
      <c r="B50" s="51" t="s">
        <v>57</v>
      </c>
      <c r="C50" s="37">
        <v>1274.3</v>
      </c>
      <c r="D50" s="38">
        <v>1321.3</v>
      </c>
      <c r="E50" s="38">
        <v>1266.3900000000001</v>
      </c>
      <c r="F50" s="38">
        <v>1150.6531856399999</v>
      </c>
      <c r="G50" s="38">
        <v>1310.3578549599999</v>
      </c>
      <c r="H50" s="38">
        <v>1284.4131204</v>
      </c>
      <c r="I50" s="38">
        <v>1611.0066229099998</v>
      </c>
      <c r="J50" s="38">
        <v>1758.1243656400002</v>
      </c>
      <c r="K50" s="38">
        <v>1630.08328856</v>
      </c>
    </row>
    <row r="51" spans="1:11" ht="12.45" customHeight="1" x14ac:dyDescent="0.2">
      <c r="A51" s="64"/>
      <c r="B51" s="63" t="s">
        <v>58</v>
      </c>
      <c r="C51" s="42">
        <v>683.6</v>
      </c>
      <c r="D51" s="43">
        <v>673.6</v>
      </c>
      <c r="E51" s="42">
        <v>553.58000000000004</v>
      </c>
      <c r="F51" s="42">
        <v>409.86699099999998</v>
      </c>
      <c r="G51" s="42">
        <v>510.05185211000003</v>
      </c>
      <c r="H51" s="42">
        <v>546.93584410000005</v>
      </c>
      <c r="I51" s="42">
        <v>679.21978063999995</v>
      </c>
      <c r="J51" s="42">
        <v>720.90944824999997</v>
      </c>
      <c r="K51" s="42">
        <v>387.14367543999998</v>
      </c>
    </row>
    <row r="52" spans="1:11" ht="12.45" customHeight="1" x14ac:dyDescent="0.2">
      <c r="A52" s="64"/>
      <c r="B52" s="63" t="s">
        <v>59</v>
      </c>
      <c r="C52" s="42">
        <v>219.5</v>
      </c>
      <c r="D52" s="43">
        <v>246.6</v>
      </c>
      <c r="E52" s="42">
        <v>245.76</v>
      </c>
      <c r="F52" s="42">
        <v>246.21748463999998</v>
      </c>
      <c r="G52" s="42">
        <v>225.11008911000002</v>
      </c>
      <c r="H52" s="42">
        <v>187.46619155000002</v>
      </c>
      <c r="I52" s="42">
        <v>190.05019702999999</v>
      </c>
      <c r="J52" s="42">
        <v>203.43393785000001</v>
      </c>
      <c r="K52" s="42">
        <v>176.41283736000003</v>
      </c>
    </row>
    <row r="53" spans="1:11" ht="12.45" customHeight="1" x14ac:dyDescent="0.2">
      <c r="A53" s="64"/>
      <c r="B53" s="63" t="s">
        <v>60</v>
      </c>
      <c r="C53" s="42">
        <v>371.1</v>
      </c>
      <c r="D53" s="43">
        <v>401.1</v>
      </c>
      <c r="E53" s="42">
        <v>467.05</v>
      </c>
      <c r="F53" s="42">
        <v>494.56871000000001</v>
      </c>
      <c r="G53" s="42">
        <v>575.19591373999992</v>
      </c>
      <c r="H53" s="42">
        <v>550.01108475000001</v>
      </c>
      <c r="I53" s="42">
        <v>741.73664524000003</v>
      </c>
      <c r="J53" s="42">
        <v>833.78097954000009</v>
      </c>
      <c r="K53" s="42">
        <v>1066.52677576</v>
      </c>
    </row>
    <row r="54" spans="1:11" ht="12.45" customHeight="1" x14ac:dyDescent="0.2">
      <c r="A54" s="64"/>
      <c r="B54" s="51" t="s">
        <v>61</v>
      </c>
      <c r="C54" s="37">
        <v>2497.6</v>
      </c>
      <c r="D54" s="38">
        <v>2661.1</v>
      </c>
      <c r="E54" s="38">
        <v>4589.8999999999996</v>
      </c>
      <c r="F54" s="38">
        <v>3394.77041861</v>
      </c>
      <c r="G54" s="38">
        <v>4937.7092404599989</v>
      </c>
      <c r="H54" s="38">
        <v>5025.7778703099993</v>
      </c>
      <c r="I54" s="38">
        <v>7197.3668033899994</v>
      </c>
      <c r="J54" s="38">
        <v>7351.9301888700002</v>
      </c>
      <c r="K54" s="38">
        <v>8624.6669732199989</v>
      </c>
    </row>
    <row r="55" spans="1:11" ht="12.45" customHeight="1" x14ac:dyDescent="0.2">
      <c r="A55" s="64"/>
      <c r="B55" s="51" t="s">
        <v>62</v>
      </c>
      <c r="C55" s="37">
        <v>924.6</v>
      </c>
      <c r="D55" s="38">
        <v>1656.5</v>
      </c>
      <c r="E55" s="38">
        <v>1466.62</v>
      </c>
      <c r="F55" s="38">
        <v>1734.5537517899998</v>
      </c>
      <c r="G55" s="38">
        <v>1049.8037820299999</v>
      </c>
      <c r="H55" s="38">
        <v>756.87582427999996</v>
      </c>
      <c r="I55" s="38">
        <v>1086.58476318</v>
      </c>
      <c r="J55" s="38">
        <v>447.15631840999998</v>
      </c>
      <c r="K55" s="38">
        <v>1190.2206981899999</v>
      </c>
    </row>
    <row r="56" spans="1:11" ht="12.45" customHeight="1" x14ac:dyDescent="0.2">
      <c r="A56" s="64"/>
      <c r="B56" s="51" t="s">
        <v>63</v>
      </c>
      <c r="C56" s="37">
        <v>1945.4</v>
      </c>
      <c r="D56" s="38">
        <v>1465</v>
      </c>
      <c r="E56" s="38">
        <v>1931.59</v>
      </c>
      <c r="F56" s="38">
        <v>1195.5596286099999</v>
      </c>
      <c r="G56" s="38">
        <v>1095.74554152</v>
      </c>
      <c r="H56" s="38">
        <v>5769.8671333800003</v>
      </c>
      <c r="I56" s="38">
        <v>2541.76054944</v>
      </c>
      <c r="J56" s="38">
        <v>2948.3048962000003</v>
      </c>
      <c r="K56" s="38">
        <v>2660.0433108499997</v>
      </c>
    </row>
    <row r="57" spans="1:11" ht="12.45" customHeight="1" x14ac:dyDescent="0.2">
      <c r="A57" s="64"/>
      <c r="B57" s="63" t="s">
        <v>64</v>
      </c>
      <c r="C57" s="42">
        <v>1154</v>
      </c>
      <c r="D57" s="43">
        <v>1012</v>
      </c>
      <c r="E57" s="42">
        <v>1367.18</v>
      </c>
      <c r="F57" s="42">
        <v>945.96898324999995</v>
      </c>
      <c r="G57" s="42">
        <v>1022.69770833</v>
      </c>
      <c r="H57" s="42">
        <v>1353.34479921</v>
      </c>
      <c r="I57" s="42">
        <v>2429.8467640399999</v>
      </c>
      <c r="J57" s="42">
        <v>2764.9246439000003</v>
      </c>
      <c r="K57" s="42">
        <v>2298.8563980500003</v>
      </c>
    </row>
    <row r="58" spans="1:11" ht="12.45" customHeight="1" x14ac:dyDescent="0.2">
      <c r="A58" s="64"/>
      <c r="B58" s="63" t="s">
        <v>65</v>
      </c>
      <c r="C58" s="42">
        <v>791.4</v>
      </c>
      <c r="D58" s="43">
        <v>453</v>
      </c>
      <c r="E58" s="42">
        <v>564.41</v>
      </c>
      <c r="F58" s="42">
        <v>249.59064536</v>
      </c>
      <c r="G58" s="42">
        <v>73.047833189999992</v>
      </c>
      <c r="H58" s="42">
        <v>4416.5223341700002</v>
      </c>
      <c r="I58" s="42">
        <v>111.91378540000001</v>
      </c>
      <c r="J58" s="42">
        <v>183.38025230000002</v>
      </c>
      <c r="K58" s="42">
        <v>361.1869127999999</v>
      </c>
    </row>
    <row r="59" spans="1:11" ht="12.45" customHeight="1" x14ac:dyDescent="0.2">
      <c r="A59" s="64"/>
      <c r="B59" s="51" t="s">
        <v>66</v>
      </c>
      <c r="C59" s="37">
        <v>1539.7</v>
      </c>
      <c r="D59" s="38">
        <v>1850.5</v>
      </c>
      <c r="E59" s="37">
        <v>1247.74</v>
      </c>
      <c r="F59" s="37">
        <v>1513.6166479999999</v>
      </c>
      <c r="G59" s="37">
        <v>1025.57286746</v>
      </c>
      <c r="H59" s="37">
        <v>2680.9305622899997</v>
      </c>
      <c r="I59" s="37">
        <v>3530.4083938199997</v>
      </c>
      <c r="J59" s="37">
        <v>1953.7642819700002</v>
      </c>
      <c r="K59" s="37">
        <v>1445.6779070499999</v>
      </c>
    </row>
    <row r="60" spans="1:11" ht="12.45" customHeight="1" x14ac:dyDescent="0.2">
      <c r="A60" s="65"/>
      <c r="B60" s="53" t="s">
        <v>67</v>
      </c>
      <c r="C60" s="55">
        <v>3093.5</v>
      </c>
      <c r="D60" s="56">
        <v>1822.7</v>
      </c>
      <c r="E60" s="37">
        <v>1571.38</v>
      </c>
      <c r="F60" s="55">
        <v>1160.4385173399999</v>
      </c>
      <c r="G60" s="37">
        <v>1747.2252610200001</v>
      </c>
      <c r="H60" s="37">
        <v>775.87233551999998</v>
      </c>
      <c r="I60" s="37">
        <v>630.3410513</v>
      </c>
      <c r="J60" s="37">
        <v>376.48082449999998</v>
      </c>
      <c r="K60" s="37">
        <v>1321.17081882</v>
      </c>
    </row>
    <row r="61" spans="1:11" ht="12.45" customHeight="1" x14ac:dyDescent="0.2">
      <c r="A61" s="66" t="s">
        <v>68</v>
      </c>
      <c r="B61" s="67" t="s">
        <v>69</v>
      </c>
      <c r="C61" s="68"/>
      <c r="D61" s="69"/>
      <c r="E61" s="70"/>
      <c r="F61" s="71"/>
      <c r="G61" s="72"/>
      <c r="H61" s="72"/>
      <c r="I61" s="72"/>
      <c r="J61" s="72"/>
      <c r="K61" s="72"/>
    </row>
    <row r="62" spans="1:11" ht="4.5" customHeight="1" x14ac:dyDescent="0.2">
      <c r="A62" s="15"/>
      <c r="B62" s="73"/>
      <c r="C62" s="74"/>
      <c r="D62" s="75"/>
      <c r="E62" s="76"/>
    </row>
    <row r="63" spans="1:11" ht="12" customHeight="1" x14ac:dyDescent="0.2">
      <c r="A63" s="77" t="s">
        <v>70</v>
      </c>
      <c r="D63" s="74"/>
    </row>
    <row r="64" spans="1:11" ht="12" customHeight="1" x14ac:dyDescent="0.2">
      <c r="A64" s="73"/>
      <c r="B64" s="73"/>
    </row>
  </sheetData>
  <mergeCells count="3">
    <mergeCell ref="A1:E1"/>
    <mergeCell ref="A2:F2"/>
    <mergeCell ref="A5:B6"/>
  </mergeCells>
  <pageMargins left="0.511811023622047" right="0.511811023622047" top="0.98425196850393704" bottom="0" header="0.511811023622047" footer="0.196850393700787"/>
  <pageSetup paperSize="9" firstPageNumber="79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zoomScaleSheetLayoutView="124" workbookViewId="0">
      <selection activeCell="L16" sqref="L16"/>
    </sheetView>
  </sheetViews>
  <sheetFormatPr defaultColWidth="12.6640625" defaultRowHeight="10.199999999999999" x14ac:dyDescent="0.2"/>
  <cols>
    <col min="1" max="1" width="16.1640625" style="253" customWidth="1"/>
    <col min="2" max="2" width="7.83203125" style="253" bestFit="1" customWidth="1"/>
    <col min="3" max="3" width="66.6640625" style="253" customWidth="1"/>
    <col min="4" max="4" width="14.6640625" style="253" customWidth="1"/>
    <col min="5" max="5" width="16.1640625" style="253" customWidth="1"/>
    <col min="6" max="6" width="16.5" style="253" customWidth="1"/>
    <col min="7" max="7" width="16.1640625" style="253" bestFit="1" customWidth="1"/>
    <col min="8" max="255" width="12.6640625" style="253"/>
    <col min="256" max="256" width="16.1640625" style="253" customWidth="1"/>
    <col min="257" max="257" width="7.5" style="253" bestFit="1" customWidth="1"/>
    <col min="258" max="258" width="66.6640625" style="253" customWidth="1"/>
    <col min="259" max="262" width="10.1640625" style="253" bestFit="1" customWidth="1"/>
    <col min="263" max="263" width="16.1640625" style="253" bestFit="1" customWidth="1"/>
    <col min="264" max="511" width="12.6640625" style="253"/>
    <col min="512" max="512" width="16.1640625" style="253" customWidth="1"/>
    <col min="513" max="513" width="7.5" style="253" bestFit="1" customWidth="1"/>
    <col min="514" max="514" width="66.6640625" style="253" customWidth="1"/>
    <col min="515" max="518" width="10.1640625" style="253" bestFit="1" customWidth="1"/>
    <col min="519" max="519" width="16.1640625" style="253" bestFit="1" customWidth="1"/>
    <col min="520" max="767" width="12.6640625" style="253"/>
    <col min="768" max="768" width="16.1640625" style="253" customWidth="1"/>
    <col min="769" max="769" width="7.5" style="253" bestFit="1" customWidth="1"/>
    <col min="770" max="770" width="66.6640625" style="253" customWidth="1"/>
    <col min="771" max="774" width="10.1640625" style="253" bestFit="1" customWidth="1"/>
    <col min="775" max="775" width="16.1640625" style="253" bestFit="1" customWidth="1"/>
    <col min="776" max="1023" width="12.6640625" style="253"/>
    <col min="1024" max="1024" width="16.1640625" style="253" customWidth="1"/>
    <col min="1025" max="1025" width="7.5" style="253" bestFit="1" customWidth="1"/>
    <col min="1026" max="1026" width="66.6640625" style="253" customWidth="1"/>
    <col min="1027" max="1030" width="10.1640625" style="253" bestFit="1" customWidth="1"/>
    <col min="1031" max="1031" width="16.1640625" style="253" bestFit="1" customWidth="1"/>
    <col min="1032" max="1279" width="12.6640625" style="253"/>
    <col min="1280" max="1280" width="16.1640625" style="253" customWidth="1"/>
    <col min="1281" max="1281" width="7.5" style="253" bestFit="1" customWidth="1"/>
    <col min="1282" max="1282" width="66.6640625" style="253" customWidth="1"/>
    <col min="1283" max="1286" width="10.1640625" style="253" bestFit="1" customWidth="1"/>
    <col min="1287" max="1287" width="16.1640625" style="253" bestFit="1" customWidth="1"/>
    <col min="1288" max="1535" width="12.6640625" style="253"/>
    <col min="1536" max="1536" width="16.1640625" style="253" customWidth="1"/>
    <col min="1537" max="1537" width="7.5" style="253" bestFit="1" customWidth="1"/>
    <col min="1538" max="1538" width="66.6640625" style="253" customWidth="1"/>
    <col min="1539" max="1542" width="10.1640625" style="253" bestFit="1" customWidth="1"/>
    <col min="1543" max="1543" width="16.1640625" style="253" bestFit="1" customWidth="1"/>
    <col min="1544" max="1791" width="12.6640625" style="253"/>
    <col min="1792" max="1792" width="16.1640625" style="253" customWidth="1"/>
    <col min="1793" max="1793" width="7.5" style="253" bestFit="1" customWidth="1"/>
    <col min="1794" max="1794" width="66.6640625" style="253" customWidth="1"/>
    <col min="1795" max="1798" width="10.1640625" style="253" bestFit="1" customWidth="1"/>
    <col min="1799" max="1799" width="16.1640625" style="253" bestFit="1" customWidth="1"/>
    <col min="1800" max="2047" width="12.6640625" style="253"/>
    <col min="2048" max="2048" width="16.1640625" style="253" customWidth="1"/>
    <col min="2049" max="2049" width="7.5" style="253" bestFit="1" customWidth="1"/>
    <col min="2050" max="2050" width="66.6640625" style="253" customWidth="1"/>
    <col min="2051" max="2054" width="10.1640625" style="253" bestFit="1" customWidth="1"/>
    <col min="2055" max="2055" width="16.1640625" style="253" bestFit="1" customWidth="1"/>
    <col min="2056" max="2303" width="12.6640625" style="253"/>
    <col min="2304" max="2304" width="16.1640625" style="253" customWidth="1"/>
    <col min="2305" max="2305" width="7.5" style="253" bestFit="1" customWidth="1"/>
    <col min="2306" max="2306" width="66.6640625" style="253" customWidth="1"/>
    <col min="2307" max="2310" width="10.1640625" style="253" bestFit="1" customWidth="1"/>
    <col min="2311" max="2311" width="16.1640625" style="253" bestFit="1" customWidth="1"/>
    <col min="2312" max="2559" width="12.6640625" style="253"/>
    <col min="2560" max="2560" width="16.1640625" style="253" customWidth="1"/>
    <col min="2561" max="2561" width="7.5" style="253" bestFit="1" customWidth="1"/>
    <col min="2562" max="2562" width="66.6640625" style="253" customWidth="1"/>
    <col min="2563" max="2566" width="10.1640625" style="253" bestFit="1" customWidth="1"/>
    <col min="2567" max="2567" width="16.1640625" style="253" bestFit="1" customWidth="1"/>
    <col min="2568" max="2815" width="12.6640625" style="253"/>
    <col min="2816" max="2816" width="16.1640625" style="253" customWidth="1"/>
    <col min="2817" max="2817" width="7.5" style="253" bestFit="1" customWidth="1"/>
    <col min="2818" max="2818" width="66.6640625" style="253" customWidth="1"/>
    <col min="2819" max="2822" width="10.1640625" style="253" bestFit="1" customWidth="1"/>
    <col min="2823" max="2823" width="16.1640625" style="253" bestFit="1" customWidth="1"/>
    <col min="2824" max="3071" width="12.6640625" style="253"/>
    <col min="3072" max="3072" width="16.1640625" style="253" customWidth="1"/>
    <col min="3073" max="3073" width="7.5" style="253" bestFit="1" customWidth="1"/>
    <col min="3074" max="3074" width="66.6640625" style="253" customWidth="1"/>
    <col min="3075" max="3078" width="10.1640625" style="253" bestFit="1" customWidth="1"/>
    <col min="3079" max="3079" width="16.1640625" style="253" bestFit="1" customWidth="1"/>
    <col min="3080" max="3327" width="12.6640625" style="253"/>
    <col min="3328" max="3328" width="16.1640625" style="253" customWidth="1"/>
    <col min="3329" max="3329" width="7.5" style="253" bestFit="1" customWidth="1"/>
    <col min="3330" max="3330" width="66.6640625" style="253" customWidth="1"/>
    <col min="3331" max="3334" width="10.1640625" style="253" bestFit="1" customWidth="1"/>
    <col min="3335" max="3335" width="16.1640625" style="253" bestFit="1" customWidth="1"/>
    <col min="3336" max="3583" width="12.6640625" style="253"/>
    <col min="3584" max="3584" width="16.1640625" style="253" customWidth="1"/>
    <col min="3585" max="3585" width="7.5" style="253" bestFit="1" customWidth="1"/>
    <col min="3586" max="3586" width="66.6640625" style="253" customWidth="1"/>
    <col min="3587" max="3590" width="10.1640625" style="253" bestFit="1" customWidth="1"/>
    <col min="3591" max="3591" width="16.1640625" style="253" bestFit="1" customWidth="1"/>
    <col min="3592" max="3839" width="12.6640625" style="253"/>
    <col min="3840" max="3840" width="16.1640625" style="253" customWidth="1"/>
    <col min="3841" max="3841" width="7.5" style="253" bestFit="1" customWidth="1"/>
    <col min="3842" max="3842" width="66.6640625" style="253" customWidth="1"/>
    <col min="3843" max="3846" width="10.1640625" style="253" bestFit="1" customWidth="1"/>
    <col min="3847" max="3847" width="16.1640625" style="253" bestFit="1" customWidth="1"/>
    <col min="3848" max="4095" width="12.6640625" style="253"/>
    <col min="4096" max="4096" width="16.1640625" style="253" customWidth="1"/>
    <col min="4097" max="4097" width="7.5" style="253" bestFit="1" customWidth="1"/>
    <col min="4098" max="4098" width="66.6640625" style="253" customWidth="1"/>
    <col min="4099" max="4102" width="10.1640625" style="253" bestFit="1" customWidth="1"/>
    <col min="4103" max="4103" width="16.1640625" style="253" bestFit="1" customWidth="1"/>
    <col min="4104" max="4351" width="12.6640625" style="253"/>
    <col min="4352" max="4352" width="16.1640625" style="253" customWidth="1"/>
    <col min="4353" max="4353" width="7.5" style="253" bestFit="1" customWidth="1"/>
    <col min="4354" max="4354" width="66.6640625" style="253" customWidth="1"/>
    <col min="4355" max="4358" width="10.1640625" style="253" bestFit="1" customWidth="1"/>
    <col min="4359" max="4359" width="16.1640625" style="253" bestFit="1" customWidth="1"/>
    <col min="4360" max="4607" width="12.6640625" style="253"/>
    <col min="4608" max="4608" width="16.1640625" style="253" customWidth="1"/>
    <col min="4609" max="4609" width="7.5" style="253" bestFit="1" customWidth="1"/>
    <col min="4610" max="4610" width="66.6640625" style="253" customWidth="1"/>
    <col min="4611" max="4614" width="10.1640625" style="253" bestFit="1" customWidth="1"/>
    <col min="4615" max="4615" width="16.1640625" style="253" bestFit="1" customWidth="1"/>
    <col min="4616" max="4863" width="12.6640625" style="253"/>
    <col min="4864" max="4864" width="16.1640625" style="253" customWidth="1"/>
    <col min="4865" max="4865" width="7.5" style="253" bestFit="1" customWidth="1"/>
    <col min="4866" max="4866" width="66.6640625" style="253" customWidth="1"/>
    <col min="4867" max="4870" width="10.1640625" style="253" bestFit="1" customWidth="1"/>
    <col min="4871" max="4871" width="16.1640625" style="253" bestFit="1" customWidth="1"/>
    <col min="4872" max="5119" width="12.6640625" style="253"/>
    <col min="5120" max="5120" width="16.1640625" style="253" customWidth="1"/>
    <col min="5121" max="5121" width="7.5" style="253" bestFit="1" customWidth="1"/>
    <col min="5122" max="5122" width="66.6640625" style="253" customWidth="1"/>
    <col min="5123" max="5126" width="10.1640625" style="253" bestFit="1" customWidth="1"/>
    <col min="5127" max="5127" width="16.1640625" style="253" bestFit="1" customWidth="1"/>
    <col min="5128" max="5375" width="12.6640625" style="253"/>
    <col min="5376" max="5376" width="16.1640625" style="253" customWidth="1"/>
    <col min="5377" max="5377" width="7.5" style="253" bestFit="1" customWidth="1"/>
    <col min="5378" max="5378" width="66.6640625" style="253" customWidth="1"/>
    <col min="5379" max="5382" width="10.1640625" style="253" bestFit="1" customWidth="1"/>
    <col min="5383" max="5383" width="16.1640625" style="253" bestFit="1" customWidth="1"/>
    <col min="5384" max="5631" width="12.6640625" style="253"/>
    <col min="5632" max="5632" width="16.1640625" style="253" customWidth="1"/>
    <col min="5633" max="5633" width="7.5" style="253" bestFit="1" customWidth="1"/>
    <col min="5634" max="5634" width="66.6640625" style="253" customWidth="1"/>
    <col min="5635" max="5638" width="10.1640625" style="253" bestFit="1" customWidth="1"/>
    <col min="5639" max="5639" width="16.1640625" style="253" bestFit="1" customWidth="1"/>
    <col min="5640" max="5887" width="12.6640625" style="253"/>
    <col min="5888" max="5888" width="16.1640625" style="253" customWidth="1"/>
    <col min="5889" max="5889" width="7.5" style="253" bestFit="1" customWidth="1"/>
    <col min="5890" max="5890" width="66.6640625" style="253" customWidth="1"/>
    <col min="5891" max="5894" width="10.1640625" style="253" bestFit="1" customWidth="1"/>
    <col min="5895" max="5895" width="16.1640625" style="253" bestFit="1" customWidth="1"/>
    <col min="5896" max="6143" width="12.6640625" style="253"/>
    <col min="6144" max="6144" width="16.1640625" style="253" customWidth="1"/>
    <col min="6145" max="6145" width="7.5" style="253" bestFit="1" customWidth="1"/>
    <col min="6146" max="6146" width="66.6640625" style="253" customWidth="1"/>
    <col min="6147" max="6150" width="10.1640625" style="253" bestFit="1" customWidth="1"/>
    <col min="6151" max="6151" width="16.1640625" style="253" bestFit="1" customWidth="1"/>
    <col min="6152" max="6399" width="12.6640625" style="253"/>
    <col min="6400" max="6400" width="16.1640625" style="253" customWidth="1"/>
    <col min="6401" max="6401" width="7.5" style="253" bestFit="1" customWidth="1"/>
    <col min="6402" max="6402" width="66.6640625" style="253" customWidth="1"/>
    <col min="6403" max="6406" width="10.1640625" style="253" bestFit="1" customWidth="1"/>
    <col min="6407" max="6407" width="16.1640625" style="253" bestFit="1" customWidth="1"/>
    <col min="6408" max="6655" width="12.6640625" style="253"/>
    <col min="6656" max="6656" width="16.1640625" style="253" customWidth="1"/>
    <col min="6657" max="6657" width="7.5" style="253" bestFit="1" customWidth="1"/>
    <col min="6658" max="6658" width="66.6640625" style="253" customWidth="1"/>
    <col min="6659" max="6662" width="10.1640625" style="253" bestFit="1" customWidth="1"/>
    <col min="6663" max="6663" width="16.1640625" style="253" bestFit="1" customWidth="1"/>
    <col min="6664" max="6911" width="12.6640625" style="253"/>
    <col min="6912" max="6912" width="16.1640625" style="253" customWidth="1"/>
    <col min="6913" max="6913" width="7.5" style="253" bestFit="1" customWidth="1"/>
    <col min="6914" max="6914" width="66.6640625" style="253" customWidth="1"/>
    <col min="6915" max="6918" width="10.1640625" style="253" bestFit="1" customWidth="1"/>
    <col min="6919" max="6919" width="16.1640625" style="253" bestFit="1" customWidth="1"/>
    <col min="6920" max="7167" width="12.6640625" style="253"/>
    <col min="7168" max="7168" width="16.1640625" style="253" customWidth="1"/>
    <col min="7169" max="7169" width="7.5" style="253" bestFit="1" customWidth="1"/>
    <col min="7170" max="7170" width="66.6640625" style="253" customWidth="1"/>
    <col min="7171" max="7174" width="10.1640625" style="253" bestFit="1" customWidth="1"/>
    <col min="7175" max="7175" width="16.1640625" style="253" bestFit="1" customWidth="1"/>
    <col min="7176" max="7423" width="12.6640625" style="253"/>
    <col min="7424" max="7424" width="16.1640625" style="253" customWidth="1"/>
    <col min="7425" max="7425" width="7.5" style="253" bestFit="1" customWidth="1"/>
    <col min="7426" max="7426" width="66.6640625" style="253" customWidth="1"/>
    <col min="7427" max="7430" width="10.1640625" style="253" bestFit="1" customWidth="1"/>
    <col min="7431" max="7431" width="16.1640625" style="253" bestFit="1" customWidth="1"/>
    <col min="7432" max="7679" width="12.6640625" style="253"/>
    <col min="7680" max="7680" width="16.1640625" style="253" customWidth="1"/>
    <col min="7681" max="7681" width="7.5" style="253" bestFit="1" customWidth="1"/>
    <col min="7682" max="7682" width="66.6640625" style="253" customWidth="1"/>
    <col min="7683" max="7686" width="10.1640625" style="253" bestFit="1" customWidth="1"/>
    <col min="7687" max="7687" width="16.1640625" style="253" bestFit="1" customWidth="1"/>
    <col min="7688" max="7935" width="12.6640625" style="253"/>
    <col min="7936" max="7936" width="16.1640625" style="253" customWidth="1"/>
    <col min="7937" max="7937" width="7.5" style="253" bestFit="1" customWidth="1"/>
    <col min="7938" max="7938" width="66.6640625" style="253" customWidth="1"/>
    <col min="7939" max="7942" width="10.1640625" style="253" bestFit="1" customWidth="1"/>
    <col min="7943" max="7943" width="16.1640625" style="253" bestFit="1" customWidth="1"/>
    <col min="7944" max="8191" width="12.6640625" style="253"/>
    <col min="8192" max="8192" width="16.1640625" style="253" customWidth="1"/>
    <col min="8193" max="8193" width="7.5" style="253" bestFit="1" customWidth="1"/>
    <col min="8194" max="8194" width="66.6640625" style="253" customWidth="1"/>
    <col min="8195" max="8198" width="10.1640625" style="253" bestFit="1" customWidth="1"/>
    <col min="8199" max="8199" width="16.1640625" style="253" bestFit="1" customWidth="1"/>
    <col min="8200" max="8447" width="12.6640625" style="253"/>
    <col min="8448" max="8448" width="16.1640625" style="253" customWidth="1"/>
    <col min="8449" max="8449" width="7.5" style="253" bestFit="1" customWidth="1"/>
    <col min="8450" max="8450" width="66.6640625" style="253" customWidth="1"/>
    <col min="8451" max="8454" width="10.1640625" style="253" bestFit="1" customWidth="1"/>
    <col min="8455" max="8455" width="16.1640625" style="253" bestFit="1" customWidth="1"/>
    <col min="8456" max="8703" width="12.6640625" style="253"/>
    <col min="8704" max="8704" width="16.1640625" style="253" customWidth="1"/>
    <col min="8705" max="8705" width="7.5" style="253" bestFit="1" customWidth="1"/>
    <col min="8706" max="8706" width="66.6640625" style="253" customWidth="1"/>
    <col min="8707" max="8710" width="10.1640625" style="253" bestFit="1" customWidth="1"/>
    <col min="8711" max="8711" width="16.1640625" style="253" bestFit="1" customWidth="1"/>
    <col min="8712" max="8959" width="12.6640625" style="253"/>
    <col min="8960" max="8960" width="16.1640625" style="253" customWidth="1"/>
    <col min="8961" max="8961" width="7.5" style="253" bestFit="1" customWidth="1"/>
    <col min="8962" max="8962" width="66.6640625" style="253" customWidth="1"/>
    <col min="8963" max="8966" width="10.1640625" style="253" bestFit="1" customWidth="1"/>
    <col min="8967" max="8967" width="16.1640625" style="253" bestFit="1" customWidth="1"/>
    <col min="8968" max="9215" width="12.6640625" style="253"/>
    <col min="9216" max="9216" width="16.1640625" style="253" customWidth="1"/>
    <col min="9217" max="9217" width="7.5" style="253" bestFit="1" customWidth="1"/>
    <col min="9218" max="9218" width="66.6640625" style="253" customWidth="1"/>
    <col min="9219" max="9222" width="10.1640625" style="253" bestFit="1" customWidth="1"/>
    <col min="9223" max="9223" width="16.1640625" style="253" bestFit="1" customWidth="1"/>
    <col min="9224" max="9471" width="12.6640625" style="253"/>
    <col min="9472" max="9472" width="16.1640625" style="253" customWidth="1"/>
    <col min="9473" max="9473" width="7.5" style="253" bestFit="1" customWidth="1"/>
    <col min="9474" max="9474" width="66.6640625" style="253" customWidth="1"/>
    <col min="9475" max="9478" width="10.1640625" style="253" bestFit="1" customWidth="1"/>
    <col min="9479" max="9479" width="16.1640625" style="253" bestFit="1" customWidth="1"/>
    <col min="9480" max="9727" width="12.6640625" style="253"/>
    <col min="9728" max="9728" width="16.1640625" style="253" customWidth="1"/>
    <col min="9729" max="9729" width="7.5" style="253" bestFit="1" customWidth="1"/>
    <col min="9730" max="9730" width="66.6640625" style="253" customWidth="1"/>
    <col min="9731" max="9734" width="10.1640625" style="253" bestFit="1" customWidth="1"/>
    <col min="9735" max="9735" width="16.1640625" style="253" bestFit="1" customWidth="1"/>
    <col min="9736" max="9983" width="12.6640625" style="253"/>
    <col min="9984" max="9984" width="16.1640625" style="253" customWidth="1"/>
    <col min="9985" max="9985" width="7.5" style="253" bestFit="1" customWidth="1"/>
    <col min="9986" max="9986" width="66.6640625" style="253" customWidth="1"/>
    <col min="9987" max="9990" width="10.1640625" style="253" bestFit="1" customWidth="1"/>
    <col min="9991" max="9991" width="16.1640625" style="253" bestFit="1" customWidth="1"/>
    <col min="9992" max="10239" width="12.6640625" style="253"/>
    <col min="10240" max="10240" width="16.1640625" style="253" customWidth="1"/>
    <col min="10241" max="10241" width="7.5" style="253" bestFit="1" customWidth="1"/>
    <col min="10242" max="10242" width="66.6640625" style="253" customWidth="1"/>
    <col min="10243" max="10246" width="10.1640625" style="253" bestFit="1" customWidth="1"/>
    <col min="10247" max="10247" width="16.1640625" style="253" bestFit="1" customWidth="1"/>
    <col min="10248" max="10495" width="12.6640625" style="253"/>
    <col min="10496" max="10496" width="16.1640625" style="253" customWidth="1"/>
    <col min="10497" max="10497" width="7.5" style="253" bestFit="1" customWidth="1"/>
    <col min="10498" max="10498" width="66.6640625" style="253" customWidth="1"/>
    <col min="10499" max="10502" width="10.1640625" style="253" bestFit="1" customWidth="1"/>
    <col min="10503" max="10503" width="16.1640625" style="253" bestFit="1" customWidth="1"/>
    <col min="10504" max="10751" width="12.6640625" style="253"/>
    <col min="10752" max="10752" width="16.1640625" style="253" customWidth="1"/>
    <col min="10753" max="10753" width="7.5" style="253" bestFit="1" customWidth="1"/>
    <col min="10754" max="10754" width="66.6640625" style="253" customWidth="1"/>
    <col min="10755" max="10758" width="10.1640625" style="253" bestFit="1" customWidth="1"/>
    <col min="10759" max="10759" width="16.1640625" style="253" bestFit="1" customWidth="1"/>
    <col min="10760" max="11007" width="12.6640625" style="253"/>
    <col min="11008" max="11008" width="16.1640625" style="253" customWidth="1"/>
    <col min="11009" max="11009" width="7.5" style="253" bestFit="1" customWidth="1"/>
    <col min="11010" max="11010" width="66.6640625" style="253" customWidth="1"/>
    <col min="11011" max="11014" width="10.1640625" style="253" bestFit="1" customWidth="1"/>
    <col min="11015" max="11015" width="16.1640625" style="253" bestFit="1" customWidth="1"/>
    <col min="11016" max="11263" width="12.6640625" style="253"/>
    <col min="11264" max="11264" width="16.1640625" style="253" customWidth="1"/>
    <col min="11265" max="11265" width="7.5" style="253" bestFit="1" customWidth="1"/>
    <col min="11266" max="11266" width="66.6640625" style="253" customWidth="1"/>
    <col min="11267" max="11270" width="10.1640625" style="253" bestFit="1" customWidth="1"/>
    <col min="11271" max="11271" width="16.1640625" style="253" bestFit="1" customWidth="1"/>
    <col min="11272" max="11519" width="12.6640625" style="253"/>
    <col min="11520" max="11520" width="16.1640625" style="253" customWidth="1"/>
    <col min="11521" max="11521" width="7.5" style="253" bestFit="1" customWidth="1"/>
    <col min="11522" max="11522" width="66.6640625" style="253" customWidth="1"/>
    <col min="11523" max="11526" width="10.1640625" style="253" bestFit="1" customWidth="1"/>
    <col min="11527" max="11527" width="16.1640625" style="253" bestFit="1" customWidth="1"/>
    <col min="11528" max="11775" width="12.6640625" style="253"/>
    <col min="11776" max="11776" width="16.1640625" style="253" customWidth="1"/>
    <col min="11777" max="11777" width="7.5" style="253" bestFit="1" customWidth="1"/>
    <col min="11778" max="11778" width="66.6640625" style="253" customWidth="1"/>
    <col min="11779" max="11782" width="10.1640625" style="253" bestFit="1" customWidth="1"/>
    <col min="11783" max="11783" width="16.1640625" style="253" bestFit="1" customWidth="1"/>
    <col min="11784" max="12031" width="12.6640625" style="253"/>
    <col min="12032" max="12032" width="16.1640625" style="253" customWidth="1"/>
    <col min="12033" max="12033" width="7.5" style="253" bestFit="1" customWidth="1"/>
    <col min="12034" max="12034" width="66.6640625" style="253" customWidth="1"/>
    <col min="12035" max="12038" width="10.1640625" style="253" bestFit="1" customWidth="1"/>
    <col min="12039" max="12039" width="16.1640625" style="253" bestFit="1" customWidth="1"/>
    <col min="12040" max="12287" width="12.6640625" style="253"/>
    <col min="12288" max="12288" width="16.1640625" style="253" customWidth="1"/>
    <col min="12289" max="12289" width="7.5" style="253" bestFit="1" customWidth="1"/>
    <col min="12290" max="12290" width="66.6640625" style="253" customWidth="1"/>
    <col min="12291" max="12294" width="10.1640625" style="253" bestFit="1" customWidth="1"/>
    <col min="12295" max="12295" width="16.1640625" style="253" bestFit="1" customWidth="1"/>
    <col min="12296" max="12543" width="12.6640625" style="253"/>
    <col min="12544" max="12544" width="16.1640625" style="253" customWidth="1"/>
    <col min="12545" max="12545" width="7.5" style="253" bestFit="1" customWidth="1"/>
    <col min="12546" max="12546" width="66.6640625" style="253" customWidth="1"/>
    <col min="12547" max="12550" width="10.1640625" style="253" bestFit="1" customWidth="1"/>
    <col min="12551" max="12551" width="16.1640625" style="253" bestFit="1" customWidth="1"/>
    <col min="12552" max="12799" width="12.6640625" style="253"/>
    <col min="12800" max="12800" width="16.1640625" style="253" customWidth="1"/>
    <col min="12801" max="12801" width="7.5" style="253" bestFit="1" customWidth="1"/>
    <col min="12802" max="12802" width="66.6640625" style="253" customWidth="1"/>
    <col min="12803" max="12806" width="10.1640625" style="253" bestFit="1" customWidth="1"/>
    <col min="12807" max="12807" width="16.1640625" style="253" bestFit="1" customWidth="1"/>
    <col min="12808" max="13055" width="12.6640625" style="253"/>
    <col min="13056" max="13056" width="16.1640625" style="253" customWidth="1"/>
    <col min="13057" max="13057" width="7.5" style="253" bestFit="1" customWidth="1"/>
    <col min="13058" max="13058" width="66.6640625" style="253" customWidth="1"/>
    <col min="13059" max="13062" width="10.1640625" style="253" bestFit="1" customWidth="1"/>
    <col min="13063" max="13063" width="16.1640625" style="253" bestFit="1" customWidth="1"/>
    <col min="13064" max="13311" width="12.6640625" style="253"/>
    <col min="13312" max="13312" width="16.1640625" style="253" customWidth="1"/>
    <col min="13313" max="13313" width="7.5" style="253" bestFit="1" customWidth="1"/>
    <col min="13314" max="13314" width="66.6640625" style="253" customWidth="1"/>
    <col min="13315" max="13318" width="10.1640625" style="253" bestFit="1" customWidth="1"/>
    <col min="13319" max="13319" width="16.1640625" style="253" bestFit="1" customWidth="1"/>
    <col min="13320" max="13567" width="12.6640625" style="253"/>
    <col min="13568" max="13568" width="16.1640625" style="253" customWidth="1"/>
    <col min="13569" max="13569" width="7.5" style="253" bestFit="1" customWidth="1"/>
    <col min="13570" max="13570" width="66.6640625" style="253" customWidth="1"/>
    <col min="13571" max="13574" width="10.1640625" style="253" bestFit="1" customWidth="1"/>
    <col min="13575" max="13575" width="16.1640625" style="253" bestFit="1" customWidth="1"/>
    <col min="13576" max="13823" width="12.6640625" style="253"/>
    <col min="13824" max="13824" width="16.1640625" style="253" customWidth="1"/>
    <col min="13825" max="13825" width="7.5" style="253" bestFit="1" customWidth="1"/>
    <col min="13826" max="13826" width="66.6640625" style="253" customWidth="1"/>
    <col min="13827" max="13830" width="10.1640625" style="253" bestFit="1" customWidth="1"/>
    <col min="13831" max="13831" width="16.1640625" style="253" bestFit="1" customWidth="1"/>
    <col min="13832" max="14079" width="12.6640625" style="253"/>
    <col min="14080" max="14080" width="16.1640625" style="253" customWidth="1"/>
    <col min="14081" max="14081" width="7.5" style="253" bestFit="1" customWidth="1"/>
    <col min="14082" max="14082" width="66.6640625" style="253" customWidth="1"/>
    <col min="14083" max="14086" width="10.1640625" style="253" bestFit="1" customWidth="1"/>
    <col min="14087" max="14087" width="16.1640625" style="253" bestFit="1" customWidth="1"/>
    <col min="14088" max="14335" width="12.6640625" style="253"/>
    <col min="14336" max="14336" width="16.1640625" style="253" customWidth="1"/>
    <col min="14337" max="14337" width="7.5" style="253" bestFit="1" customWidth="1"/>
    <col min="14338" max="14338" width="66.6640625" style="253" customWidth="1"/>
    <col min="14339" max="14342" width="10.1640625" style="253" bestFit="1" customWidth="1"/>
    <col min="14343" max="14343" width="16.1640625" style="253" bestFit="1" customWidth="1"/>
    <col min="14344" max="14591" width="12.6640625" style="253"/>
    <col min="14592" max="14592" width="16.1640625" style="253" customWidth="1"/>
    <col min="14593" max="14593" width="7.5" style="253" bestFit="1" customWidth="1"/>
    <col min="14594" max="14594" width="66.6640625" style="253" customWidth="1"/>
    <col min="14595" max="14598" width="10.1640625" style="253" bestFit="1" customWidth="1"/>
    <col min="14599" max="14599" width="16.1640625" style="253" bestFit="1" customWidth="1"/>
    <col min="14600" max="14847" width="12.6640625" style="253"/>
    <col min="14848" max="14848" width="16.1640625" style="253" customWidth="1"/>
    <col min="14849" max="14849" width="7.5" style="253" bestFit="1" customWidth="1"/>
    <col min="14850" max="14850" width="66.6640625" style="253" customWidth="1"/>
    <col min="14851" max="14854" width="10.1640625" style="253" bestFit="1" customWidth="1"/>
    <col min="14855" max="14855" width="16.1640625" style="253" bestFit="1" customWidth="1"/>
    <col min="14856" max="15103" width="12.6640625" style="253"/>
    <col min="15104" max="15104" width="16.1640625" style="253" customWidth="1"/>
    <col min="15105" max="15105" width="7.5" style="253" bestFit="1" customWidth="1"/>
    <col min="15106" max="15106" width="66.6640625" style="253" customWidth="1"/>
    <col min="15107" max="15110" width="10.1640625" style="253" bestFit="1" customWidth="1"/>
    <col min="15111" max="15111" width="16.1640625" style="253" bestFit="1" customWidth="1"/>
    <col min="15112" max="15359" width="12.6640625" style="253"/>
    <col min="15360" max="15360" width="16.1640625" style="253" customWidth="1"/>
    <col min="15361" max="15361" width="7.5" style="253" bestFit="1" customWidth="1"/>
    <col min="15362" max="15362" width="66.6640625" style="253" customWidth="1"/>
    <col min="15363" max="15366" width="10.1640625" style="253" bestFit="1" customWidth="1"/>
    <col min="15367" max="15367" width="16.1640625" style="253" bestFit="1" customWidth="1"/>
    <col min="15368" max="15615" width="12.6640625" style="253"/>
    <col min="15616" max="15616" width="16.1640625" style="253" customWidth="1"/>
    <col min="15617" max="15617" width="7.5" style="253" bestFit="1" customWidth="1"/>
    <col min="15618" max="15618" width="66.6640625" style="253" customWidth="1"/>
    <col min="15619" max="15622" width="10.1640625" style="253" bestFit="1" customWidth="1"/>
    <col min="15623" max="15623" width="16.1640625" style="253" bestFit="1" customWidth="1"/>
    <col min="15624" max="15871" width="12.6640625" style="253"/>
    <col min="15872" max="15872" width="16.1640625" style="253" customWidth="1"/>
    <col min="15873" max="15873" width="7.5" style="253" bestFit="1" customWidth="1"/>
    <col min="15874" max="15874" width="66.6640625" style="253" customWidth="1"/>
    <col min="15875" max="15878" width="10.1640625" style="253" bestFit="1" customWidth="1"/>
    <col min="15879" max="15879" width="16.1640625" style="253" bestFit="1" customWidth="1"/>
    <col min="15880" max="16127" width="12.6640625" style="253"/>
    <col min="16128" max="16128" width="16.1640625" style="253" customWidth="1"/>
    <col min="16129" max="16129" width="7.5" style="253" bestFit="1" customWidth="1"/>
    <col min="16130" max="16130" width="66.6640625" style="253" customWidth="1"/>
    <col min="16131" max="16134" width="10.1640625" style="253" bestFit="1" customWidth="1"/>
    <col min="16135" max="16135" width="16.1640625" style="253" bestFit="1" customWidth="1"/>
    <col min="16136" max="16384" width="12.6640625" style="253"/>
  </cols>
  <sheetData>
    <row r="1" spans="1:9" ht="23.25" customHeight="1" x14ac:dyDescent="0.2">
      <c r="A1" s="369" t="s">
        <v>391</v>
      </c>
      <c r="B1" s="369"/>
      <c r="C1" s="369"/>
      <c r="D1" s="369"/>
      <c r="E1" s="369"/>
      <c r="F1" s="369"/>
    </row>
    <row r="2" spans="1:9" ht="13.2" x14ac:dyDescent="0.25">
      <c r="A2" s="370" t="s">
        <v>240</v>
      </c>
      <c r="B2" s="370"/>
      <c r="C2" s="370"/>
      <c r="D2" s="371"/>
      <c r="E2" s="371"/>
      <c r="F2" s="371"/>
    </row>
    <row r="3" spans="1:9" ht="11.4" x14ac:dyDescent="0.2">
      <c r="A3" s="372" t="s">
        <v>378</v>
      </c>
      <c r="B3" s="374" t="s">
        <v>234</v>
      </c>
      <c r="C3" s="375"/>
      <c r="D3" s="384" t="s">
        <v>235</v>
      </c>
      <c r="E3" s="385"/>
      <c r="F3" s="385"/>
      <c r="G3" s="385"/>
      <c r="H3" s="385"/>
      <c r="I3" s="386"/>
    </row>
    <row r="4" spans="1:9" ht="54.6" customHeight="1" x14ac:dyDescent="0.2">
      <c r="A4" s="373"/>
      <c r="B4" s="376"/>
      <c r="C4" s="377"/>
      <c r="D4" s="254" t="s">
        <v>131</v>
      </c>
      <c r="E4" s="254" t="s">
        <v>132</v>
      </c>
      <c r="F4" s="254" t="s">
        <v>158</v>
      </c>
      <c r="G4" s="254" t="s">
        <v>417</v>
      </c>
      <c r="H4" s="292" t="s">
        <v>428</v>
      </c>
      <c r="I4" s="292" t="s">
        <v>429</v>
      </c>
    </row>
    <row r="5" spans="1:9" ht="12" x14ac:dyDescent="0.2">
      <c r="A5" s="255">
        <v>11100</v>
      </c>
      <c r="B5" s="378" t="s">
        <v>379</v>
      </c>
      <c r="C5" s="379"/>
      <c r="D5" s="256">
        <f>D6+D7+D8</f>
        <v>18841.355340104001</v>
      </c>
      <c r="E5" s="256">
        <f>E6+E7+E8</f>
        <v>21323.735177360002</v>
      </c>
      <c r="F5" s="256">
        <v>22148.352117575003</v>
      </c>
      <c r="G5" s="256">
        <v>25218.854470764003</v>
      </c>
      <c r="H5" s="256">
        <v>24306.891643174997</v>
      </c>
      <c r="I5" s="256">
        <v>16172.495757222001</v>
      </c>
    </row>
    <row r="6" spans="1:9" ht="13.2" x14ac:dyDescent="0.2">
      <c r="A6" s="257">
        <v>11110</v>
      </c>
      <c r="B6" s="382" t="s">
        <v>236</v>
      </c>
      <c r="C6" s="383"/>
      <c r="D6" s="256">
        <v>5500.4990757940004</v>
      </c>
      <c r="E6" s="256">
        <v>5793.2153934589996</v>
      </c>
      <c r="F6" s="256">
        <v>8349.160160772999</v>
      </c>
      <c r="G6" s="256">
        <v>9250.4458351030007</v>
      </c>
      <c r="H6" s="256">
        <v>7969.1294605920002</v>
      </c>
      <c r="I6" s="256">
        <v>5121.7713036590012</v>
      </c>
    </row>
    <row r="7" spans="1:9" ht="13.2" x14ac:dyDescent="0.2">
      <c r="A7" s="257">
        <v>11120</v>
      </c>
      <c r="B7" s="382" t="s">
        <v>242</v>
      </c>
      <c r="C7" s="383"/>
      <c r="D7" s="256">
        <v>10486.810473529998</v>
      </c>
      <c r="E7" s="256">
        <v>12315.119476103002</v>
      </c>
      <c r="F7" s="256">
        <v>10464.666001178002</v>
      </c>
      <c r="G7" s="256">
        <v>12301.347181217003</v>
      </c>
      <c r="H7" s="256">
        <v>11889.04246517</v>
      </c>
      <c r="I7" s="256">
        <v>7628.1598153529994</v>
      </c>
    </row>
    <row r="8" spans="1:9" ht="13.2" x14ac:dyDescent="0.2">
      <c r="A8" s="257">
        <v>11130</v>
      </c>
      <c r="B8" s="382" t="s">
        <v>237</v>
      </c>
      <c r="C8" s="383"/>
      <c r="D8" s="256">
        <v>2854.0457907800001</v>
      </c>
      <c r="E8" s="256">
        <v>3215.4003077980001</v>
      </c>
      <c r="F8" s="256">
        <v>3334.5259556240003</v>
      </c>
      <c r="G8" s="256">
        <v>3667.0614544440004</v>
      </c>
      <c r="H8" s="256">
        <v>4448.7197174129997</v>
      </c>
      <c r="I8" s="256">
        <v>3422.5646382099994</v>
      </c>
    </row>
    <row r="9" spans="1:9" ht="12" x14ac:dyDescent="0.2">
      <c r="A9" s="255">
        <v>11200</v>
      </c>
      <c r="B9" s="378" t="s">
        <v>243</v>
      </c>
      <c r="C9" s="379"/>
      <c r="D9" s="256">
        <f>D10</f>
        <v>600.62446266699999</v>
      </c>
      <c r="E9" s="256">
        <f>E10</f>
        <v>650.81104909199996</v>
      </c>
      <c r="F9" s="256">
        <v>688.35696054799996</v>
      </c>
      <c r="G9" s="256">
        <v>780.60071448600002</v>
      </c>
      <c r="H9" s="256">
        <v>867.24321276000001</v>
      </c>
      <c r="I9" s="256">
        <v>539.53294711000001</v>
      </c>
    </row>
    <row r="10" spans="1:9" ht="13.2" x14ac:dyDescent="0.2">
      <c r="A10" s="257">
        <v>11210</v>
      </c>
      <c r="B10" s="258">
        <v>11211</v>
      </c>
      <c r="C10" s="259" t="s">
        <v>244</v>
      </c>
      <c r="D10" s="256">
        <v>600.62446266699999</v>
      </c>
      <c r="E10" s="256">
        <v>650.81104909199996</v>
      </c>
      <c r="F10" s="256">
        <v>688.35696054799996</v>
      </c>
      <c r="G10" s="256">
        <v>780.60071448600002</v>
      </c>
      <c r="H10" s="256">
        <v>867.24321276000001</v>
      </c>
      <c r="I10" s="256">
        <v>539.53294711000001</v>
      </c>
    </row>
    <row r="11" spans="1:9" ht="13.2" customHeight="1" x14ac:dyDescent="0.2">
      <c r="A11" s="255">
        <v>11200</v>
      </c>
      <c r="B11" s="378" t="s">
        <v>425</v>
      </c>
      <c r="C11" s="379"/>
      <c r="D11" s="256">
        <v>0</v>
      </c>
      <c r="E11" s="256">
        <v>0</v>
      </c>
      <c r="F11" s="256">
        <v>0</v>
      </c>
      <c r="G11" s="256">
        <v>2.5974799999999999E-2</v>
      </c>
      <c r="H11" s="256">
        <v>2.9373299999999998E-2</v>
      </c>
      <c r="I11" s="256">
        <v>7.3708000000000003E-3</v>
      </c>
    </row>
    <row r="12" spans="1:9" ht="13.2" customHeight="1" x14ac:dyDescent="0.2">
      <c r="A12" s="257">
        <v>11311</v>
      </c>
      <c r="B12" s="380" t="s">
        <v>424</v>
      </c>
      <c r="C12" s="381"/>
      <c r="D12" s="256">
        <v>0</v>
      </c>
      <c r="E12" s="256">
        <v>0</v>
      </c>
      <c r="F12" s="256">
        <v>0</v>
      </c>
      <c r="G12" s="256">
        <v>2.4708600000000001E-2</v>
      </c>
      <c r="H12" s="256">
        <v>2.298E-4</v>
      </c>
      <c r="I12" s="256">
        <v>7.3708000000000003E-3</v>
      </c>
    </row>
    <row r="13" spans="1:9" ht="13.2" customHeight="1" x14ac:dyDescent="0.2">
      <c r="A13" s="257" t="s">
        <v>423</v>
      </c>
      <c r="B13" s="380" t="s">
        <v>247</v>
      </c>
      <c r="C13" s="381"/>
      <c r="D13" s="256">
        <v>0</v>
      </c>
      <c r="E13" s="256">
        <v>0</v>
      </c>
      <c r="F13" s="256">
        <v>0</v>
      </c>
      <c r="G13" s="256">
        <v>1.2662000000000001E-3</v>
      </c>
      <c r="H13" s="256">
        <v>2.9143499999999999E-2</v>
      </c>
      <c r="I13" s="256">
        <v>0</v>
      </c>
    </row>
    <row r="14" spans="1:9" ht="12" x14ac:dyDescent="0.2">
      <c r="A14" s="255">
        <v>11400</v>
      </c>
      <c r="B14" s="378" t="s">
        <v>238</v>
      </c>
      <c r="C14" s="379"/>
      <c r="D14" s="256">
        <f>D16+D17+D18+D19+D20+D25+D31</f>
        <v>8332.0303968590015</v>
      </c>
      <c r="E14" s="256">
        <f>E16+E17+E18+E19+E20+E25+E31</f>
        <v>6752.9342536209997</v>
      </c>
      <c r="F14" s="256">
        <v>9928.6690865279979</v>
      </c>
      <c r="G14" s="256">
        <v>10827.819576934</v>
      </c>
      <c r="H14" s="256">
        <v>7229.6044475280005</v>
      </c>
      <c r="I14" s="256">
        <v>5100.4123653889992</v>
      </c>
    </row>
    <row r="15" spans="1:9" ht="12" x14ac:dyDescent="0.2">
      <c r="A15" s="255"/>
      <c r="B15" s="258">
        <v>11412</v>
      </c>
      <c r="C15" s="260" t="s">
        <v>430</v>
      </c>
      <c r="D15" s="256"/>
      <c r="E15" s="256"/>
      <c r="F15" s="256"/>
      <c r="G15" s="256"/>
      <c r="H15" s="256"/>
      <c r="I15" s="256">
        <v>16.922959969999997</v>
      </c>
    </row>
    <row r="16" spans="1:9" ht="12" x14ac:dyDescent="0.2">
      <c r="A16" s="257">
        <v>11410</v>
      </c>
      <c r="B16" s="258">
        <v>11410</v>
      </c>
      <c r="C16" s="260" t="s">
        <v>380</v>
      </c>
      <c r="D16" s="256">
        <v>155.20351204300002</v>
      </c>
      <c r="E16" s="256">
        <v>11.306110036</v>
      </c>
      <c r="F16" s="256">
        <v>10.456672194999999</v>
      </c>
      <c r="G16" s="256">
        <v>5.1652728049999999</v>
      </c>
      <c r="H16" s="256">
        <v>3.3458550250000001</v>
      </c>
      <c r="I16" s="256">
        <v>3.1492584699999999</v>
      </c>
    </row>
    <row r="17" spans="1:9" ht="12" x14ac:dyDescent="0.2">
      <c r="A17" s="257">
        <v>11420</v>
      </c>
      <c r="B17" s="258">
        <v>11422</v>
      </c>
      <c r="C17" s="261" t="s">
        <v>381</v>
      </c>
      <c r="D17" s="256">
        <v>4810.0334156110002</v>
      </c>
      <c r="E17" s="256">
        <v>3564.7063821019997</v>
      </c>
      <c r="F17" s="256">
        <v>5219.4963043529997</v>
      </c>
      <c r="G17" s="256">
        <v>5730.1453518379994</v>
      </c>
      <c r="H17" s="256">
        <v>3217.162832389</v>
      </c>
      <c r="I17" s="256">
        <v>2388.0562843419998</v>
      </c>
    </row>
    <row r="18" spans="1:9" ht="12" x14ac:dyDescent="0.2">
      <c r="A18" s="257"/>
      <c r="B18" s="258">
        <v>11423</v>
      </c>
      <c r="C18" s="262" t="s">
        <v>382</v>
      </c>
      <c r="D18" s="256">
        <v>206.55838597499999</v>
      </c>
      <c r="E18" s="256">
        <v>325.02721443799999</v>
      </c>
      <c r="F18" s="256">
        <v>400.79394889999998</v>
      </c>
      <c r="G18" s="256">
        <v>626.55417109999996</v>
      </c>
      <c r="H18" s="256">
        <v>678.38391488299999</v>
      </c>
      <c r="I18" s="256">
        <v>439.37013673000001</v>
      </c>
    </row>
    <row r="19" spans="1:9" ht="12" x14ac:dyDescent="0.2">
      <c r="A19" s="257"/>
      <c r="B19" s="258">
        <v>11424</v>
      </c>
      <c r="C19" s="262" t="s">
        <v>383</v>
      </c>
      <c r="D19" s="256">
        <v>7.7744300000000002E-2</v>
      </c>
      <c r="E19" s="256">
        <v>5.0560976999999996</v>
      </c>
      <c r="F19" s="256">
        <v>2.2101144000000001</v>
      </c>
      <c r="G19" s="256">
        <v>8.6621956000000004</v>
      </c>
      <c r="H19" s="256">
        <v>1.2783081000000001</v>
      </c>
      <c r="I19" s="256">
        <v>0.89993160000000005</v>
      </c>
    </row>
    <row r="20" spans="1:9" ht="12" x14ac:dyDescent="0.2">
      <c r="A20" s="255">
        <v>11440</v>
      </c>
      <c r="B20" s="378" t="s">
        <v>249</v>
      </c>
      <c r="C20" s="379"/>
      <c r="D20" s="256">
        <f>D21+D22+D23</f>
        <v>152.45081672999999</v>
      </c>
      <c r="E20" s="256">
        <f>E21+E22+E23</f>
        <v>79.507853954999987</v>
      </c>
      <c r="F20" s="256">
        <v>39.551613648</v>
      </c>
      <c r="G20" s="256">
        <v>124.81612684</v>
      </c>
      <c r="H20" s="256">
        <v>200.67372843499999</v>
      </c>
      <c r="I20" s="256">
        <v>208.29671009200001</v>
      </c>
    </row>
    <row r="21" spans="1:9" ht="12" x14ac:dyDescent="0.2">
      <c r="A21" s="257"/>
      <c r="B21" s="258">
        <v>11442</v>
      </c>
      <c r="C21" s="261" t="s">
        <v>384</v>
      </c>
      <c r="D21" s="256">
        <v>44.508774975999998</v>
      </c>
      <c r="E21" s="256">
        <v>21.124972972999998</v>
      </c>
      <c r="F21" s="256">
        <v>2.7883844030000002</v>
      </c>
      <c r="G21" s="256">
        <v>0.73344398099999997</v>
      </c>
      <c r="H21" s="256">
        <v>0.34918491200000001</v>
      </c>
      <c r="I21" s="256">
        <v>0.175505141</v>
      </c>
    </row>
    <row r="22" spans="1:9" ht="12" x14ac:dyDescent="0.2">
      <c r="A22" s="257"/>
      <c r="B22" s="258">
        <v>11443</v>
      </c>
      <c r="C22" s="261" t="s">
        <v>385</v>
      </c>
      <c r="D22" s="256">
        <v>31.073396238999997</v>
      </c>
      <c r="E22" s="256">
        <v>4.6510674139999999</v>
      </c>
      <c r="F22" s="256">
        <v>1.9116083370000001</v>
      </c>
      <c r="G22" s="256">
        <v>7.8210578049999997</v>
      </c>
      <c r="H22" s="256">
        <v>6.8536818640000003</v>
      </c>
      <c r="I22" s="256">
        <v>0.30099878599999996</v>
      </c>
    </row>
    <row r="23" spans="1:9" ht="12" x14ac:dyDescent="0.2">
      <c r="A23" s="257"/>
      <c r="B23" s="258">
        <v>11444</v>
      </c>
      <c r="C23" s="261" t="s">
        <v>386</v>
      </c>
      <c r="D23" s="256">
        <v>76.868645514999997</v>
      </c>
      <c r="E23" s="256">
        <v>53.731813567999993</v>
      </c>
      <c r="F23" s="256">
        <v>34.851620908000001</v>
      </c>
      <c r="G23" s="256">
        <v>116.26162505399999</v>
      </c>
      <c r="H23" s="256">
        <v>193.47086165899998</v>
      </c>
      <c r="I23" s="256">
        <v>207.41234079899999</v>
      </c>
    </row>
    <row r="24" spans="1:9" ht="12" x14ac:dyDescent="0.2">
      <c r="A24" s="257"/>
      <c r="B24" s="424">
        <v>11445</v>
      </c>
      <c r="C24" s="262" t="s">
        <v>431</v>
      </c>
      <c r="D24" s="256"/>
      <c r="E24" s="256"/>
      <c r="F24" s="256"/>
      <c r="G24" s="256"/>
      <c r="H24" s="256"/>
      <c r="I24" s="256">
        <v>0.40786536600000001</v>
      </c>
    </row>
    <row r="25" spans="1:9" ht="12" x14ac:dyDescent="0.2">
      <c r="A25" s="255">
        <v>11450</v>
      </c>
      <c r="B25" s="388" t="s">
        <v>250</v>
      </c>
      <c r="C25" s="389"/>
      <c r="D25" s="256">
        <f>D26+D27+D28+D29+D30</f>
        <v>3007.7065222000001</v>
      </c>
      <c r="E25" s="256">
        <f>E26+E27+E28+E29+E30</f>
        <v>2767.3305953899999</v>
      </c>
      <c r="F25" s="256">
        <v>4085.6137764569994</v>
      </c>
      <c r="G25" s="256">
        <v>4324.8276767699999</v>
      </c>
      <c r="H25" s="256">
        <v>3122.1077192920002</v>
      </c>
      <c r="I25" s="256">
        <v>2038.78595565</v>
      </c>
    </row>
    <row r="26" spans="1:9" ht="22.5" customHeight="1" x14ac:dyDescent="0.2">
      <c r="A26" s="257"/>
      <c r="B26" s="258">
        <v>11451</v>
      </c>
      <c r="C26" s="263" t="s">
        <v>392</v>
      </c>
      <c r="D26" s="256">
        <v>16.896739199999999</v>
      </c>
      <c r="E26" s="256">
        <v>0.73247689999999999</v>
      </c>
      <c r="F26" s="256">
        <v>0.37766</v>
      </c>
      <c r="G26" s="256">
        <v>1.7084999999999999E-2</v>
      </c>
      <c r="H26" s="256">
        <v>0</v>
      </c>
      <c r="I26" s="256">
        <v>1E-4</v>
      </c>
    </row>
    <row r="27" spans="1:9" ht="12" x14ac:dyDescent="0.2">
      <c r="A27" s="257"/>
      <c r="B27" s="258">
        <v>11452</v>
      </c>
      <c r="C27" s="264" t="s">
        <v>387</v>
      </c>
      <c r="D27" s="256">
        <v>108.0523984</v>
      </c>
      <c r="E27" s="256">
        <v>49.937619699999999</v>
      </c>
      <c r="F27" s="256">
        <v>63.828890600000001</v>
      </c>
      <c r="G27" s="256">
        <v>80.545418207000012</v>
      </c>
      <c r="H27" s="256">
        <v>41.304797538000003</v>
      </c>
      <c r="I27" s="256">
        <v>34.821197300000001</v>
      </c>
    </row>
    <row r="28" spans="1:9" ht="12" x14ac:dyDescent="0.2">
      <c r="A28" s="257"/>
      <c r="B28" s="258">
        <v>11453</v>
      </c>
      <c r="C28" s="265" t="s">
        <v>388</v>
      </c>
      <c r="D28" s="256">
        <v>542.89694129999998</v>
      </c>
      <c r="E28" s="256">
        <v>756.21763839300002</v>
      </c>
      <c r="F28" s="256">
        <v>1049.6195190999999</v>
      </c>
      <c r="G28" s="256">
        <v>1131.637466249</v>
      </c>
      <c r="H28" s="256">
        <v>719.38103792300001</v>
      </c>
      <c r="I28" s="256">
        <v>511.66880865000002</v>
      </c>
    </row>
    <row r="29" spans="1:9" ht="12" x14ac:dyDescent="0.2">
      <c r="A29" s="257"/>
      <c r="B29" s="258">
        <v>11454</v>
      </c>
      <c r="C29" s="265" t="s">
        <v>389</v>
      </c>
      <c r="D29" s="256">
        <v>1135.2573686000001</v>
      </c>
      <c r="E29" s="256">
        <v>540.43902929700005</v>
      </c>
      <c r="F29" s="256">
        <v>728.01206567700001</v>
      </c>
      <c r="G29" s="256">
        <v>706.97013580400005</v>
      </c>
      <c r="H29" s="256">
        <v>302.85657134899998</v>
      </c>
      <c r="I29" s="256">
        <v>236.67013789999999</v>
      </c>
    </row>
    <row r="30" spans="1:9" ht="12" x14ac:dyDescent="0.2">
      <c r="A30" s="257"/>
      <c r="B30" s="258">
        <v>11455</v>
      </c>
      <c r="C30" s="261" t="s">
        <v>390</v>
      </c>
      <c r="D30" s="256">
        <v>1204.6030747</v>
      </c>
      <c r="E30" s="256">
        <v>1420.0038311000001</v>
      </c>
      <c r="F30" s="256">
        <v>2243.7756410799998</v>
      </c>
      <c r="G30" s="256">
        <v>2405.6575715099998</v>
      </c>
      <c r="H30" s="256">
        <v>2058.5653124820001</v>
      </c>
      <c r="I30" s="256">
        <v>1255.6257118000001</v>
      </c>
    </row>
    <row r="31" spans="1:9" ht="12" x14ac:dyDescent="0.2">
      <c r="A31" s="255">
        <v>11461</v>
      </c>
      <c r="B31" s="390" t="s">
        <v>251</v>
      </c>
      <c r="C31" s="391"/>
      <c r="D31" s="256">
        <v>0</v>
      </c>
      <c r="E31" s="256">
        <v>0</v>
      </c>
      <c r="F31" s="256">
        <v>170.54665657499999</v>
      </c>
      <c r="G31" s="256">
        <v>7.648781981</v>
      </c>
      <c r="H31" s="256">
        <v>6.6520894039999998</v>
      </c>
      <c r="I31" s="256">
        <v>4.5232631689999998</v>
      </c>
    </row>
    <row r="32" spans="1:9" ht="12" x14ac:dyDescent="0.2">
      <c r="A32" s="255">
        <v>11500</v>
      </c>
      <c r="B32" s="378" t="s">
        <v>252</v>
      </c>
      <c r="C32" s="379"/>
      <c r="D32" s="256">
        <f>D33+D34+D35</f>
        <v>14331.903345965999</v>
      </c>
      <c r="E32" s="256">
        <f>E33+E34+E35</f>
        <v>12379.030073240001</v>
      </c>
      <c r="F32" s="256">
        <v>17895.185914899997</v>
      </c>
      <c r="G32" s="256">
        <v>19870.318495692001</v>
      </c>
      <c r="H32" s="256">
        <v>15089.519899139998</v>
      </c>
      <c r="I32" s="256">
        <v>10708.889945556</v>
      </c>
    </row>
    <row r="33" spans="1:9" ht="13.2" x14ac:dyDescent="0.2">
      <c r="A33" s="257"/>
      <c r="B33" s="258">
        <v>11510</v>
      </c>
      <c r="C33" s="259" t="s">
        <v>253</v>
      </c>
      <c r="D33" s="256">
        <v>13700.862045803999</v>
      </c>
      <c r="E33" s="256">
        <v>11758.557326985001</v>
      </c>
      <c r="F33" s="256">
        <v>16818.521703056998</v>
      </c>
      <c r="G33" s="256">
        <v>18731.126457652001</v>
      </c>
      <c r="H33" s="256">
        <v>14274.074570882998</v>
      </c>
      <c r="I33" s="256">
        <v>10202.763423255999</v>
      </c>
    </row>
    <row r="34" spans="1:9" ht="13.2" x14ac:dyDescent="0.2">
      <c r="A34" s="257"/>
      <c r="B34" s="258">
        <v>11520</v>
      </c>
      <c r="C34" s="259" t="s">
        <v>254</v>
      </c>
      <c r="D34" s="256">
        <v>23.763386300000001</v>
      </c>
      <c r="E34" s="256">
        <v>11.236604699999999</v>
      </c>
      <c r="F34" s="256">
        <v>28.707209899999999</v>
      </c>
      <c r="G34" s="256">
        <v>40.0604102</v>
      </c>
      <c r="H34" s="256">
        <v>35.012474300000001</v>
      </c>
      <c r="I34" s="256">
        <v>15.0386364</v>
      </c>
    </row>
    <row r="35" spans="1:9" ht="13.2" x14ac:dyDescent="0.2">
      <c r="A35" s="257"/>
      <c r="B35" s="258">
        <v>11560</v>
      </c>
      <c r="C35" s="259" t="s">
        <v>255</v>
      </c>
      <c r="D35" s="256">
        <v>607.27791386199999</v>
      </c>
      <c r="E35" s="256">
        <v>609.2361415549999</v>
      </c>
      <c r="F35" s="256">
        <v>1047.957001943</v>
      </c>
      <c r="G35" s="256">
        <v>1099.1316278400002</v>
      </c>
      <c r="H35" s="256">
        <v>780.43285395700002</v>
      </c>
      <c r="I35" s="256">
        <v>491.0878859</v>
      </c>
    </row>
    <row r="36" spans="1:9" ht="12" x14ac:dyDescent="0.2">
      <c r="A36" s="255">
        <v>11600</v>
      </c>
      <c r="B36" s="388" t="s">
        <v>256</v>
      </c>
      <c r="C36" s="389"/>
      <c r="D36" s="256">
        <v>127.68919404548802</v>
      </c>
      <c r="E36" s="256">
        <v>10.712018325999999</v>
      </c>
      <c r="F36" s="256">
        <v>9.5596239999999999E-2</v>
      </c>
      <c r="G36" s="256">
        <v>4.2097932999999997E-2</v>
      </c>
      <c r="H36" s="256">
        <v>0.10030699999999999</v>
      </c>
      <c r="I36" s="256">
        <v>1.0555999999999999E-2</v>
      </c>
    </row>
    <row r="37" spans="1:9" ht="22.5" customHeight="1" x14ac:dyDescent="0.2">
      <c r="A37" s="392" t="s">
        <v>239</v>
      </c>
      <c r="B37" s="393"/>
      <c r="C37" s="394"/>
      <c r="D37" s="256">
        <f>D36+D32+D14+D9+D5</f>
        <v>42233.602739641487</v>
      </c>
      <c r="E37" s="256">
        <f>E36+E32+E14+E9+E5</f>
        <v>41117.222571639002</v>
      </c>
      <c r="F37" s="256">
        <v>50660.659675791001</v>
      </c>
      <c r="G37" s="256">
        <v>56697.661330609008</v>
      </c>
      <c r="H37" s="256">
        <v>47493.388882902997</v>
      </c>
      <c r="I37" s="256">
        <v>32520.941076711002</v>
      </c>
    </row>
    <row r="38" spans="1:9" ht="14.25" customHeight="1" x14ac:dyDescent="0.2">
      <c r="A38" s="387" t="s">
        <v>259</v>
      </c>
      <c r="B38" s="387"/>
      <c r="C38" s="387"/>
      <c r="D38" s="387"/>
      <c r="E38" s="387"/>
      <c r="F38" s="387"/>
    </row>
  </sheetData>
  <mergeCells count="21">
    <mergeCell ref="A38:F38"/>
    <mergeCell ref="B20:C20"/>
    <mergeCell ref="B25:C25"/>
    <mergeCell ref="B31:C31"/>
    <mergeCell ref="B32:C32"/>
    <mergeCell ref="B36:C36"/>
    <mergeCell ref="A37:C37"/>
    <mergeCell ref="B12:C12"/>
    <mergeCell ref="B13:C13"/>
    <mergeCell ref="B9:C9"/>
    <mergeCell ref="B14:C14"/>
    <mergeCell ref="B5:C5"/>
    <mergeCell ref="B6:C6"/>
    <mergeCell ref="B7:C7"/>
    <mergeCell ref="B8:C8"/>
    <mergeCell ref="A1:F1"/>
    <mergeCell ref="A2:F2"/>
    <mergeCell ref="A3:A4"/>
    <mergeCell ref="B3:C4"/>
    <mergeCell ref="B11:C11"/>
    <mergeCell ref="D3:I3"/>
  </mergeCells>
  <printOptions horizontalCentered="1"/>
  <pageMargins left="0.5" right="0.5" top="0.8" bottom="1.2" header="0.3" footer="0.3"/>
  <pageSetup paperSize="213" scale="56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topLeftCell="J1" zoomScale="85" zoomScaleNormal="85" zoomScaleSheetLayoutView="87" workbookViewId="0">
      <selection activeCell="Y17" sqref="Y17"/>
    </sheetView>
  </sheetViews>
  <sheetFormatPr defaultColWidth="12.6640625" defaultRowHeight="13.2" x14ac:dyDescent="0.2"/>
  <cols>
    <col min="1" max="1" width="14.5" style="266" customWidth="1"/>
    <col min="2" max="2" width="49.1640625" style="266" customWidth="1"/>
    <col min="3" max="3" width="20" style="266" customWidth="1"/>
    <col min="4" max="4" width="20" style="266" bestFit="1" customWidth="1"/>
    <col min="5" max="6" width="17.6640625" style="266" bestFit="1" customWidth="1"/>
    <col min="7" max="7" width="14.1640625" style="266" customWidth="1"/>
    <col min="8" max="8" width="15.1640625" style="266" bestFit="1" customWidth="1"/>
    <col min="9" max="9" width="12.6640625" style="266"/>
    <col min="10" max="10" width="15.83203125" style="266" customWidth="1"/>
    <col min="11" max="11" width="12.6640625" style="266"/>
    <col min="12" max="12" width="16.33203125" style="266" customWidth="1"/>
    <col min="13" max="13" width="17.1640625" style="266" customWidth="1"/>
    <col min="14" max="14" width="18.1640625" style="266" customWidth="1"/>
    <col min="15" max="15" width="12.6640625" style="266"/>
    <col min="16" max="16" width="16.83203125" style="266" customWidth="1"/>
    <col min="17" max="17" width="17.33203125" style="266" customWidth="1"/>
    <col min="18" max="18" width="19.5" style="266" customWidth="1"/>
    <col min="19" max="247" width="12.6640625" style="266"/>
    <col min="248" max="248" width="14.5" style="266" customWidth="1"/>
    <col min="249" max="249" width="49.1640625" style="266" customWidth="1"/>
    <col min="250" max="250" width="20" style="266" customWidth="1"/>
    <col min="251" max="251" width="20" style="266" bestFit="1" customWidth="1"/>
    <col min="252" max="253" width="17.6640625" style="266" bestFit="1" customWidth="1"/>
    <col min="254" max="255" width="21.33203125" style="266" customWidth="1"/>
    <col min="256" max="256" width="20" style="266" customWidth="1"/>
    <col min="257" max="257" width="20" style="266" bestFit="1" customWidth="1"/>
    <col min="258" max="258" width="17.6640625" style="266" bestFit="1" customWidth="1"/>
    <col min="259" max="259" width="17.6640625" style="266" customWidth="1"/>
    <col min="260" max="260" width="17.1640625" style="266" customWidth="1"/>
    <col min="261" max="261" width="18.1640625" style="266" bestFit="1" customWidth="1"/>
    <col min="262" max="262" width="12.6640625" style="266"/>
    <col min="263" max="263" width="15.1640625" style="266" bestFit="1" customWidth="1"/>
    <col min="264" max="503" width="12.6640625" style="266"/>
    <col min="504" max="504" width="14.5" style="266" customWidth="1"/>
    <col min="505" max="505" width="49.1640625" style="266" customWidth="1"/>
    <col min="506" max="506" width="20" style="266" customWidth="1"/>
    <col min="507" max="507" width="20" style="266" bestFit="1" customWidth="1"/>
    <col min="508" max="509" width="17.6640625" style="266" bestFit="1" customWidth="1"/>
    <col min="510" max="511" width="21.33203125" style="266" customWidth="1"/>
    <col min="512" max="512" width="20" style="266" customWidth="1"/>
    <col min="513" max="513" width="20" style="266" bestFit="1" customWidth="1"/>
    <col min="514" max="514" width="17.6640625" style="266" bestFit="1" customWidth="1"/>
    <col min="515" max="515" width="17.6640625" style="266" customWidth="1"/>
    <col min="516" max="516" width="17.1640625" style="266" customWidth="1"/>
    <col min="517" max="517" width="18.1640625" style="266" bestFit="1" customWidth="1"/>
    <col min="518" max="518" width="12.6640625" style="266"/>
    <col min="519" max="519" width="15.1640625" style="266" bestFit="1" customWidth="1"/>
    <col min="520" max="759" width="12.6640625" style="266"/>
    <col min="760" max="760" width="14.5" style="266" customWidth="1"/>
    <col min="761" max="761" width="49.1640625" style="266" customWidth="1"/>
    <col min="762" max="762" width="20" style="266" customWidth="1"/>
    <col min="763" max="763" width="20" style="266" bestFit="1" customWidth="1"/>
    <col min="764" max="765" width="17.6640625" style="266" bestFit="1" customWidth="1"/>
    <col min="766" max="767" width="21.33203125" style="266" customWidth="1"/>
    <col min="768" max="768" width="20" style="266" customWidth="1"/>
    <col min="769" max="769" width="20" style="266" bestFit="1" customWidth="1"/>
    <col min="770" max="770" width="17.6640625" style="266" bestFit="1" customWidth="1"/>
    <col min="771" max="771" width="17.6640625" style="266" customWidth="1"/>
    <col min="772" max="772" width="17.1640625" style="266" customWidth="1"/>
    <col min="773" max="773" width="18.1640625" style="266" bestFit="1" customWidth="1"/>
    <col min="774" max="774" width="12.6640625" style="266"/>
    <col min="775" max="775" width="15.1640625" style="266" bestFit="1" customWidth="1"/>
    <col min="776" max="1015" width="12.6640625" style="266"/>
    <col min="1016" max="1016" width="14.5" style="266" customWidth="1"/>
    <col min="1017" max="1017" width="49.1640625" style="266" customWidth="1"/>
    <col min="1018" max="1018" width="20" style="266" customWidth="1"/>
    <col min="1019" max="1019" width="20" style="266" bestFit="1" customWidth="1"/>
    <col min="1020" max="1021" width="17.6640625" style="266" bestFit="1" customWidth="1"/>
    <col min="1022" max="1023" width="21.33203125" style="266" customWidth="1"/>
    <col min="1024" max="1024" width="20" style="266" customWidth="1"/>
    <col min="1025" max="1025" width="20" style="266" bestFit="1" customWidth="1"/>
    <col min="1026" max="1026" width="17.6640625" style="266" bestFit="1" customWidth="1"/>
    <col min="1027" max="1027" width="17.6640625" style="266" customWidth="1"/>
    <col min="1028" max="1028" width="17.1640625" style="266" customWidth="1"/>
    <col min="1029" max="1029" width="18.1640625" style="266" bestFit="1" customWidth="1"/>
    <col min="1030" max="1030" width="12.6640625" style="266"/>
    <col min="1031" max="1031" width="15.1640625" style="266" bestFit="1" customWidth="1"/>
    <col min="1032" max="1271" width="12.6640625" style="266"/>
    <col min="1272" max="1272" width="14.5" style="266" customWidth="1"/>
    <col min="1273" max="1273" width="49.1640625" style="266" customWidth="1"/>
    <col min="1274" max="1274" width="20" style="266" customWidth="1"/>
    <col min="1275" max="1275" width="20" style="266" bestFit="1" customWidth="1"/>
    <col min="1276" max="1277" width="17.6640625" style="266" bestFit="1" customWidth="1"/>
    <col min="1278" max="1279" width="21.33203125" style="266" customWidth="1"/>
    <col min="1280" max="1280" width="20" style="266" customWidth="1"/>
    <col min="1281" max="1281" width="20" style="266" bestFit="1" customWidth="1"/>
    <col min="1282" max="1282" width="17.6640625" style="266" bestFit="1" customWidth="1"/>
    <col min="1283" max="1283" width="17.6640625" style="266" customWidth="1"/>
    <col min="1284" max="1284" width="17.1640625" style="266" customWidth="1"/>
    <col min="1285" max="1285" width="18.1640625" style="266" bestFit="1" customWidth="1"/>
    <col min="1286" max="1286" width="12.6640625" style="266"/>
    <col min="1287" max="1287" width="15.1640625" style="266" bestFit="1" customWidth="1"/>
    <col min="1288" max="1527" width="12.6640625" style="266"/>
    <col min="1528" max="1528" width="14.5" style="266" customWidth="1"/>
    <col min="1529" max="1529" width="49.1640625" style="266" customWidth="1"/>
    <col min="1530" max="1530" width="20" style="266" customWidth="1"/>
    <col min="1531" max="1531" width="20" style="266" bestFit="1" customWidth="1"/>
    <col min="1532" max="1533" width="17.6640625" style="266" bestFit="1" customWidth="1"/>
    <col min="1534" max="1535" width="21.33203125" style="266" customWidth="1"/>
    <col min="1536" max="1536" width="20" style="266" customWidth="1"/>
    <col min="1537" max="1537" width="20" style="266" bestFit="1" customWidth="1"/>
    <col min="1538" max="1538" width="17.6640625" style="266" bestFit="1" customWidth="1"/>
    <col min="1539" max="1539" width="17.6640625" style="266" customWidth="1"/>
    <col min="1540" max="1540" width="17.1640625" style="266" customWidth="1"/>
    <col min="1541" max="1541" width="18.1640625" style="266" bestFit="1" customWidth="1"/>
    <col min="1542" max="1542" width="12.6640625" style="266"/>
    <col min="1543" max="1543" width="15.1640625" style="266" bestFit="1" customWidth="1"/>
    <col min="1544" max="1783" width="12.6640625" style="266"/>
    <col min="1784" max="1784" width="14.5" style="266" customWidth="1"/>
    <col min="1785" max="1785" width="49.1640625" style="266" customWidth="1"/>
    <col min="1786" max="1786" width="20" style="266" customWidth="1"/>
    <col min="1787" max="1787" width="20" style="266" bestFit="1" customWidth="1"/>
    <col min="1788" max="1789" width="17.6640625" style="266" bestFit="1" customWidth="1"/>
    <col min="1790" max="1791" width="21.33203125" style="266" customWidth="1"/>
    <col min="1792" max="1792" width="20" style="266" customWidth="1"/>
    <col min="1793" max="1793" width="20" style="266" bestFit="1" customWidth="1"/>
    <col min="1794" max="1794" width="17.6640625" style="266" bestFit="1" customWidth="1"/>
    <col min="1795" max="1795" width="17.6640625" style="266" customWidth="1"/>
    <col min="1796" max="1796" width="17.1640625" style="266" customWidth="1"/>
    <col min="1797" max="1797" width="18.1640625" style="266" bestFit="1" customWidth="1"/>
    <col min="1798" max="1798" width="12.6640625" style="266"/>
    <col min="1799" max="1799" width="15.1640625" style="266" bestFit="1" customWidth="1"/>
    <col min="1800" max="2039" width="12.6640625" style="266"/>
    <col min="2040" max="2040" width="14.5" style="266" customWidth="1"/>
    <col min="2041" max="2041" width="49.1640625" style="266" customWidth="1"/>
    <col min="2042" max="2042" width="20" style="266" customWidth="1"/>
    <col min="2043" max="2043" width="20" style="266" bestFit="1" customWidth="1"/>
    <col min="2044" max="2045" width="17.6640625" style="266" bestFit="1" customWidth="1"/>
    <col min="2046" max="2047" width="21.33203125" style="266" customWidth="1"/>
    <col min="2048" max="2048" width="20" style="266" customWidth="1"/>
    <col min="2049" max="2049" width="20" style="266" bestFit="1" customWidth="1"/>
    <col min="2050" max="2050" width="17.6640625" style="266" bestFit="1" customWidth="1"/>
    <col min="2051" max="2051" width="17.6640625" style="266" customWidth="1"/>
    <col min="2052" max="2052" width="17.1640625" style="266" customWidth="1"/>
    <col min="2053" max="2053" width="18.1640625" style="266" bestFit="1" customWidth="1"/>
    <col min="2054" max="2054" width="12.6640625" style="266"/>
    <col min="2055" max="2055" width="15.1640625" style="266" bestFit="1" customWidth="1"/>
    <col min="2056" max="2295" width="12.6640625" style="266"/>
    <col min="2296" max="2296" width="14.5" style="266" customWidth="1"/>
    <col min="2297" max="2297" width="49.1640625" style="266" customWidth="1"/>
    <col min="2298" max="2298" width="20" style="266" customWidth="1"/>
    <col min="2299" max="2299" width="20" style="266" bestFit="1" customWidth="1"/>
    <col min="2300" max="2301" width="17.6640625" style="266" bestFit="1" customWidth="1"/>
    <col min="2302" max="2303" width="21.33203125" style="266" customWidth="1"/>
    <col min="2304" max="2304" width="20" style="266" customWidth="1"/>
    <col min="2305" max="2305" width="20" style="266" bestFit="1" customWidth="1"/>
    <col min="2306" max="2306" width="17.6640625" style="266" bestFit="1" customWidth="1"/>
    <col min="2307" max="2307" width="17.6640625" style="266" customWidth="1"/>
    <col min="2308" max="2308" width="17.1640625" style="266" customWidth="1"/>
    <col min="2309" max="2309" width="18.1640625" style="266" bestFit="1" customWidth="1"/>
    <col min="2310" max="2310" width="12.6640625" style="266"/>
    <col min="2311" max="2311" width="15.1640625" style="266" bestFit="1" customWidth="1"/>
    <col min="2312" max="2551" width="12.6640625" style="266"/>
    <col min="2552" max="2552" width="14.5" style="266" customWidth="1"/>
    <col min="2553" max="2553" width="49.1640625" style="266" customWidth="1"/>
    <col min="2554" max="2554" width="20" style="266" customWidth="1"/>
    <col min="2555" max="2555" width="20" style="266" bestFit="1" customWidth="1"/>
    <col min="2556" max="2557" width="17.6640625" style="266" bestFit="1" customWidth="1"/>
    <col min="2558" max="2559" width="21.33203125" style="266" customWidth="1"/>
    <col min="2560" max="2560" width="20" style="266" customWidth="1"/>
    <col min="2561" max="2561" width="20" style="266" bestFit="1" customWidth="1"/>
    <col min="2562" max="2562" width="17.6640625" style="266" bestFit="1" customWidth="1"/>
    <col min="2563" max="2563" width="17.6640625" style="266" customWidth="1"/>
    <col min="2564" max="2564" width="17.1640625" style="266" customWidth="1"/>
    <col min="2565" max="2565" width="18.1640625" style="266" bestFit="1" customWidth="1"/>
    <col min="2566" max="2566" width="12.6640625" style="266"/>
    <col min="2567" max="2567" width="15.1640625" style="266" bestFit="1" customWidth="1"/>
    <col min="2568" max="2807" width="12.6640625" style="266"/>
    <col min="2808" max="2808" width="14.5" style="266" customWidth="1"/>
    <col min="2809" max="2809" width="49.1640625" style="266" customWidth="1"/>
    <col min="2810" max="2810" width="20" style="266" customWidth="1"/>
    <col min="2811" max="2811" width="20" style="266" bestFit="1" customWidth="1"/>
    <col min="2812" max="2813" width="17.6640625" style="266" bestFit="1" customWidth="1"/>
    <col min="2814" max="2815" width="21.33203125" style="266" customWidth="1"/>
    <col min="2816" max="2816" width="20" style="266" customWidth="1"/>
    <col min="2817" max="2817" width="20" style="266" bestFit="1" customWidth="1"/>
    <col min="2818" max="2818" width="17.6640625" style="266" bestFit="1" customWidth="1"/>
    <col min="2819" max="2819" width="17.6640625" style="266" customWidth="1"/>
    <col min="2820" max="2820" width="17.1640625" style="266" customWidth="1"/>
    <col min="2821" max="2821" width="18.1640625" style="266" bestFit="1" customWidth="1"/>
    <col min="2822" max="2822" width="12.6640625" style="266"/>
    <col min="2823" max="2823" width="15.1640625" style="266" bestFit="1" customWidth="1"/>
    <col min="2824" max="3063" width="12.6640625" style="266"/>
    <col min="3064" max="3064" width="14.5" style="266" customWidth="1"/>
    <col min="3065" max="3065" width="49.1640625" style="266" customWidth="1"/>
    <col min="3066" max="3066" width="20" style="266" customWidth="1"/>
    <col min="3067" max="3067" width="20" style="266" bestFit="1" customWidth="1"/>
    <col min="3068" max="3069" width="17.6640625" style="266" bestFit="1" customWidth="1"/>
    <col min="3070" max="3071" width="21.33203125" style="266" customWidth="1"/>
    <col min="3072" max="3072" width="20" style="266" customWidth="1"/>
    <col min="3073" max="3073" width="20" style="266" bestFit="1" customWidth="1"/>
    <col min="3074" max="3074" width="17.6640625" style="266" bestFit="1" customWidth="1"/>
    <col min="3075" max="3075" width="17.6640625" style="266" customWidth="1"/>
    <col min="3076" max="3076" width="17.1640625" style="266" customWidth="1"/>
    <col min="3077" max="3077" width="18.1640625" style="266" bestFit="1" customWidth="1"/>
    <col min="3078" max="3078" width="12.6640625" style="266"/>
    <col min="3079" max="3079" width="15.1640625" style="266" bestFit="1" customWidth="1"/>
    <col min="3080" max="3319" width="12.6640625" style="266"/>
    <col min="3320" max="3320" width="14.5" style="266" customWidth="1"/>
    <col min="3321" max="3321" width="49.1640625" style="266" customWidth="1"/>
    <col min="3322" max="3322" width="20" style="266" customWidth="1"/>
    <col min="3323" max="3323" width="20" style="266" bestFit="1" customWidth="1"/>
    <col min="3324" max="3325" width="17.6640625" style="266" bestFit="1" customWidth="1"/>
    <col min="3326" max="3327" width="21.33203125" style="266" customWidth="1"/>
    <col min="3328" max="3328" width="20" style="266" customWidth="1"/>
    <col min="3329" max="3329" width="20" style="266" bestFit="1" customWidth="1"/>
    <col min="3330" max="3330" width="17.6640625" style="266" bestFit="1" customWidth="1"/>
    <col min="3331" max="3331" width="17.6640625" style="266" customWidth="1"/>
    <col min="3332" max="3332" width="17.1640625" style="266" customWidth="1"/>
    <col min="3333" max="3333" width="18.1640625" style="266" bestFit="1" customWidth="1"/>
    <col min="3334" max="3334" width="12.6640625" style="266"/>
    <col min="3335" max="3335" width="15.1640625" style="266" bestFit="1" customWidth="1"/>
    <col min="3336" max="3575" width="12.6640625" style="266"/>
    <col min="3576" max="3576" width="14.5" style="266" customWidth="1"/>
    <col min="3577" max="3577" width="49.1640625" style="266" customWidth="1"/>
    <col min="3578" max="3578" width="20" style="266" customWidth="1"/>
    <col min="3579" max="3579" width="20" style="266" bestFit="1" customWidth="1"/>
    <col min="3580" max="3581" width="17.6640625" style="266" bestFit="1" customWidth="1"/>
    <col min="3582" max="3583" width="21.33203125" style="266" customWidth="1"/>
    <col min="3584" max="3584" width="20" style="266" customWidth="1"/>
    <col min="3585" max="3585" width="20" style="266" bestFit="1" customWidth="1"/>
    <col min="3586" max="3586" width="17.6640625" style="266" bestFit="1" customWidth="1"/>
    <col min="3587" max="3587" width="17.6640625" style="266" customWidth="1"/>
    <col min="3588" max="3588" width="17.1640625" style="266" customWidth="1"/>
    <col min="3589" max="3589" width="18.1640625" style="266" bestFit="1" customWidth="1"/>
    <col min="3590" max="3590" width="12.6640625" style="266"/>
    <col min="3591" max="3591" width="15.1640625" style="266" bestFit="1" customWidth="1"/>
    <col min="3592" max="3831" width="12.6640625" style="266"/>
    <col min="3832" max="3832" width="14.5" style="266" customWidth="1"/>
    <col min="3833" max="3833" width="49.1640625" style="266" customWidth="1"/>
    <col min="3834" max="3834" width="20" style="266" customWidth="1"/>
    <col min="3835" max="3835" width="20" style="266" bestFit="1" customWidth="1"/>
    <col min="3836" max="3837" width="17.6640625" style="266" bestFit="1" customWidth="1"/>
    <col min="3838" max="3839" width="21.33203125" style="266" customWidth="1"/>
    <col min="3840" max="3840" width="20" style="266" customWidth="1"/>
    <col min="3841" max="3841" width="20" style="266" bestFit="1" customWidth="1"/>
    <col min="3842" max="3842" width="17.6640625" style="266" bestFit="1" customWidth="1"/>
    <col min="3843" max="3843" width="17.6640625" style="266" customWidth="1"/>
    <col min="3844" max="3844" width="17.1640625" style="266" customWidth="1"/>
    <col min="3845" max="3845" width="18.1640625" style="266" bestFit="1" customWidth="1"/>
    <col min="3846" max="3846" width="12.6640625" style="266"/>
    <col min="3847" max="3847" width="15.1640625" style="266" bestFit="1" customWidth="1"/>
    <col min="3848" max="4087" width="12.6640625" style="266"/>
    <col min="4088" max="4088" width="14.5" style="266" customWidth="1"/>
    <col min="4089" max="4089" width="49.1640625" style="266" customWidth="1"/>
    <col min="4090" max="4090" width="20" style="266" customWidth="1"/>
    <col min="4091" max="4091" width="20" style="266" bestFit="1" customWidth="1"/>
    <col min="4092" max="4093" width="17.6640625" style="266" bestFit="1" customWidth="1"/>
    <col min="4094" max="4095" width="21.33203125" style="266" customWidth="1"/>
    <col min="4096" max="4096" width="20" style="266" customWidth="1"/>
    <col min="4097" max="4097" width="20" style="266" bestFit="1" customWidth="1"/>
    <col min="4098" max="4098" width="17.6640625" style="266" bestFit="1" customWidth="1"/>
    <col min="4099" max="4099" width="17.6640625" style="266" customWidth="1"/>
    <col min="4100" max="4100" width="17.1640625" style="266" customWidth="1"/>
    <col min="4101" max="4101" width="18.1640625" style="266" bestFit="1" customWidth="1"/>
    <col min="4102" max="4102" width="12.6640625" style="266"/>
    <col min="4103" max="4103" width="15.1640625" style="266" bestFit="1" customWidth="1"/>
    <col min="4104" max="4343" width="12.6640625" style="266"/>
    <col min="4344" max="4344" width="14.5" style="266" customWidth="1"/>
    <col min="4345" max="4345" width="49.1640625" style="266" customWidth="1"/>
    <col min="4346" max="4346" width="20" style="266" customWidth="1"/>
    <col min="4347" max="4347" width="20" style="266" bestFit="1" customWidth="1"/>
    <col min="4348" max="4349" width="17.6640625" style="266" bestFit="1" customWidth="1"/>
    <col min="4350" max="4351" width="21.33203125" style="266" customWidth="1"/>
    <col min="4352" max="4352" width="20" style="266" customWidth="1"/>
    <col min="4353" max="4353" width="20" style="266" bestFit="1" customWidth="1"/>
    <col min="4354" max="4354" width="17.6640625" style="266" bestFit="1" customWidth="1"/>
    <col min="4355" max="4355" width="17.6640625" style="266" customWidth="1"/>
    <col min="4356" max="4356" width="17.1640625" style="266" customWidth="1"/>
    <col min="4357" max="4357" width="18.1640625" style="266" bestFit="1" customWidth="1"/>
    <col min="4358" max="4358" width="12.6640625" style="266"/>
    <col min="4359" max="4359" width="15.1640625" style="266" bestFit="1" customWidth="1"/>
    <col min="4360" max="4599" width="12.6640625" style="266"/>
    <col min="4600" max="4600" width="14.5" style="266" customWidth="1"/>
    <col min="4601" max="4601" width="49.1640625" style="266" customWidth="1"/>
    <col min="4602" max="4602" width="20" style="266" customWidth="1"/>
    <col min="4603" max="4603" width="20" style="266" bestFit="1" customWidth="1"/>
    <col min="4604" max="4605" width="17.6640625" style="266" bestFit="1" customWidth="1"/>
    <col min="4606" max="4607" width="21.33203125" style="266" customWidth="1"/>
    <col min="4608" max="4608" width="20" style="266" customWidth="1"/>
    <col min="4609" max="4609" width="20" style="266" bestFit="1" customWidth="1"/>
    <col min="4610" max="4610" width="17.6640625" style="266" bestFit="1" customWidth="1"/>
    <col min="4611" max="4611" width="17.6640625" style="266" customWidth="1"/>
    <col min="4612" max="4612" width="17.1640625" style="266" customWidth="1"/>
    <col min="4613" max="4613" width="18.1640625" style="266" bestFit="1" customWidth="1"/>
    <col min="4614" max="4614" width="12.6640625" style="266"/>
    <col min="4615" max="4615" width="15.1640625" style="266" bestFit="1" customWidth="1"/>
    <col min="4616" max="4855" width="12.6640625" style="266"/>
    <col min="4856" max="4856" width="14.5" style="266" customWidth="1"/>
    <col min="4857" max="4857" width="49.1640625" style="266" customWidth="1"/>
    <col min="4858" max="4858" width="20" style="266" customWidth="1"/>
    <col min="4859" max="4859" width="20" style="266" bestFit="1" customWidth="1"/>
    <col min="4860" max="4861" width="17.6640625" style="266" bestFit="1" customWidth="1"/>
    <col min="4862" max="4863" width="21.33203125" style="266" customWidth="1"/>
    <col min="4864" max="4864" width="20" style="266" customWidth="1"/>
    <col min="4865" max="4865" width="20" style="266" bestFit="1" customWidth="1"/>
    <col min="4866" max="4866" width="17.6640625" style="266" bestFit="1" customWidth="1"/>
    <col min="4867" max="4867" width="17.6640625" style="266" customWidth="1"/>
    <col min="4868" max="4868" width="17.1640625" style="266" customWidth="1"/>
    <col min="4869" max="4869" width="18.1640625" style="266" bestFit="1" customWidth="1"/>
    <col min="4870" max="4870" width="12.6640625" style="266"/>
    <col min="4871" max="4871" width="15.1640625" style="266" bestFit="1" customWidth="1"/>
    <col min="4872" max="5111" width="12.6640625" style="266"/>
    <col min="5112" max="5112" width="14.5" style="266" customWidth="1"/>
    <col min="5113" max="5113" width="49.1640625" style="266" customWidth="1"/>
    <col min="5114" max="5114" width="20" style="266" customWidth="1"/>
    <col min="5115" max="5115" width="20" style="266" bestFit="1" customWidth="1"/>
    <col min="5116" max="5117" width="17.6640625" style="266" bestFit="1" customWidth="1"/>
    <col min="5118" max="5119" width="21.33203125" style="266" customWidth="1"/>
    <col min="5120" max="5120" width="20" style="266" customWidth="1"/>
    <col min="5121" max="5121" width="20" style="266" bestFit="1" customWidth="1"/>
    <col min="5122" max="5122" width="17.6640625" style="266" bestFit="1" customWidth="1"/>
    <col min="5123" max="5123" width="17.6640625" style="266" customWidth="1"/>
    <col min="5124" max="5124" width="17.1640625" style="266" customWidth="1"/>
    <col min="5125" max="5125" width="18.1640625" style="266" bestFit="1" customWidth="1"/>
    <col min="5126" max="5126" width="12.6640625" style="266"/>
    <col min="5127" max="5127" width="15.1640625" style="266" bestFit="1" customWidth="1"/>
    <col min="5128" max="5367" width="12.6640625" style="266"/>
    <col min="5368" max="5368" width="14.5" style="266" customWidth="1"/>
    <col min="5369" max="5369" width="49.1640625" style="266" customWidth="1"/>
    <col min="5370" max="5370" width="20" style="266" customWidth="1"/>
    <col min="5371" max="5371" width="20" style="266" bestFit="1" customWidth="1"/>
    <col min="5372" max="5373" width="17.6640625" style="266" bestFit="1" customWidth="1"/>
    <col min="5374" max="5375" width="21.33203125" style="266" customWidth="1"/>
    <col min="5376" max="5376" width="20" style="266" customWidth="1"/>
    <col min="5377" max="5377" width="20" style="266" bestFit="1" customWidth="1"/>
    <col min="5378" max="5378" width="17.6640625" style="266" bestFit="1" customWidth="1"/>
    <col min="5379" max="5379" width="17.6640625" style="266" customWidth="1"/>
    <col min="5380" max="5380" width="17.1640625" style="266" customWidth="1"/>
    <col min="5381" max="5381" width="18.1640625" style="266" bestFit="1" customWidth="1"/>
    <col min="5382" max="5382" width="12.6640625" style="266"/>
    <col min="5383" max="5383" width="15.1640625" style="266" bestFit="1" customWidth="1"/>
    <col min="5384" max="5623" width="12.6640625" style="266"/>
    <col min="5624" max="5624" width="14.5" style="266" customWidth="1"/>
    <col min="5625" max="5625" width="49.1640625" style="266" customWidth="1"/>
    <col min="5626" max="5626" width="20" style="266" customWidth="1"/>
    <col min="5627" max="5627" width="20" style="266" bestFit="1" customWidth="1"/>
    <col min="5628" max="5629" width="17.6640625" style="266" bestFit="1" customWidth="1"/>
    <col min="5630" max="5631" width="21.33203125" style="266" customWidth="1"/>
    <col min="5632" max="5632" width="20" style="266" customWidth="1"/>
    <col min="5633" max="5633" width="20" style="266" bestFit="1" customWidth="1"/>
    <col min="5634" max="5634" width="17.6640625" style="266" bestFit="1" customWidth="1"/>
    <col min="5635" max="5635" width="17.6640625" style="266" customWidth="1"/>
    <col min="5636" max="5636" width="17.1640625" style="266" customWidth="1"/>
    <col min="5637" max="5637" width="18.1640625" style="266" bestFit="1" customWidth="1"/>
    <col min="5638" max="5638" width="12.6640625" style="266"/>
    <col min="5639" max="5639" width="15.1640625" style="266" bestFit="1" customWidth="1"/>
    <col min="5640" max="5879" width="12.6640625" style="266"/>
    <col min="5880" max="5880" width="14.5" style="266" customWidth="1"/>
    <col min="5881" max="5881" width="49.1640625" style="266" customWidth="1"/>
    <col min="5882" max="5882" width="20" style="266" customWidth="1"/>
    <col min="5883" max="5883" width="20" style="266" bestFit="1" customWidth="1"/>
    <col min="5884" max="5885" width="17.6640625" style="266" bestFit="1" customWidth="1"/>
    <col min="5886" max="5887" width="21.33203125" style="266" customWidth="1"/>
    <col min="5888" max="5888" width="20" style="266" customWidth="1"/>
    <col min="5889" max="5889" width="20" style="266" bestFit="1" customWidth="1"/>
    <col min="5890" max="5890" width="17.6640625" style="266" bestFit="1" customWidth="1"/>
    <col min="5891" max="5891" width="17.6640625" style="266" customWidth="1"/>
    <col min="5892" max="5892" width="17.1640625" style="266" customWidth="1"/>
    <col min="5893" max="5893" width="18.1640625" style="266" bestFit="1" customWidth="1"/>
    <col min="5894" max="5894" width="12.6640625" style="266"/>
    <col min="5895" max="5895" width="15.1640625" style="266" bestFit="1" customWidth="1"/>
    <col min="5896" max="6135" width="12.6640625" style="266"/>
    <col min="6136" max="6136" width="14.5" style="266" customWidth="1"/>
    <col min="6137" max="6137" width="49.1640625" style="266" customWidth="1"/>
    <col min="6138" max="6138" width="20" style="266" customWidth="1"/>
    <col min="6139" max="6139" width="20" style="266" bestFit="1" customWidth="1"/>
    <col min="6140" max="6141" width="17.6640625" style="266" bestFit="1" customWidth="1"/>
    <col min="6142" max="6143" width="21.33203125" style="266" customWidth="1"/>
    <col min="6144" max="6144" width="20" style="266" customWidth="1"/>
    <col min="6145" max="6145" width="20" style="266" bestFit="1" customWidth="1"/>
    <col min="6146" max="6146" width="17.6640625" style="266" bestFit="1" customWidth="1"/>
    <col min="6147" max="6147" width="17.6640625" style="266" customWidth="1"/>
    <col min="6148" max="6148" width="17.1640625" style="266" customWidth="1"/>
    <col min="6149" max="6149" width="18.1640625" style="266" bestFit="1" customWidth="1"/>
    <col min="6150" max="6150" width="12.6640625" style="266"/>
    <col min="6151" max="6151" width="15.1640625" style="266" bestFit="1" customWidth="1"/>
    <col min="6152" max="6391" width="12.6640625" style="266"/>
    <col min="6392" max="6392" width="14.5" style="266" customWidth="1"/>
    <col min="6393" max="6393" width="49.1640625" style="266" customWidth="1"/>
    <col min="6394" max="6394" width="20" style="266" customWidth="1"/>
    <col min="6395" max="6395" width="20" style="266" bestFit="1" customWidth="1"/>
    <col min="6396" max="6397" width="17.6640625" style="266" bestFit="1" customWidth="1"/>
    <col min="6398" max="6399" width="21.33203125" style="266" customWidth="1"/>
    <col min="6400" max="6400" width="20" style="266" customWidth="1"/>
    <col min="6401" max="6401" width="20" style="266" bestFit="1" customWidth="1"/>
    <col min="6402" max="6402" width="17.6640625" style="266" bestFit="1" customWidth="1"/>
    <col min="6403" max="6403" width="17.6640625" style="266" customWidth="1"/>
    <col min="6404" max="6404" width="17.1640625" style="266" customWidth="1"/>
    <col min="6405" max="6405" width="18.1640625" style="266" bestFit="1" customWidth="1"/>
    <col min="6406" max="6406" width="12.6640625" style="266"/>
    <col min="6407" max="6407" width="15.1640625" style="266" bestFit="1" customWidth="1"/>
    <col min="6408" max="6647" width="12.6640625" style="266"/>
    <col min="6648" max="6648" width="14.5" style="266" customWidth="1"/>
    <col min="6649" max="6649" width="49.1640625" style="266" customWidth="1"/>
    <col min="6650" max="6650" width="20" style="266" customWidth="1"/>
    <col min="6651" max="6651" width="20" style="266" bestFit="1" customWidth="1"/>
    <col min="6652" max="6653" width="17.6640625" style="266" bestFit="1" customWidth="1"/>
    <col min="6654" max="6655" width="21.33203125" style="266" customWidth="1"/>
    <col min="6656" max="6656" width="20" style="266" customWidth="1"/>
    <col min="6657" max="6657" width="20" style="266" bestFit="1" customWidth="1"/>
    <col min="6658" max="6658" width="17.6640625" style="266" bestFit="1" customWidth="1"/>
    <col min="6659" max="6659" width="17.6640625" style="266" customWidth="1"/>
    <col min="6660" max="6660" width="17.1640625" style="266" customWidth="1"/>
    <col min="6661" max="6661" width="18.1640625" style="266" bestFit="1" customWidth="1"/>
    <col min="6662" max="6662" width="12.6640625" style="266"/>
    <col min="6663" max="6663" width="15.1640625" style="266" bestFit="1" customWidth="1"/>
    <col min="6664" max="6903" width="12.6640625" style="266"/>
    <col min="6904" max="6904" width="14.5" style="266" customWidth="1"/>
    <col min="6905" max="6905" width="49.1640625" style="266" customWidth="1"/>
    <col min="6906" max="6906" width="20" style="266" customWidth="1"/>
    <col min="6907" max="6907" width="20" style="266" bestFit="1" customWidth="1"/>
    <col min="6908" max="6909" width="17.6640625" style="266" bestFit="1" customWidth="1"/>
    <col min="6910" max="6911" width="21.33203125" style="266" customWidth="1"/>
    <col min="6912" max="6912" width="20" style="266" customWidth="1"/>
    <col min="6913" max="6913" width="20" style="266" bestFit="1" customWidth="1"/>
    <col min="6914" max="6914" width="17.6640625" style="266" bestFit="1" customWidth="1"/>
    <col min="6915" max="6915" width="17.6640625" style="266" customWidth="1"/>
    <col min="6916" max="6916" width="17.1640625" style="266" customWidth="1"/>
    <col min="6917" max="6917" width="18.1640625" style="266" bestFit="1" customWidth="1"/>
    <col min="6918" max="6918" width="12.6640625" style="266"/>
    <col min="6919" max="6919" width="15.1640625" style="266" bestFit="1" customWidth="1"/>
    <col min="6920" max="7159" width="12.6640625" style="266"/>
    <col min="7160" max="7160" width="14.5" style="266" customWidth="1"/>
    <col min="7161" max="7161" width="49.1640625" style="266" customWidth="1"/>
    <col min="7162" max="7162" width="20" style="266" customWidth="1"/>
    <col min="7163" max="7163" width="20" style="266" bestFit="1" customWidth="1"/>
    <col min="7164" max="7165" width="17.6640625" style="266" bestFit="1" customWidth="1"/>
    <col min="7166" max="7167" width="21.33203125" style="266" customWidth="1"/>
    <col min="7168" max="7168" width="20" style="266" customWidth="1"/>
    <col min="7169" max="7169" width="20" style="266" bestFit="1" customWidth="1"/>
    <col min="7170" max="7170" width="17.6640625" style="266" bestFit="1" customWidth="1"/>
    <col min="7171" max="7171" width="17.6640625" style="266" customWidth="1"/>
    <col min="7172" max="7172" width="17.1640625" style="266" customWidth="1"/>
    <col min="7173" max="7173" width="18.1640625" style="266" bestFit="1" customWidth="1"/>
    <col min="7174" max="7174" width="12.6640625" style="266"/>
    <col min="7175" max="7175" width="15.1640625" style="266" bestFit="1" customWidth="1"/>
    <col min="7176" max="7415" width="12.6640625" style="266"/>
    <col min="7416" max="7416" width="14.5" style="266" customWidth="1"/>
    <col min="7417" max="7417" width="49.1640625" style="266" customWidth="1"/>
    <col min="7418" max="7418" width="20" style="266" customWidth="1"/>
    <col min="7419" max="7419" width="20" style="266" bestFit="1" customWidth="1"/>
    <col min="7420" max="7421" width="17.6640625" style="266" bestFit="1" customWidth="1"/>
    <col min="7422" max="7423" width="21.33203125" style="266" customWidth="1"/>
    <col min="7424" max="7424" width="20" style="266" customWidth="1"/>
    <col min="7425" max="7425" width="20" style="266" bestFit="1" customWidth="1"/>
    <col min="7426" max="7426" width="17.6640625" style="266" bestFit="1" customWidth="1"/>
    <col min="7427" max="7427" width="17.6640625" style="266" customWidth="1"/>
    <col min="7428" max="7428" width="17.1640625" style="266" customWidth="1"/>
    <col min="7429" max="7429" width="18.1640625" style="266" bestFit="1" customWidth="1"/>
    <col min="7430" max="7430" width="12.6640625" style="266"/>
    <col min="7431" max="7431" width="15.1640625" style="266" bestFit="1" customWidth="1"/>
    <col min="7432" max="7671" width="12.6640625" style="266"/>
    <col min="7672" max="7672" width="14.5" style="266" customWidth="1"/>
    <col min="7673" max="7673" width="49.1640625" style="266" customWidth="1"/>
    <col min="7674" max="7674" width="20" style="266" customWidth="1"/>
    <col min="7675" max="7675" width="20" style="266" bestFit="1" customWidth="1"/>
    <col min="7676" max="7677" width="17.6640625" style="266" bestFit="1" customWidth="1"/>
    <col min="7678" max="7679" width="21.33203125" style="266" customWidth="1"/>
    <col min="7680" max="7680" width="20" style="266" customWidth="1"/>
    <col min="7681" max="7681" width="20" style="266" bestFit="1" customWidth="1"/>
    <col min="7682" max="7682" width="17.6640625" style="266" bestFit="1" customWidth="1"/>
    <col min="7683" max="7683" width="17.6640625" style="266" customWidth="1"/>
    <col min="7684" max="7684" width="17.1640625" style="266" customWidth="1"/>
    <col min="7685" max="7685" width="18.1640625" style="266" bestFit="1" customWidth="1"/>
    <col min="7686" max="7686" width="12.6640625" style="266"/>
    <col min="7687" max="7687" width="15.1640625" style="266" bestFit="1" customWidth="1"/>
    <col min="7688" max="7927" width="12.6640625" style="266"/>
    <col min="7928" max="7928" width="14.5" style="266" customWidth="1"/>
    <col min="7929" max="7929" width="49.1640625" style="266" customWidth="1"/>
    <col min="7930" max="7930" width="20" style="266" customWidth="1"/>
    <col min="7931" max="7931" width="20" style="266" bestFit="1" customWidth="1"/>
    <col min="7932" max="7933" width="17.6640625" style="266" bestFit="1" customWidth="1"/>
    <col min="7934" max="7935" width="21.33203125" style="266" customWidth="1"/>
    <col min="7936" max="7936" width="20" style="266" customWidth="1"/>
    <col min="7937" max="7937" width="20" style="266" bestFit="1" customWidth="1"/>
    <col min="7938" max="7938" width="17.6640625" style="266" bestFit="1" customWidth="1"/>
    <col min="7939" max="7939" width="17.6640625" style="266" customWidth="1"/>
    <col min="7940" max="7940" width="17.1640625" style="266" customWidth="1"/>
    <col min="7941" max="7941" width="18.1640625" style="266" bestFit="1" customWidth="1"/>
    <col min="7942" max="7942" width="12.6640625" style="266"/>
    <col min="7943" max="7943" width="15.1640625" style="266" bestFit="1" customWidth="1"/>
    <col min="7944" max="8183" width="12.6640625" style="266"/>
    <col min="8184" max="8184" width="14.5" style="266" customWidth="1"/>
    <col min="8185" max="8185" width="49.1640625" style="266" customWidth="1"/>
    <col min="8186" max="8186" width="20" style="266" customWidth="1"/>
    <col min="8187" max="8187" width="20" style="266" bestFit="1" customWidth="1"/>
    <col min="8188" max="8189" width="17.6640625" style="266" bestFit="1" customWidth="1"/>
    <col min="8190" max="8191" width="21.33203125" style="266" customWidth="1"/>
    <col min="8192" max="8192" width="20" style="266" customWidth="1"/>
    <col min="8193" max="8193" width="20" style="266" bestFit="1" customWidth="1"/>
    <col min="8194" max="8194" width="17.6640625" style="266" bestFit="1" customWidth="1"/>
    <col min="8195" max="8195" width="17.6640625" style="266" customWidth="1"/>
    <col min="8196" max="8196" width="17.1640625" style="266" customWidth="1"/>
    <col min="8197" max="8197" width="18.1640625" style="266" bestFit="1" customWidth="1"/>
    <col min="8198" max="8198" width="12.6640625" style="266"/>
    <col min="8199" max="8199" width="15.1640625" style="266" bestFit="1" customWidth="1"/>
    <col min="8200" max="8439" width="12.6640625" style="266"/>
    <col min="8440" max="8440" width="14.5" style="266" customWidth="1"/>
    <col min="8441" max="8441" width="49.1640625" style="266" customWidth="1"/>
    <col min="8442" max="8442" width="20" style="266" customWidth="1"/>
    <col min="8443" max="8443" width="20" style="266" bestFit="1" customWidth="1"/>
    <col min="8444" max="8445" width="17.6640625" style="266" bestFit="1" customWidth="1"/>
    <col min="8446" max="8447" width="21.33203125" style="266" customWidth="1"/>
    <col min="8448" max="8448" width="20" style="266" customWidth="1"/>
    <col min="8449" max="8449" width="20" style="266" bestFit="1" customWidth="1"/>
    <col min="8450" max="8450" width="17.6640625" style="266" bestFit="1" customWidth="1"/>
    <col min="8451" max="8451" width="17.6640625" style="266" customWidth="1"/>
    <col min="8452" max="8452" width="17.1640625" style="266" customWidth="1"/>
    <col min="8453" max="8453" width="18.1640625" style="266" bestFit="1" customWidth="1"/>
    <col min="8454" max="8454" width="12.6640625" style="266"/>
    <col min="8455" max="8455" width="15.1640625" style="266" bestFit="1" customWidth="1"/>
    <col min="8456" max="8695" width="12.6640625" style="266"/>
    <col min="8696" max="8696" width="14.5" style="266" customWidth="1"/>
    <col min="8697" max="8697" width="49.1640625" style="266" customWidth="1"/>
    <col min="8698" max="8698" width="20" style="266" customWidth="1"/>
    <col min="8699" max="8699" width="20" style="266" bestFit="1" customWidth="1"/>
    <col min="8700" max="8701" width="17.6640625" style="266" bestFit="1" customWidth="1"/>
    <col min="8702" max="8703" width="21.33203125" style="266" customWidth="1"/>
    <col min="8704" max="8704" width="20" style="266" customWidth="1"/>
    <col min="8705" max="8705" width="20" style="266" bestFit="1" customWidth="1"/>
    <col min="8706" max="8706" width="17.6640625" style="266" bestFit="1" customWidth="1"/>
    <col min="8707" max="8707" width="17.6640625" style="266" customWidth="1"/>
    <col min="8708" max="8708" width="17.1640625" style="266" customWidth="1"/>
    <col min="8709" max="8709" width="18.1640625" style="266" bestFit="1" customWidth="1"/>
    <col min="8710" max="8710" width="12.6640625" style="266"/>
    <col min="8711" max="8711" width="15.1640625" style="266" bestFit="1" customWidth="1"/>
    <col min="8712" max="8951" width="12.6640625" style="266"/>
    <col min="8952" max="8952" width="14.5" style="266" customWidth="1"/>
    <col min="8953" max="8953" width="49.1640625" style="266" customWidth="1"/>
    <col min="8954" max="8954" width="20" style="266" customWidth="1"/>
    <col min="8955" max="8955" width="20" style="266" bestFit="1" customWidth="1"/>
    <col min="8956" max="8957" width="17.6640625" style="266" bestFit="1" customWidth="1"/>
    <col min="8958" max="8959" width="21.33203125" style="266" customWidth="1"/>
    <col min="8960" max="8960" width="20" style="266" customWidth="1"/>
    <col min="8961" max="8961" width="20" style="266" bestFit="1" customWidth="1"/>
    <col min="8962" max="8962" width="17.6640625" style="266" bestFit="1" customWidth="1"/>
    <col min="8963" max="8963" width="17.6640625" style="266" customWidth="1"/>
    <col min="8964" max="8964" width="17.1640625" style="266" customWidth="1"/>
    <col min="8965" max="8965" width="18.1640625" style="266" bestFit="1" customWidth="1"/>
    <col min="8966" max="8966" width="12.6640625" style="266"/>
    <col min="8967" max="8967" width="15.1640625" style="266" bestFit="1" customWidth="1"/>
    <col min="8968" max="9207" width="12.6640625" style="266"/>
    <col min="9208" max="9208" width="14.5" style="266" customWidth="1"/>
    <col min="9209" max="9209" width="49.1640625" style="266" customWidth="1"/>
    <col min="9210" max="9210" width="20" style="266" customWidth="1"/>
    <col min="9211" max="9211" width="20" style="266" bestFit="1" customWidth="1"/>
    <col min="9212" max="9213" width="17.6640625" style="266" bestFit="1" customWidth="1"/>
    <col min="9214" max="9215" width="21.33203125" style="266" customWidth="1"/>
    <col min="9216" max="9216" width="20" style="266" customWidth="1"/>
    <col min="9217" max="9217" width="20" style="266" bestFit="1" customWidth="1"/>
    <col min="9218" max="9218" width="17.6640625" style="266" bestFit="1" customWidth="1"/>
    <col min="9219" max="9219" width="17.6640625" style="266" customWidth="1"/>
    <col min="9220" max="9220" width="17.1640625" style="266" customWidth="1"/>
    <col min="9221" max="9221" width="18.1640625" style="266" bestFit="1" customWidth="1"/>
    <col min="9222" max="9222" width="12.6640625" style="266"/>
    <col min="9223" max="9223" width="15.1640625" style="266" bestFit="1" customWidth="1"/>
    <col min="9224" max="9463" width="12.6640625" style="266"/>
    <col min="9464" max="9464" width="14.5" style="266" customWidth="1"/>
    <col min="9465" max="9465" width="49.1640625" style="266" customWidth="1"/>
    <col min="9466" max="9466" width="20" style="266" customWidth="1"/>
    <col min="9467" max="9467" width="20" style="266" bestFit="1" customWidth="1"/>
    <col min="9468" max="9469" width="17.6640625" style="266" bestFit="1" customWidth="1"/>
    <col min="9470" max="9471" width="21.33203125" style="266" customWidth="1"/>
    <col min="9472" max="9472" width="20" style="266" customWidth="1"/>
    <col min="9473" max="9473" width="20" style="266" bestFit="1" customWidth="1"/>
    <col min="9474" max="9474" width="17.6640625" style="266" bestFit="1" customWidth="1"/>
    <col min="9475" max="9475" width="17.6640625" style="266" customWidth="1"/>
    <col min="9476" max="9476" width="17.1640625" style="266" customWidth="1"/>
    <col min="9477" max="9477" width="18.1640625" style="266" bestFit="1" customWidth="1"/>
    <col min="9478" max="9478" width="12.6640625" style="266"/>
    <col min="9479" max="9479" width="15.1640625" style="266" bestFit="1" customWidth="1"/>
    <col min="9480" max="9719" width="12.6640625" style="266"/>
    <col min="9720" max="9720" width="14.5" style="266" customWidth="1"/>
    <col min="9721" max="9721" width="49.1640625" style="266" customWidth="1"/>
    <col min="9722" max="9722" width="20" style="266" customWidth="1"/>
    <col min="9723" max="9723" width="20" style="266" bestFit="1" customWidth="1"/>
    <col min="9724" max="9725" width="17.6640625" style="266" bestFit="1" customWidth="1"/>
    <col min="9726" max="9727" width="21.33203125" style="266" customWidth="1"/>
    <col min="9728" max="9728" width="20" style="266" customWidth="1"/>
    <col min="9729" max="9729" width="20" style="266" bestFit="1" customWidth="1"/>
    <col min="9730" max="9730" width="17.6640625" style="266" bestFit="1" customWidth="1"/>
    <col min="9731" max="9731" width="17.6640625" style="266" customWidth="1"/>
    <col min="9732" max="9732" width="17.1640625" style="266" customWidth="1"/>
    <col min="9733" max="9733" width="18.1640625" style="266" bestFit="1" customWidth="1"/>
    <col min="9734" max="9734" width="12.6640625" style="266"/>
    <col min="9735" max="9735" width="15.1640625" style="266" bestFit="1" customWidth="1"/>
    <col min="9736" max="9975" width="12.6640625" style="266"/>
    <col min="9976" max="9976" width="14.5" style="266" customWidth="1"/>
    <col min="9977" max="9977" width="49.1640625" style="266" customWidth="1"/>
    <col min="9978" max="9978" width="20" style="266" customWidth="1"/>
    <col min="9979" max="9979" width="20" style="266" bestFit="1" customWidth="1"/>
    <col min="9980" max="9981" width="17.6640625" style="266" bestFit="1" customWidth="1"/>
    <col min="9982" max="9983" width="21.33203125" style="266" customWidth="1"/>
    <col min="9984" max="9984" width="20" style="266" customWidth="1"/>
    <col min="9985" max="9985" width="20" style="266" bestFit="1" customWidth="1"/>
    <col min="9986" max="9986" width="17.6640625" style="266" bestFit="1" customWidth="1"/>
    <col min="9987" max="9987" width="17.6640625" style="266" customWidth="1"/>
    <col min="9988" max="9988" width="17.1640625" style="266" customWidth="1"/>
    <col min="9989" max="9989" width="18.1640625" style="266" bestFit="1" customWidth="1"/>
    <col min="9990" max="9990" width="12.6640625" style="266"/>
    <col min="9991" max="9991" width="15.1640625" style="266" bestFit="1" customWidth="1"/>
    <col min="9992" max="10231" width="12.6640625" style="266"/>
    <col min="10232" max="10232" width="14.5" style="266" customWidth="1"/>
    <col min="10233" max="10233" width="49.1640625" style="266" customWidth="1"/>
    <col min="10234" max="10234" width="20" style="266" customWidth="1"/>
    <col min="10235" max="10235" width="20" style="266" bestFit="1" customWidth="1"/>
    <col min="10236" max="10237" width="17.6640625" style="266" bestFit="1" customWidth="1"/>
    <col min="10238" max="10239" width="21.33203125" style="266" customWidth="1"/>
    <col min="10240" max="10240" width="20" style="266" customWidth="1"/>
    <col min="10241" max="10241" width="20" style="266" bestFit="1" customWidth="1"/>
    <col min="10242" max="10242" width="17.6640625" style="266" bestFit="1" customWidth="1"/>
    <col min="10243" max="10243" width="17.6640625" style="266" customWidth="1"/>
    <col min="10244" max="10244" width="17.1640625" style="266" customWidth="1"/>
    <col min="10245" max="10245" width="18.1640625" style="266" bestFit="1" customWidth="1"/>
    <col min="10246" max="10246" width="12.6640625" style="266"/>
    <col min="10247" max="10247" width="15.1640625" style="266" bestFit="1" customWidth="1"/>
    <col min="10248" max="10487" width="12.6640625" style="266"/>
    <col min="10488" max="10488" width="14.5" style="266" customWidth="1"/>
    <col min="10489" max="10489" width="49.1640625" style="266" customWidth="1"/>
    <col min="10490" max="10490" width="20" style="266" customWidth="1"/>
    <col min="10491" max="10491" width="20" style="266" bestFit="1" customWidth="1"/>
    <col min="10492" max="10493" width="17.6640625" style="266" bestFit="1" customWidth="1"/>
    <col min="10494" max="10495" width="21.33203125" style="266" customWidth="1"/>
    <col min="10496" max="10496" width="20" style="266" customWidth="1"/>
    <col min="10497" max="10497" width="20" style="266" bestFit="1" customWidth="1"/>
    <col min="10498" max="10498" width="17.6640625" style="266" bestFit="1" customWidth="1"/>
    <col min="10499" max="10499" width="17.6640625" style="266" customWidth="1"/>
    <col min="10500" max="10500" width="17.1640625" style="266" customWidth="1"/>
    <col min="10501" max="10501" width="18.1640625" style="266" bestFit="1" customWidth="1"/>
    <col min="10502" max="10502" width="12.6640625" style="266"/>
    <col min="10503" max="10503" width="15.1640625" style="266" bestFit="1" customWidth="1"/>
    <col min="10504" max="10743" width="12.6640625" style="266"/>
    <col min="10744" max="10744" width="14.5" style="266" customWidth="1"/>
    <col min="10745" max="10745" width="49.1640625" style="266" customWidth="1"/>
    <col min="10746" max="10746" width="20" style="266" customWidth="1"/>
    <col min="10747" max="10747" width="20" style="266" bestFit="1" customWidth="1"/>
    <col min="10748" max="10749" width="17.6640625" style="266" bestFit="1" customWidth="1"/>
    <col min="10750" max="10751" width="21.33203125" style="266" customWidth="1"/>
    <col min="10752" max="10752" width="20" style="266" customWidth="1"/>
    <col min="10753" max="10753" width="20" style="266" bestFit="1" customWidth="1"/>
    <col min="10754" max="10754" width="17.6640625" style="266" bestFit="1" customWidth="1"/>
    <col min="10755" max="10755" width="17.6640625" style="266" customWidth="1"/>
    <col min="10756" max="10756" width="17.1640625" style="266" customWidth="1"/>
    <col min="10757" max="10757" width="18.1640625" style="266" bestFit="1" customWidth="1"/>
    <col min="10758" max="10758" width="12.6640625" style="266"/>
    <col min="10759" max="10759" width="15.1640625" style="266" bestFit="1" customWidth="1"/>
    <col min="10760" max="10999" width="12.6640625" style="266"/>
    <col min="11000" max="11000" width="14.5" style="266" customWidth="1"/>
    <col min="11001" max="11001" width="49.1640625" style="266" customWidth="1"/>
    <col min="11002" max="11002" width="20" style="266" customWidth="1"/>
    <col min="11003" max="11003" width="20" style="266" bestFit="1" customWidth="1"/>
    <col min="11004" max="11005" width="17.6640625" style="266" bestFit="1" customWidth="1"/>
    <col min="11006" max="11007" width="21.33203125" style="266" customWidth="1"/>
    <col min="11008" max="11008" width="20" style="266" customWidth="1"/>
    <col min="11009" max="11009" width="20" style="266" bestFit="1" customWidth="1"/>
    <col min="11010" max="11010" width="17.6640625" style="266" bestFit="1" customWidth="1"/>
    <col min="11011" max="11011" width="17.6640625" style="266" customWidth="1"/>
    <col min="11012" max="11012" width="17.1640625" style="266" customWidth="1"/>
    <col min="11013" max="11013" width="18.1640625" style="266" bestFit="1" customWidth="1"/>
    <col min="11014" max="11014" width="12.6640625" style="266"/>
    <col min="11015" max="11015" width="15.1640625" style="266" bestFit="1" customWidth="1"/>
    <col min="11016" max="11255" width="12.6640625" style="266"/>
    <col min="11256" max="11256" width="14.5" style="266" customWidth="1"/>
    <col min="11257" max="11257" width="49.1640625" style="266" customWidth="1"/>
    <col min="11258" max="11258" width="20" style="266" customWidth="1"/>
    <col min="11259" max="11259" width="20" style="266" bestFit="1" customWidth="1"/>
    <col min="11260" max="11261" width="17.6640625" style="266" bestFit="1" customWidth="1"/>
    <col min="11262" max="11263" width="21.33203125" style="266" customWidth="1"/>
    <col min="11264" max="11264" width="20" style="266" customWidth="1"/>
    <col min="11265" max="11265" width="20" style="266" bestFit="1" customWidth="1"/>
    <col min="11266" max="11266" width="17.6640625" style="266" bestFit="1" customWidth="1"/>
    <col min="11267" max="11267" width="17.6640625" style="266" customWidth="1"/>
    <col min="11268" max="11268" width="17.1640625" style="266" customWidth="1"/>
    <col min="11269" max="11269" width="18.1640625" style="266" bestFit="1" customWidth="1"/>
    <col min="11270" max="11270" width="12.6640625" style="266"/>
    <col min="11271" max="11271" width="15.1640625" style="266" bestFit="1" customWidth="1"/>
    <col min="11272" max="11511" width="12.6640625" style="266"/>
    <col min="11512" max="11512" width="14.5" style="266" customWidth="1"/>
    <col min="11513" max="11513" width="49.1640625" style="266" customWidth="1"/>
    <col min="11514" max="11514" width="20" style="266" customWidth="1"/>
    <col min="11515" max="11515" width="20" style="266" bestFit="1" customWidth="1"/>
    <col min="11516" max="11517" width="17.6640625" style="266" bestFit="1" customWidth="1"/>
    <col min="11518" max="11519" width="21.33203125" style="266" customWidth="1"/>
    <col min="11520" max="11520" width="20" style="266" customWidth="1"/>
    <col min="11521" max="11521" width="20" style="266" bestFit="1" customWidth="1"/>
    <col min="11522" max="11522" width="17.6640625" style="266" bestFit="1" customWidth="1"/>
    <col min="11523" max="11523" width="17.6640625" style="266" customWidth="1"/>
    <col min="11524" max="11524" width="17.1640625" style="266" customWidth="1"/>
    <col min="11525" max="11525" width="18.1640625" style="266" bestFit="1" customWidth="1"/>
    <col min="11526" max="11526" width="12.6640625" style="266"/>
    <col min="11527" max="11527" width="15.1640625" style="266" bestFit="1" customWidth="1"/>
    <col min="11528" max="11767" width="12.6640625" style="266"/>
    <col min="11768" max="11768" width="14.5" style="266" customWidth="1"/>
    <col min="11769" max="11769" width="49.1640625" style="266" customWidth="1"/>
    <col min="11770" max="11770" width="20" style="266" customWidth="1"/>
    <col min="11771" max="11771" width="20" style="266" bestFit="1" customWidth="1"/>
    <col min="11772" max="11773" width="17.6640625" style="266" bestFit="1" customWidth="1"/>
    <col min="11774" max="11775" width="21.33203125" style="266" customWidth="1"/>
    <col min="11776" max="11776" width="20" style="266" customWidth="1"/>
    <col min="11777" max="11777" width="20" style="266" bestFit="1" customWidth="1"/>
    <col min="11778" max="11778" width="17.6640625" style="266" bestFit="1" customWidth="1"/>
    <col min="11779" max="11779" width="17.6640625" style="266" customWidth="1"/>
    <col min="11780" max="11780" width="17.1640625" style="266" customWidth="1"/>
    <col min="11781" max="11781" width="18.1640625" style="266" bestFit="1" customWidth="1"/>
    <col min="11782" max="11782" width="12.6640625" style="266"/>
    <col min="11783" max="11783" width="15.1640625" style="266" bestFit="1" customWidth="1"/>
    <col min="11784" max="12023" width="12.6640625" style="266"/>
    <col min="12024" max="12024" width="14.5" style="266" customWidth="1"/>
    <col min="12025" max="12025" width="49.1640625" style="266" customWidth="1"/>
    <col min="12026" max="12026" width="20" style="266" customWidth="1"/>
    <col min="12027" max="12027" width="20" style="266" bestFit="1" customWidth="1"/>
    <col min="12028" max="12029" width="17.6640625" style="266" bestFit="1" customWidth="1"/>
    <col min="12030" max="12031" width="21.33203125" style="266" customWidth="1"/>
    <col min="12032" max="12032" width="20" style="266" customWidth="1"/>
    <col min="12033" max="12033" width="20" style="266" bestFit="1" customWidth="1"/>
    <col min="12034" max="12034" width="17.6640625" style="266" bestFit="1" customWidth="1"/>
    <col min="12035" max="12035" width="17.6640625" style="266" customWidth="1"/>
    <col min="12036" max="12036" width="17.1640625" style="266" customWidth="1"/>
    <col min="12037" max="12037" width="18.1640625" style="266" bestFit="1" customWidth="1"/>
    <col min="12038" max="12038" width="12.6640625" style="266"/>
    <col min="12039" max="12039" width="15.1640625" style="266" bestFit="1" customWidth="1"/>
    <col min="12040" max="12279" width="12.6640625" style="266"/>
    <col min="12280" max="12280" width="14.5" style="266" customWidth="1"/>
    <col min="12281" max="12281" width="49.1640625" style="266" customWidth="1"/>
    <col min="12282" max="12282" width="20" style="266" customWidth="1"/>
    <col min="12283" max="12283" width="20" style="266" bestFit="1" customWidth="1"/>
    <col min="12284" max="12285" width="17.6640625" style="266" bestFit="1" customWidth="1"/>
    <col min="12286" max="12287" width="21.33203125" style="266" customWidth="1"/>
    <col min="12288" max="12288" width="20" style="266" customWidth="1"/>
    <col min="12289" max="12289" width="20" style="266" bestFit="1" customWidth="1"/>
    <col min="12290" max="12290" width="17.6640625" style="266" bestFit="1" customWidth="1"/>
    <col min="12291" max="12291" width="17.6640625" style="266" customWidth="1"/>
    <col min="12292" max="12292" width="17.1640625" style="266" customWidth="1"/>
    <col min="12293" max="12293" width="18.1640625" style="266" bestFit="1" customWidth="1"/>
    <col min="12294" max="12294" width="12.6640625" style="266"/>
    <col min="12295" max="12295" width="15.1640625" style="266" bestFit="1" customWidth="1"/>
    <col min="12296" max="12535" width="12.6640625" style="266"/>
    <col min="12536" max="12536" width="14.5" style="266" customWidth="1"/>
    <col min="12537" max="12537" width="49.1640625" style="266" customWidth="1"/>
    <col min="12538" max="12538" width="20" style="266" customWidth="1"/>
    <col min="12539" max="12539" width="20" style="266" bestFit="1" customWidth="1"/>
    <col min="12540" max="12541" width="17.6640625" style="266" bestFit="1" customWidth="1"/>
    <col min="12542" max="12543" width="21.33203125" style="266" customWidth="1"/>
    <col min="12544" max="12544" width="20" style="266" customWidth="1"/>
    <col min="12545" max="12545" width="20" style="266" bestFit="1" customWidth="1"/>
    <col min="12546" max="12546" width="17.6640625" style="266" bestFit="1" customWidth="1"/>
    <col min="12547" max="12547" width="17.6640625" style="266" customWidth="1"/>
    <col min="12548" max="12548" width="17.1640625" style="266" customWidth="1"/>
    <col min="12549" max="12549" width="18.1640625" style="266" bestFit="1" customWidth="1"/>
    <col min="12550" max="12550" width="12.6640625" style="266"/>
    <col min="12551" max="12551" width="15.1640625" style="266" bestFit="1" customWidth="1"/>
    <col min="12552" max="12791" width="12.6640625" style="266"/>
    <col min="12792" max="12792" width="14.5" style="266" customWidth="1"/>
    <col min="12793" max="12793" width="49.1640625" style="266" customWidth="1"/>
    <col min="12794" max="12794" width="20" style="266" customWidth="1"/>
    <col min="12795" max="12795" width="20" style="266" bestFit="1" customWidth="1"/>
    <col min="12796" max="12797" width="17.6640625" style="266" bestFit="1" customWidth="1"/>
    <col min="12798" max="12799" width="21.33203125" style="266" customWidth="1"/>
    <col min="12800" max="12800" width="20" style="266" customWidth="1"/>
    <col min="12801" max="12801" width="20" style="266" bestFit="1" customWidth="1"/>
    <col min="12802" max="12802" width="17.6640625" style="266" bestFit="1" customWidth="1"/>
    <col min="12803" max="12803" width="17.6640625" style="266" customWidth="1"/>
    <col min="12804" max="12804" width="17.1640625" style="266" customWidth="1"/>
    <col min="12805" max="12805" width="18.1640625" style="266" bestFit="1" customWidth="1"/>
    <col min="12806" max="12806" width="12.6640625" style="266"/>
    <col min="12807" max="12807" width="15.1640625" style="266" bestFit="1" customWidth="1"/>
    <col min="12808" max="13047" width="12.6640625" style="266"/>
    <col min="13048" max="13048" width="14.5" style="266" customWidth="1"/>
    <col min="13049" max="13049" width="49.1640625" style="266" customWidth="1"/>
    <col min="13050" max="13050" width="20" style="266" customWidth="1"/>
    <col min="13051" max="13051" width="20" style="266" bestFit="1" customWidth="1"/>
    <col min="13052" max="13053" width="17.6640625" style="266" bestFit="1" customWidth="1"/>
    <col min="13054" max="13055" width="21.33203125" style="266" customWidth="1"/>
    <col min="13056" max="13056" width="20" style="266" customWidth="1"/>
    <col min="13057" max="13057" width="20" style="266" bestFit="1" customWidth="1"/>
    <col min="13058" max="13058" width="17.6640625" style="266" bestFit="1" customWidth="1"/>
    <col min="13059" max="13059" width="17.6640625" style="266" customWidth="1"/>
    <col min="13060" max="13060" width="17.1640625" style="266" customWidth="1"/>
    <col min="13061" max="13061" width="18.1640625" style="266" bestFit="1" customWidth="1"/>
    <col min="13062" max="13062" width="12.6640625" style="266"/>
    <col min="13063" max="13063" width="15.1640625" style="266" bestFit="1" customWidth="1"/>
    <col min="13064" max="13303" width="12.6640625" style="266"/>
    <col min="13304" max="13304" width="14.5" style="266" customWidth="1"/>
    <col min="13305" max="13305" width="49.1640625" style="266" customWidth="1"/>
    <col min="13306" max="13306" width="20" style="266" customWidth="1"/>
    <col min="13307" max="13307" width="20" style="266" bestFit="1" customWidth="1"/>
    <col min="13308" max="13309" width="17.6640625" style="266" bestFit="1" customWidth="1"/>
    <col min="13310" max="13311" width="21.33203125" style="266" customWidth="1"/>
    <col min="13312" max="13312" width="20" style="266" customWidth="1"/>
    <col min="13313" max="13313" width="20" style="266" bestFit="1" customWidth="1"/>
    <col min="13314" max="13314" width="17.6640625" style="266" bestFit="1" customWidth="1"/>
    <col min="13315" max="13315" width="17.6640625" style="266" customWidth="1"/>
    <col min="13316" max="13316" width="17.1640625" style="266" customWidth="1"/>
    <col min="13317" max="13317" width="18.1640625" style="266" bestFit="1" customWidth="1"/>
    <col min="13318" max="13318" width="12.6640625" style="266"/>
    <col min="13319" max="13319" width="15.1640625" style="266" bestFit="1" customWidth="1"/>
    <col min="13320" max="13559" width="12.6640625" style="266"/>
    <col min="13560" max="13560" width="14.5" style="266" customWidth="1"/>
    <col min="13561" max="13561" width="49.1640625" style="266" customWidth="1"/>
    <col min="13562" max="13562" width="20" style="266" customWidth="1"/>
    <col min="13563" max="13563" width="20" style="266" bestFit="1" customWidth="1"/>
    <col min="13564" max="13565" width="17.6640625" style="266" bestFit="1" customWidth="1"/>
    <col min="13566" max="13567" width="21.33203125" style="266" customWidth="1"/>
    <col min="13568" max="13568" width="20" style="266" customWidth="1"/>
    <col min="13569" max="13569" width="20" style="266" bestFit="1" customWidth="1"/>
    <col min="13570" max="13570" width="17.6640625" style="266" bestFit="1" customWidth="1"/>
    <col min="13571" max="13571" width="17.6640625" style="266" customWidth="1"/>
    <col min="13572" max="13572" width="17.1640625" style="266" customWidth="1"/>
    <col min="13573" max="13573" width="18.1640625" style="266" bestFit="1" customWidth="1"/>
    <col min="13574" max="13574" width="12.6640625" style="266"/>
    <col min="13575" max="13575" width="15.1640625" style="266" bestFit="1" customWidth="1"/>
    <col min="13576" max="13815" width="12.6640625" style="266"/>
    <col min="13816" max="13816" width="14.5" style="266" customWidth="1"/>
    <col min="13817" max="13817" width="49.1640625" style="266" customWidth="1"/>
    <col min="13818" max="13818" width="20" style="266" customWidth="1"/>
    <col min="13819" max="13819" width="20" style="266" bestFit="1" customWidth="1"/>
    <col min="13820" max="13821" width="17.6640625" style="266" bestFit="1" customWidth="1"/>
    <col min="13822" max="13823" width="21.33203125" style="266" customWidth="1"/>
    <col min="13824" max="13824" width="20" style="266" customWidth="1"/>
    <col min="13825" max="13825" width="20" style="266" bestFit="1" customWidth="1"/>
    <col min="13826" max="13826" width="17.6640625" style="266" bestFit="1" customWidth="1"/>
    <col min="13827" max="13827" width="17.6640625" style="266" customWidth="1"/>
    <col min="13828" max="13828" width="17.1640625" style="266" customWidth="1"/>
    <col min="13829" max="13829" width="18.1640625" style="266" bestFit="1" customWidth="1"/>
    <col min="13830" max="13830" width="12.6640625" style="266"/>
    <col min="13831" max="13831" width="15.1640625" style="266" bestFit="1" customWidth="1"/>
    <col min="13832" max="14071" width="12.6640625" style="266"/>
    <col min="14072" max="14072" width="14.5" style="266" customWidth="1"/>
    <col min="14073" max="14073" width="49.1640625" style="266" customWidth="1"/>
    <col min="14074" max="14074" width="20" style="266" customWidth="1"/>
    <col min="14075" max="14075" width="20" style="266" bestFit="1" customWidth="1"/>
    <col min="14076" max="14077" width="17.6640625" style="266" bestFit="1" customWidth="1"/>
    <col min="14078" max="14079" width="21.33203125" style="266" customWidth="1"/>
    <col min="14080" max="14080" width="20" style="266" customWidth="1"/>
    <col min="14081" max="14081" width="20" style="266" bestFit="1" customWidth="1"/>
    <col min="14082" max="14082" width="17.6640625" style="266" bestFit="1" customWidth="1"/>
    <col min="14083" max="14083" width="17.6640625" style="266" customWidth="1"/>
    <col min="14084" max="14084" width="17.1640625" style="266" customWidth="1"/>
    <col min="14085" max="14085" width="18.1640625" style="266" bestFit="1" customWidth="1"/>
    <col min="14086" max="14086" width="12.6640625" style="266"/>
    <col min="14087" max="14087" width="15.1640625" style="266" bestFit="1" customWidth="1"/>
    <col min="14088" max="14327" width="12.6640625" style="266"/>
    <col min="14328" max="14328" width="14.5" style="266" customWidth="1"/>
    <col min="14329" max="14329" width="49.1640625" style="266" customWidth="1"/>
    <col min="14330" max="14330" width="20" style="266" customWidth="1"/>
    <col min="14331" max="14331" width="20" style="266" bestFit="1" customWidth="1"/>
    <col min="14332" max="14333" width="17.6640625" style="266" bestFit="1" customWidth="1"/>
    <col min="14334" max="14335" width="21.33203125" style="266" customWidth="1"/>
    <col min="14336" max="14336" width="20" style="266" customWidth="1"/>
    <col min="14337" max="14337" width="20" style="266" bestFit="1" customWidth="1"/>
    <col min="14338" max="14338" width="17.6640625" style="266" bestFit="1" customWidth="1"/>
    <col min="14339" max="14339" width="17.6640625" style="266" customWidth="1"/>
    <col min="14340" max="14340" width="17.1640625" style="266" customWidth="1"/>
    <col min="14341" max="14341" width="18.1640625" style="266" bestFit="1" customWidth="1"/>
    <col min="14342" max="14342" width="12.6640625" style="266"/>
    <col min="14343" max="14343" width="15.1640625" style="266" bestFit="1" customWidth="1"/>
    <col min="14344" max="14583" width="12.6640625" style="266"/>
    <col min="14584" max="14584" width="14.5" style="266" customWidth="1"/>
    <col min="14585" max="14585" width="49.1640625" style="266" customWidth="1"/>
    <col min="14586" max="14586" width="20" style="266" customWidth="1"/>
    <col min="14587" max="14587" width="20" style="266" bestFit="1" customWidth="1"/>
    <col min="14588" max="14589" width="17.6640625" style="266" bestFit="1" customWidth="1"/>
    <col min="14590" max="14591" width="21.33203125" style="266" customWidth="1"/>
    <col min="14592" max="14592" width="20" style="266" customWidth="1"/>
    <col min="14593" max="14593" width="20" style="266" bestFit="1" customWidth="1"/>
    <col min="14594" max="14594" width="17.6640625" style="266" bestFit="1" customWidth="1"/>
    <col min="14595" max="14595" width="17.6640625" style="266" customWidth="1"/>
    <col min="14596" max="14596" width="17.1640625" style="266" customWidth="1"/>
    <col min="14597" max="14597" width="18.1640625" style="266" bestFit="1" customWidth="1"/>
    <col min="14598" max="14598" width="12.6640625" style="266"/>
    <col min="14599" max="14599" width="15.1640625" style="266" bestFit="1" customWidth="1"/>
    <col min="14600" max="14839" width="12.6640625" style="266"/>
    <col min="14840" max="14840" width="14.5" style="266" customWidth="1"/>
    <col min="14841" max="14841" width="49.1640625" style="266" customWidth="1"/>
    <col min="14842" max="14842" width="20" style="266" customWidth="1"/>
    <col min="14843" max="14843" width="20" style="266" bestFit="1" customWidth="1"/>
    <col min="14844" max="14845" width="17.6640625" style="266" bestFit="1" customWidth="1"/>
    <col min="14846" max="14847" width="21.33203125" style="266" customWidth="1"/>
    <col min="14848" max="14848" width="20" style="266" customWidth="1"/>
    <col min="14849" max="14849" width="20" style="266" bestFit="1" customWidth="1"/>
    <col min="14850" max="14850" width="17.6640625" style="266" bestFit="1" customWidth="1"/>
    <col min="14851" max="14851" width="17.6640625" style="266" customWidth="1"/>
    <col min="14852" max="14852" width="17.1640625" style="266" customWidth="1"/>
    <col min="14853" max="14853" width="18.1640625" style="266" bestFit="1" customWidth="1"/>
    <col min="14854" max="14854" width="12.6640625" style="266"/>
    <col min="14855" max="14855" width="15.1640625" style="266" bestFit="1" customWidth="1"/>
    <col min="14856" max="15095" width="12.6640625" style="266"/>
    <col min="15096" max="15096" width="14.5" style="266" customWidth="1"/>
    <col min="15097" max="15097" width="49.1640625" style="266" customWidth="1"/>
    <col min="15098" max="15098" width="20" style="266" customWidth="1"/>
    <col min="15099" max="15099" width="20" style="266" bestFit="1" customWidth="1"/>
    <col min="15100" max="15101" width="17.6640625" style="266" bestFit="1" customWidth="1"/>
    <col min="15102" max="15103" width="21.33203125" style="266" customWidth="1"/>
    <col min="15104" max="15104" width="20" style="266" customWidth="1"/>
    <col min="15105" max="15105" width="20" style="266" bestFit="1" customWidth="1"/>
    <col min="15106" max="15106" width="17.6640625" style="266" bestFit="1" customWidth="1"/>
    <col min="15107" max="15107" width="17.6640625" style="266" customWidth="1"/>
    <col min="15108" max="15108" width="17.1640625" style="266" customWidth="1"/>
    <col min="15109" max="15109" width="18.1640625" style="266" bestFit="1" customWidth="1"/>
    <col min="15110" max="15110" width="12.6640625" style="266"/>
    <col min="15111" max="15111" width="15.1640625" style="266" bestFit="1" customWidth="1"/>
    <col min="15112" max="15351" width="12.6640625" style="266"/>
    <col min="15352" max="15352" width="14.5" style="266" customWidth="1"/>
    <col min="15353" max="15353" width="49.1640625" style="266" customWidth="1"/>
    <col min="15354" max="15354" width="20" style="266" customWidth="1"/>
    <col min="15355" max="15355" width="20" style="266" bestFit="1" customWidth="1"/>
    <col min="15356" max="15357" width="17.6640625" style="266" bestFit="1" customWidth="1"/>
    <col min="15358" max="15359" width="21.33203125" style="266" customWidth="1"/>
    <col min="15360" max="15360" width="20" style="266" customWidth="1"/>
    <col min="15361" max="15361" width="20" style="266" bestFit="1" customWidth="1"/>
    <col min="15362" max="15362" width="17.6640625" style="266" bestFit="1" customWidth="1"/>
    <col min="15363" max="15363" width="17.6640625" style="266" customWidth="1"/>
    <col min="15364" max="15364" width="17.1640625" style="266" customWidth="1"/>
    <col min="15365" max="15365" width="18.1640625" style="266" bestFit="1" customWidth="1"/>
    <col min="15366" max="15366" width="12.6640625" style="266"/>
    <col min="15367" max="15367" width="15.1640625" style="266" bestFit="1" customWidth="1"/>
    <col min="15368" max="15607" width="12.6640625" style="266"/>
    <col min="15608" max="15608" width="14.5" style="266" customWidth="1"/>
    <col min="15609" max="15609" width="49.1640625" style="266" customWidth="1"/>
    <col min="15610" max="15610" width="20" style="266" customWidth="1"/>
    <col min="15611" max="15611" width="20" style="266" bestFit="1" customWidth="1"/>
    <col min="15612" max="15613" width="17.6640625" style="266" bestFit="1" customWidth="1"/>
    <col min="15614" max="15615" width="21.33203125" style="266" customWidth="1"/>
    <col min="15616" max="15616" width="20" style="266" customWidth="1"/>
    <col min="15617" max="15617" width="20" style="266" bestFit="1" customWidth="1"/>
    <col min="15618" max="15618" width="17.6640625" style="266" bestFit="1" customWidth="1"/>
    <col min="15619" max="15619" width="17.6640625" style="266" customWidth="1"/>
    <col min="15620" max="15620" width="17.1640625" style="266" customWidth="1"/>
    <col min="15621" max="15621" width="18.1640625" style="266" bestFit="1" customWidth="1"/>
    <col min="15622" max="15622" width="12.6640625" style="266"/>
    <col min="15623" max="15623" width="15.1640625" style="266" bestFit="1" customWidth="1"/>
    <col min="15624" max="15863" width="12.6640625" style="266"/>
    <col min="15864" max="15864" width="14.5" style="266" customWidth="1"/>
    <col min="15865" max="15865" width="49.1640625" style="266" customWidth="1"/>
    <col min="15866" max="15866" width="20" style="266" customWidth="1"/>
    <col min="15867" max="15867" width="20" style="266" bestFit="1" customWidth="1"/>
    <col min="15868" max="15869" width="17.6640625" style="266" bestFit="1" customWidth="1"/>
    <col min="15870" max="15871" width="21.33203125" style="266" customWidth="1"/>
    <col min="15872" max="15872" width="20" style="266" customWidth="1"/>
    <col min="15873" max="15873" width="20" style="266" bestFit="1" customWidth="1"/>
    <col min="15874" max="15874" width="17.6640625" style="266" bestFit="1" customWidth="1"/>
    <col min="15875" max="15875" width="17.6640625" style="266" customWidth="1"/>
    <col min="15876" max="15876" width="17.1640625" style="266" customWidth="1"/>
    <col min="15877" max="15877" width="18.1640625" style="266" bestFit="1" customWidth="1"/>
    <col min="15878" max="15878" width="12.6640625" style="266"/>
    <col min="15879" max="15879" width="15.1640625" style="266" bestFit="1" customWidth="1"/>
    <col min="15880" max="16119" width="12.6640625" style="266"/>
    <col min="16120" max="16120" width="14.5" style="266" customWidth="1"/>
    <col min="16121" max="16121" width="49.1640625" style="266" customWidth="1"/>
    <col min="16122" max="16122" width="20" style="266" customWidth="1"/>
    <col min="16123" max="16123" width="20" style="266" bestFit="1" customWidth="1"/>
    <col min="16124" max="16125" width="17.6640625" style="266" bestFit="1" customWidth="1"/>
    <col min="16126" max="16127" width="21.33203125" style="266" customWidth="1"/>
    <col min="16128" max="16128" width="20" style="266" customWidth="1"/>
    <col min="16129" max="16129" width="20" style="266" bestFit="1" customWidth="1"/>
    <col min="16130" max="16130" width="17.6640625" style="266" bestFit="1" customWidth="1"/>
    <col min="16131" max="16131" width="17.6640625" style="266" customWidth="1"/>
    <col min="16132" max="16132" width="17.1640625" style="266" customWidth="1"/>
    <col min="16133" max="16133" width="18.1640625" style="266" bestFit="1" customWidth="1"/>
    <col min="16134" max="16134" width="12.6640625" style="266"/>
    <col min="16135" max="16135" width="15.1640625" style="266" bestFit="1" customWidth="1"/>
    <col min="16136" max="16384" width="12.6640625" style="266"/>
  </cols>
  <sheetData>
    <row r="1" spans="1:22" ht="30" customHeight="1" x14ac:dyDescent="0.2">
      <c r="A1" s="403" t="s">
        <v>415</v>
      </c>
      <c r="B1" s="403"/>
      <c r="C1" s="403"/>
      <c r="D1" s="403"/>
      <c r="E1" s="403"/>
      <c r="F1" s="403"/>
      <c r="G1" s="403"/>
      <c r="H1" s="403"/>
      <c r="I1" s="403"/>
      <c r="J1" s="403"/>
    </row>
    <row r="2" spans="1:22" ht="13.8" x14ac:dyDescent="0.2">
      <c r="A2" s="404" t="s">
        <v>393</v>
      </c>
      <c r="B2" s="404"/>
      <c r="C2" s="404"/>
      <c r="D2" s="404"/>
      <c r="E2" s="404"/>
      <c r="F2" s="404"/>
    </row>
    <row r="3" spans="1:22" ht="24" customHeight="1" x14ac:dyDescent="0.2">
      <c r="A3" s="405" t="s">
        <v>378</v>
      </c>
      <c r="B3" s="408" t="s">
        <v>394</v>
      </c>
      <c r="C3" s="395" t="s">
        <v>395</v>
      </c>
      <c r="D3" s="396"/>
      <c r="E3" s="396"/>
      <c r="F3" s="397"/>
      <c r="G3" s="395" t="s">
        <v>416</v>
      </c>
      <c r="H3" s="396"/>
      <c r="I3" s="396"/>
      <c r="J3" s="397"/>
      <c r="K3" s="395" t="s">
        <v>418</v>
      </c>
      <c r="L3" s="396"/>
      <c r="M3" s="396"/>
      <c r="N3" s="397"/>
      <c r="O3" s="411" t="s">
        <v>426</v>
      </c>
      <c r="P3" s="412"/>
      <c r="Q3" s="412"/>
      <c r="R3" s="413"/>
      <c r="S3" s="411" t="s">
        <v>427</v>
      </c>
      <c r="T3" s="412"/>
      <c r="U3" s="412"/>
      <c r="V3" s="413"/>
    </row>
    <row r="4" spans="1:22" s="267" customFormat="1" ht="30" customHeight="1" x14ac:dyDescent="0.2">
      <c r="A4" s="406"/>
      <c r="B4" s="409"/>
      <c r="C4" s="398" t="s">
        <v>396</v>
      </c>
      <c r="D4" s="400" t="s">
        <v>397</v>
      </c>
      <c r="E4" s="401"/>
      <c r="F4" s="402"/>
      <c r="G4" s="398" t="s">
        <v>396</v>
      </c>
      <c r="H4" s="400" t="s">
        <v>397</v>
      </c>
      <c r="I4" s="401"/>
      <c r="J4" s="402"/>
      <c r="K4" s="398" t="s">
        <v>396</v>
      </c>
      <c r="L4" s="400" t="s">
        <v>397</v>
      </c>
      <c r="M4" s="401"/>
      <c r="N4" s="402"/>
      <c r="O4" s="414" t="s">
        <v>396</v>
      </c>
      <c r="P4" s="415" t="s">
        <v>397</v>
      </c>
      <c r="Q4" s="416"/>
      <c r="R4" s="417"/>
      <c r="S4" s="414" t="s">
        <v>396</v>
      </c>
      <c r="T4" s="415" t="s">
        <v>397</v>
      </c>
      <c r="U4" s="416"/>
      <c r="V4" s="417"/>
    </row>
    <row r="5" spans="1:22" ht="21.75" customHeight="1" x14ac:dyDescent="0.2">
      <c r="A5" s="407"/>
      <c r="B5" s="410"/>
      <c r="C5" s="399"/>
      <c r="D5" s="268" t="s">
        <v>398</v>
      </c>
      <c r="E5" s="268" t="s">
        <v>399</v>
      </c>
      <c r="F5" s="268" t="s">
        <v>400</v>
      </c>
      <c r="G5" s="399"/>
      <c r="H5" s="268" t="s">
        <v>398</v>
      </c>
      <c r="I5" s="268" t="s">
        <v>399</v>
      </c>
      <c r="J5" s="268" t="s">
        <v>400</v>
      </c>
      <c r="K5" s="399"/>
      <c r="L5" s="268" t="s">
        <v>398</v>
      </c>
      <c r="M5" s="268" t="s">
        <v>399</v>
      </c>
      <c r="N5" s="268" t="s">
        <v>400</v>
      </c>
      <c r="O5" s="418"/>
      <c r="P5" s="419" t="s">
        <v>398</v>
      </c>
      <c r="Q5" s="419" t="s">
        <v>399</v>
      </c>
      <c r="R5" s="419" t="s">
        <v>400</v>
      </c>
      <c r="S5" s="418"/>
      <c r="T5" s="419" t="s">
        <v>398</v>
      </c>
      <c r="U5" s="419" t="s">
        <v>399</v>
      </c>
      <c r="V5" s="419" t="s">
        <v>400</v>
      </c>
    </row>
    <row r="6" spans="1:22" x14ac:dyDescent="0.2">
      <c r="A6" s="269" t="str">
        <f t="shared" ref="A6:A17" si="0">+LEFT(B6,4)</f>
        <v>3311</v>
      </c>
      <c r="B6" s="270" t="s">
        <v>401</v>
      </c>
      <c r="C6" s="271">
        <v>2761.688437839</v>
      </c>
      <c r="D6" s="272">
        <f>C6*70%</f>
        <v>1933.1819064872998</v>
      </c>
      <c r="E6" s="272">
        <f>C6*15%</f>
        <v>414.25326567585</v>
      </c>
      <c r="F6" s="272">
        <f>C6*15%</f>
        <v>414.25326567585</v>
      </c>
      <c r="G6" s="271">
        <v>3514.8048709239997</v>
      </c>
      <c r="H6" s="287">
        <f>G6*70%</f>
        <v>2460.3634096467995</v>
      </c>
      <c r="I6" s="287">
        <f>G6*15%</f>
        <v>527.22073063859989</v>
      </c>
      <c r="J6" s="287">
        <f>G6*15%</f>
        <v>527.22073063859989</v>
      </c>
      <c r="K6" s="271">
        <v>3798.5755392160004</v>
      </c>
      <c r="L6" s="287">
        <v>2659.0028774512002</v>
      </c>
      <c r="M6" s="287">
        <v>569.78633088240008</v>
      </c>
      <c r="N6" s="287">
        <v>569.78633088240008</v>
      </c>
      <c r="O6" s="271">
        <v>3731.8466469180003</v>
      </c>
      <c r="P6" s="420">
        <v>2612.2926528426001</v>
      </c>
      <c r="Q6" s="420">
        <v>559.77699703770008</v>
      </c>
      <c r="R6" s="420">
        <v>559.77699703770008</v>
      </c>
      <c r="S6" s="271">
        <v>2142.1571346740002</v>
      </c>
      <c r="T6" s="420">
        <v>1499.5099942718</v>
      </c>
      <c r="U6" s="420">
        <v>321.32357020110004</v>
      </c>
      <c r="V6" s="420">
        <v>321.32357020110004</v>
      </c>
    </row>
    <row r="7" spans="1:22" x14ac:dyDescent="0.2">
      <c r="A7" s="269" t="str">
        <f t="shared" si="0"/>
        <v>3311</v>
      </c>
      <c r="B7" s="270" t="s">
        <v>402</v>
      </c>
      <c r="C7" s="271">
        <v>12580.680524269999</v>
      </c>
      <c r="D7" s="272">
        <f t="shared" ref="D7:D12" si="1">C7*70%</f>
        <v>8806.4763669889981</v>
      </c>
      <c r="E7" s="272">
        <f t="shared" ref="E7:E18" si="2">C7*15%</f>
        <v>1887.1020786404997</v>
      </c>
      <c r="F7" s="272">
        <f t="shared" ref="F7:F18" si="3">C7*15%</f>
        <v>1887.1020786404997</v>
      </c>
      <c r="G7" s="271">
        <v>16548.337649057998</v>
      </c>
      <c r="H7" s="287">
        <f t="shared" ref="H7:H12" si="4">G7*70%</f>
        <v>11583.836354340598</v>
      </c>
      <c r="I7" s="287">
        <f t="shared" ref="I7:I17" si="5">G7*15%</f>
        <v>2482.2506473586996</v>
      </c>
      <c r="J7" s="287">
        <f t="shared" ref="J7:J17" si="6">G7*15%</f>
        <v>2482.2506473586996</v>
      </c>
      <c r="K7" s="271">
        <v>19843.713482806001</v>
      </c>
      <c r="L7" s="287">
        <v>13890.5994379642</v>
      </c>
      <c r="M7" s="287">
        <v>2976.5570224209</v>
      </c>
      <c r="N7" s="287">
        <v>2976.5570224209</v>
      </c>
      <c r="O7" s="271">
        <v>16907.763732260995</v>
      </c>
      <c r="P7" s="420">
        <v>11835.434612582698</v>
      </c>
      <c r="Q7" s="420">
        <v>2536.1645598391497</v>
      </c>
      <c r="R7" s="420">
        <v>2536.1645598391497</v>
      </c>
      <c r="S7" s="271">
        <v>11539.453658497001</v>
      </c>
      <c r="T7" s="420">
        <v>8077.6175609479005</v>
      </c>
      <c r="U7" s="420">
        <v>1730.91804877455</v>
      </c>
      <c r="V7" s="420">
        <v>1730.91804877455</v>
      </c>
    </row>
    <row r="8" spans="1:22" ht="26.4" x14ac:dyDescent="0.2">
      <c r="A8" s="269" t="str">
        <f t="shared" si="0"/>
        <v>3311</v>
      </c>
      <c r="B8" s="273" t="s">
        <v>403</v>
      </c>
      <c r="C8" s="271">
        <v>2242.5823000580003</v>
      </c>
      <c r="D8" s="272">
        <f t="shared" si="1"/>
        <v>1569.8076100406001</v>
      </c>
      <c r="E8" s="272">
        <f t="shared" si="2"/>
        <v>336.38734500870004</v>
      </c>
      <c r="F8" s="272">
        <f t="shared" si="3"/>
        <v>336.38734500870004</v>
      </c>
      <c r="G8" s="271">
        <v>2765.7326851959997</v>
      </c>
      <c r="H8" s="287">
        <f t="shared" si="4"/>
        <v>1936.0128796371996</v>
      </c>
      <c r="I8" s="287">
        <f t="shared" si="5"/>
        <v>414.85990277939993</v>
      </c>
      <c r="J8" s="287">
        <f t="shared" si="6"/>
        <v>414.85990277939993</v>
      </c>
      <c r="K8" s="271">
        <v>2929.249327733</v>
      </c>
      <c r="L8" s="287">
        <v>2050.4745294130998</v>
      </c>
      <c r="M8" s="287">
        <v>439.38739915995001</v>
      </c>
      <c r="N8" s="287">
        <v>439.38739915995001</v>
      </c>
      <c r="O8" s="271">
        <v>2816.777609189</v>
      </c>
      <c r="P8" s="420">
        <v>1971.7443264323001</v>
      </c>
      <c r="Q8" s="420">
        <v>422.51664137835002</v>
      </c>
      <c r="R8" s="420">
        <v>422.51664137835002</v>
      </c>
      <c r="S8" s="271">
        <v>1741.6018625040001</v>
      </c>
      <c r="T8" s="420">
        <v>1219.1213037528</v>
      </c>
      <c r="U8" s="420">
        <v>261.24027937559998</v>
      </c>
      <c r="V8" s="420">
        <v>261.24027937559998</v>
      </c>
    </row>
    <row r="9" spans="1:22" x14ac:dyDescent="0.2">
      <c r="A9" s="269" t="str">
        <f t="shared" si="0"/>
        <v>3311</v>
      </c>
      <c r="B9" s="273" t="s">
        <v>404</v>
      </c>
      <c r="C9" s="271">
        <v>3181.180395073</v>
      </c>
      <c r="D9" s="272">
        <f t="shared" si="1"/>
        <v>2226.8262765510999</v>
      </c>
      <c r="E9" s="272">
        <f t="shared" si="2"/>
        <v>477.17705926094999</v>
      </c>
      <c r="F9" s="272">
        <f t="shared" si="3"/>
        <v>477.17705926094999</v>
      </c>
      <c r="G9" s="271">
        <v>3507.3520467989997</v>
      </c>
      <c r="H9" s="287">
        <f t="shared" si="4"/>
        <v>2455.1464327592998</v>
      </c>
      <c r="I9" s="287">
        <f t="shared" si="5"/>
        <v>526.10280701984993</v>
      </c>
      <c r="J9" s="287">
        <f t="shared" si="6"/>
        <v>526.10280701984993</v>
      </c>
      <c r="K9" s="271">
        <v>2902.1557299720002</v>
      </c>
      <c r="L9" s="287">
        <v>2031.5090109804</v>
      </c>
      <c r="M9" s="287">
        <v>435.32335949580005</v>
      </c>
      <c r="N9" s="287">
        <v>435.32335949580005</v>
      </c>
      <c r="O9" s="271">
        <v>3016.7710675990002</v>
      </c>
      <c r="P9" s="420">
        <v>2111.7397473193</v>
      </c>
      <c r="Q9" s="420">
        <v>452.51566013985007</v>
      </c>
      <c r="R9" s="420">
        <v>452.51566013985007</v>
      </c>
      <c r="S9" s="271">
        <v>1647.8653364219999</v>
      </c>
      <c r="T9" s="420">
        <v>1153.5057354953999</v>
      </c>
      <c r="U9" s="420">
        <v>247.17980046329998</v>
      </c>
      <c r="V9" s="420">
        <v>247.17980046329998</v>
      </c>
    </row>
    <row r="10" spans="1:22" x14ac:dyDescent="0.2">
      <c r="A10" s="269" t="str">
        <f t="shared" si="0"/>
        <v>3311</v>
      </c>
      <c r="B10" s="270" t="s">
        <v>405</v>
      </c>
      <c r="C10" s="271">
        <v>202.68286364600002</v>
      </c>
      <c r="D10" s="272">
        <f t="shared" si="1"/>
        <v>141.8780045522</v>
      </c>
      <c r="E10" s="272">
        <f t="shared" si="2"/>
        <v>30.402429546900002</v>
      </c>
      <c r="F10" s="272">
        <f t="shared" si="3"/>
        <v>30.402429546900002</v>
      </c>
      <c r="G10" s="271">
        <v>69.751001852000002</v>
      </c>
      <c r="H10" s="287">
        <f t="shared" si="4"/>
        <v>48.825701296399998</v>
      </c>
      <c r="I10" s="287">
        <f t="shared" si="5"/>
        <v>10.4626502778</v>
      </c>
      <c r="J10" s="287">
        <f t="shared" si="6"/>
        <v>10.4626502778</v>
      </c>
      <c r="K10" s="271">
        <v>122.84359035199999</v>
      </c>
      <c r="L10" s="287">
        <v>85.990513246399985</v>
      </c>
      <c r="M10" s="287">
        <v>18.426538552799997</v>
      </c>
      <c r="N10" s="287">
        <v>18.426538552799997</v>
      </c>
      <c r="O10" s="271">
        <v>235.94271057800003</v>
      </c>
      <c r="P10" s="420">
        <v>165.1598974046</v>
      </c>
      <c r="Q10" s="420">
        <v>35.391406586700008</v>
      </c>
      <c r="R10" s="420">
        <v>35.391406586700008</v>
      </c>
      <c r="S10" s="271">
        <v>203.38685071199998</v>
      </c>
      <c r="T10" s="420">
        <v>142.37079549839999</v>
      </c>
      <c r="U10" s="420">
        <v>30.508027606799995</v>
      </c>
      <c r="V10" s="420">
        <v>30.508027606799995</v>
      </c>
    </row>
    <row r="11" spans="1:22" ht="26.4" x14ac:dyDescent="0.2">
      <c r="A11" s="269" t="str">
        <f t="shared" si="0"/>
        <v>3311</v>
      </c>
      <c r="B11" s="273" t="s">
        <v>406</v>
      </c>
      <c r="C11" s="271">
        <v>969.92923181900005</v>
      </c>
      <c r="D11" s="272">
        <f t="shared" si="1"/>
        <v>678.95046227329999</v>
      </c>
      <c r="E11" s="272">
        <f t="shared" si="2"/>
        <v>145.48938477285</v>
      </c>
      <c r="F11" s="272">
        <f t="shared" si="3"/>
        <v>145.48938477285</v>
      </c>
      <c r="G11" s="271">
        <v>1274.1889158239999</v>
      </c>
      <c r="H11" s="287">
        <f t="shared" si="4"/>
        <v>891.93224107679987</v>
      </c>
      <c r="I11" s="287">
        <f t="shared" si="5"/>
        <v>191.12833737359998</v>
      </c>
      <c r="J11" s="287">
        <f t="shared" si="6"/>
        <v>191.12833737359998</v>
      </c>
      <c r="K11" s="271">
        <v>1280.194535588</v>
      </c>
      <c r="L11" s="287">
        <v>896.13617491159994</v>
      </c>
      <c r="M11" s="287">
        <v>192.02918033820001</v>
      </c>
      <c r="N11" s="287">
        <v>192.02918033820001</v>
      </c>
      <c r="O11" s="271">
        <v>1324.5744501419999</v>
      </c>
      <c r="P11" s="420">
        <v>927.20211509939998</v>
      </c>
      <c r="Q11" s="420">
        <v>198.68616752129998</v>
      </c>
      <c r="R11" s="420">
        <v>198.68616752129998</v>
      </c>
      <c r="S11" s="271">
        <v>1333.586802028</v>
      </c>
      <c r="T11" s="420">
        <v>933.51076141959993</v>
      </c>
      <c r="U11" s="420">
        <v>200.03802030419999</v>
      </c>
      <c r="V11" s="420">
        <v>200.03802030419999</v>
      </c>
    </row>
    <row r="12" spans="1:22" ht="26.4" x14ac:dyDescent="0.2">
      <c r="A12" s="269" t="str">
        <f t="shared" si="0"/>
        <v>3311</v>
      </c>
      <c r="B12" s="273" t="s">
        <v>407</v>
      </c>
      <c r="C12" s="271">
        <v>451.59587449200001</v>
      </c>
      <c r="D12" s="272">
        <f t="shared" si="1"/>
        <v>316.11711214439998</v>
      </c>
      <c r="E12" s="272">
        <f t="shared" si="2"/>
        <v>67.739381173799998</v>
      </c>
      <c r="F12" s="272">
        <f t="shared" si="3"/>
        <v>67.739381173799998</v>
      </c>
      <c r="G12" s="271">
        <v>511.28470664499997</v>
      </c>
      <c r="H12" s="287">
        <f t="shared" si="4"/>
        <v>357.89929465149999</v>
      </c>
      <c r="I12" s="287">
        <f t="shared" si="5"/>
        <v>76.692705996749993</v>
      </c>
      <c r="J12" s="287">
        <f t="shared" si="6"/>
        <v>76.692705996749993</v>
      </c>
      <c r="K12" s="271">
        <v>546.03818568500003</v>
      </c>
      <c r="L12" s="287">
        <v>382.22672997950002</v>
      </c>
      <c r="M12" s="287">
        <v>81.905727852750005</v>
      </c>
      <c r="N12" s="287">
        <v>81.905727852750005</v>
      </c>
      <c r="O12" s="271">
        <v>626.14768166900001</v>
      </c>
      <c r="P12" s="420">
        <v>438.30337716829996</v>
      </c>
      <c r="Q12" s="420">
        <v>93.922152250349995</v>
      </c>
      <c r="R12" s="420">
        <v>93.922152250349995</v>
      </c>
      <c r="S12" s="271">
        <v>461.97961036800001</v>
      </c>
      <c r="T12" s="420">
        <v>323.38572725759997</v>
      </c>
      <c r="U12" s="420">
        <v>69.296941555199993</v>
      </c>
      <c r="V12" s="420">
        <v>69.296941555199993</v>
      </c>
    </row>
    <row r="13" spans="1:22" s="278" customFormat="1" x14ac:dyDescent="0.2">
      <c r="A13" s="274">
        <v>33110</v>
      </c>
      <c r="B13" s="275" t="s">
        <v>408</v>
      </c>
      <c r="C13" s="276">
        <v>22390.339627197001</v>
      </c>
      <c r="D13" s="276">
        <f>SUM(D6:D12)</f>
        <v>15673.237739037899</v>
      </c>
      <c r="E13" s="277">
        <f t="shared" si="2"/>
        <v>3358.5509440795499</v>
      </c>
      <c r="F13" s="277">
        <f t="shared" si="3"/>
        <v>3358.5509440795499</v>
      </c>
      <c r="G13" s="276">
        <f>SUM(G6:G12)</f>
        <v>28191.451876297997</v>
      </c>
      <c r="H13" s="276">
        <f>SUM(H6:H12)</f>
        <v>19734.016313408592</v>
      </c>
      <c r="I13" s="276">
        <f>SUM(I6:I12)</f>
        <v>4228.7177814446995</v>
      </c>
      <c r="J13" s="276">
        <f>SUM(J6:J12)</f>
        <v>4228.7177814446995</v>
      </c>
      <c r="K13" s="276">
        <v>31422.770391352002</v>
      </c>
      <c r="L13" s="276">
        <v>21995.939273946398</v>
      </c>
      <c r="M13" s="276">
        <v>4713.415558702799</v>
      </c>
      <c r="N13" s="276">
        <v>4713.415558702799</v>
      </c>
      <c r="O13" s="276">
        <v>28659.823898356</v>
      </c>
      <c r="P13" s="276">
        <v>20061.876728849198</v>
      </c>
      <c r="Q13" s="276">
        <v>4298.9735847534012</v>
      </c>
      <c r="R13" s="276">
        <v>4298.9735847534012</v>
      </c>
      <c r="S13" s="276">
        <v>19070.031255204998</v>
      </c>
      <c r="T13" s="276">
        <v>13349.021878643502</v>
      </c>
      <c r="U13" s="276">
        <v>2860.5046882807505</v>
      </c>
      <c r="V13" s="276">
        <v>2860.5046882807496</v>
      </c>
    </row>
    <row r="14" spans="1:22" x14ac:dyDescent="0.2">
      <c r="A14" s="269" t="str">
        <f t="shared" si="0"/>
        <v>3313</v>
      </c>
      <c r="B14" s="270" t="s">
        <v>409</v>
      </c>
      <c r="C14" s="271">
        <v>1855.323646625</v>
      </c>
      <c r="D14" s="272">
        <f t="shared" ref="D14:D18" si="7">C14*70%</f>
        <v>1298.7265526374999</v>
      </c>
      <c r="E14" s="272">
        <f t="shared" si="2"/>
        <v>278.29854699374999</v>
      </c>
      <c r="F14" s="272">
        <f t="shared" si="3"/>
        <v>278.29854699374999</v>
      </c>
      <c r="G14" s="271">
        <v>2032.895663091</v>
      </c>
      <c r="H14" s="287">
        <f>G14*70%</f>
        <v>1423.0269641636999</v>
      </c>
      <c r="I14" s="287">
        <f t="shared" si="5"/>
        <v>304.93434946364999</v>
      </c>
      <c r="J14" s="287">
        <f t="shared" si="6"/>
        <v>304.93434946364999</v>
      </c>
      <c r="K14" s="271">
        <v>2456.5924209119999</v>
      </c>
      <c r="L14" s="287">
        <v>1719.6146946383999</v>
      </c>
      <c r="M14" s="287">
        <v>368.48886313679998</v>
      </c>
      <c r="N14" s="287">
        <v>368.48886313679998</v>
      </c>
      <c r="O14" s="271">
        <v>2619.3595616280004</v>
      </c>
      <c r="P14" s="420">
        <v>1833.5516931396</v>
      </c>
      <c r="Q14" s="420">
        <v>392.90393424420006</v>
      </c>
      <c r="R14" s="420">
        <v>392.90393424420006</v>
      </c>
      <c r="S14" s="271">
        <v>1707.9568939000001</v>
      </c>
      <c r="T14" s="420">
        <v>1195.56982573</v>
      </c>
      <c r="U14" s="420">
        <v>256.19353408500001</v>
      </c>
      <c r="V14" s="420">
        <v>256.19353408500001</v>
      </c>
    </row>
    <row r="15" spans="1:22" x14ac:dyDescent="0.2">
      <c r="A15" s="269" t="str">
        <f t="shared" si="0"/>
        <v>3313</v>
      </c>
      <c r="B15" s="270" t="s">
        <v>410</v>
      </c>
      <c r="C15" s="271">
        <v>2007.62660282</v>
      </c>
      <c r="D15" s="272">
        <f t="shared" si="7"/>
        <v>1405.338621974</v>
      </c>
      <c r="E15" s="272">
        <f t="shared" si="2"/>
        <v>301.14399042299999</v>
      </c>
      <c r="F15" s="272">
        <f t="shared" si="3"/>
        <v>301.14399042299999</v>
      </c>
      <c r="G15" s="271">
        <v>2436.6603471939998</v>
      </c>
      <c r="H15" s="287">
        <f>G15*70%</f>
        <v>1705.6622430357997</v>
      </c>
      <c r="I15" s="287">
        <f t="shared" si="5"/>
        <v>365.49905207909995</v>
      </c>
      <c r="J15" s="287">
        <f t="shared" si="6"/>
        <v>365.49905207909995</v>
      </c>
      <c r="K15" s="271">
        <v>3033.9082081060001</v>
      </c>
      <c r="L15" s="287">
        <v>2123.7357456741997</v>
      </c>
      <c r="M15" s="287">
        <v>455.0862312159</v>
      </c>
      <c r="N15" s="287">
        <v>455.0862312159</v>
      </c>
      <c r="O15" s="271">
        <v>2592.1896096170003</v>
      </c>
      <c r="P15" s="420">
        <v>1814.5327267319001</v>
      </c>
      <c r="Q15" s="420">
        <v>388.82844144255</v>
      </c>
      <c r="R15" s="420">
        <v>388.82844144255</v>
      </c>
      <c r="S15" s="271">
        <v>1591.2585682629999</v>
      </c>
      <c r="T15" s="420">
        <v>1113.8809977840999</v>
      </c>
      <c r="U15" s="420">
        <v>238.68878523944997</v>
      </c>
      <c r="V15" s="420">
        <v>238.68878523944997</v>
      </c>
    </row>
    <row r="16" spans="1:22" x14ac:dyDescent="0.2">
      <c r="A16" s="269" t="str">
        <f t="shared" si="0"/>
        <v>3313</v>
      </c>
      <c r="B16" s="270" t="s">
        <v>411</v>
      </c>
      <c r="C16" s="271">
        <v>1482.0932134569998</v>
      </c>
      <c r="D16" s="272">
        <f t="shared" si="7"/>
        <v>1037.4652494198999</v>
      </c>
      <c r="E16" s="272">
        <f t="shared" si="2"/>
        <v>222.31398201854998</v>
      </c>
      <c r="F16" s="272">
        <f t="shared" si="3"/>
        <v>222.31398201854998</v>
      </c>
      <c r="G16" s="271">
        <v>2098.530801291</v>
      </c>
      <c r="H16" s="287">
        <f>G16*70%</f>
        <v>1468.9715609036998</v>
      </c>
      <c r="I16" s="287">
        <f t="shared" si="5"/>
        <v>314.77962019364998</v>
      </c>
      <c r="J16" s="287">
        <f t="shared" si="6"/>
        <v>314.77962019364998</v>
      </c>
      <c r="K16" s="271">
        <v>3098.9375123270001</v>
      </c>
      <c r="L16" s="287">
        <v>2169.2562586289</v>
      </c>
      <c r="M16" s="287">
        <v>464.84062684905001</v>
      </c>
      <c r="N16" s="287">
        <v>464.84062684905001</v>
      </c>
      <c r="O16" s="271">
        <v>3262.1393880580003</v>
      </c>
      <c r="P16" s="420">
        <v>2283.4975716406002</v>
      </c>
      <c r="Q16" s="420">
        <v>489.32090820870008</v>
      </c>
      <c r="R16" s="420">
        <v>489.32090820870008</v>
      </c>
      <c r="S16" s="271">
        <v>1756.39426637</v>
      </c>
      <c r="T16" s="420">
        <v>1229.4759864589998</v>
      </c>
      <c r="U16" s="420">
        <v>263.45913995550001</v>
      </c>
      <c r="V16" s="420">
        <v>263.45913995550001</v>
      </c>
    </row>
    <row r="17" spans="1:22" ht="26.4" x14ac:dyDescent="0.2">
      <c r="A17" s="269" t="str">
        <f t="shared" si="0"/>
        <v>3313</v>
      </c>
      <c r="B17" s="273" t="s">
        <v>412</v>
      </c>
      <c r="C17" s="271">
        <v>1152.939476578</v>
      </c>
      <c r="D17" s="272">
        <f t="shared" si="7"/>
        <v>807.05763360460003</v>
      </c>
      <c r="E17" s="272">
        <f t="shared" si="2"/>
        <v>172.94092148670001</v>
      </c>
      <c r="F17" s="272">
        <f t="shared" si="3"/>
        <v>172.94092148670001</v>
      </c>
      <c r="G17" s="271">
        <v>1590.4665294790002</v>
      </c>
      <c r="H17" s="287">
        <f>G17*70%</f>
        <v>1113.3265706353</v>
      </c>
      <c r="I17" s="287">
        <f t="shared" si="5"/>
        <v>238.56997942185001</v>
      </c>
      <c r="J17" s="287">
        <f t="shared" si="6"/>
        <v>238.56997942185001</v>
      </c>
      <c r="K17" s="271">
        <v>1723.3343624939998</v>
      </c>
      <c r="L17" s="287">
        <v>1206.3340537457998</v>
      </c>
      <c r="M17" s="287">
        <v>258.50015437409996</v>
      </c>
      <c r="N17" s="287">
        <v>258.50015437409996</v>
      </c>
      <c r="O17" s="271">
        <v>1935.9346001669996</v>
      </c>
      <c r="P17" s="420">
        <v>1355.1542201169</v>
      </c>
      <c r="Q17" s="420">
        <v>290.39019002504995</v>
      </c>
      <c r="R17" s="420">
        <v>290.39019002504995</v>
      </c>
      <c r="S17" s="271">
        <v>1220.671194863</v>
      </c>
      <c r="T17" s="420">
        <v>854.46983640409996</v>
      </c>
      <c r="U17" s="420">
        <v>183.10067922944998</v>
      </c>
      <c r="V17" s="420">
        <v>183.10067922944998</v>
      </c>
    </row>
    <row r="18" spans="1:22" s="278" customFormat="1" x14ac:dyDescent="0.2">
      <c r="A18" s="274">
        <v>33130</v>
      </c>
      <c r="B18" s="279" t="s">
        <v>413</v>
      </c>
      <c r="C18" s="276">
        <v>6497.9829394800008</v>
      </c>
      <c r="D18" s="277">
        <f t="shared" si="7"/>
        <v>4548.5880576360005</v>
      </c>
      <c r="E18" s="277">
        <f t="shared" si="2"/>
        <v>974.69744092200006</v>
      </c>
      <c r="F18" s="277">
        <f t="shared" si="3"/>
        <v>974.69744092200006</v>
      </c>
      <c r="G18" s="276">
        <f>G17+G16+G15+G14</f>
        <v>8158.5533410549997</v>
      </c>
      <c r="H18" s="276">
        <f>H17+H16+H15+H14</f>
        <v>5710.9873387384987</v>
      </c>
      <c r="I18" s="276">
        <f>I17+I16+I15+I14</f>
        <v>1223.78300115825</v>
      </c>
      <c r="J18" s="276">
        <f>J17+J16+J15+J14</f>
        <v>1223.78300115825</v>
      </c>
      <c r="K18" s="276">
        <v>10312.772503839</v>
      </c>
      <c r="L18" s="276">
        <v>7218.9407526872992</v>
      </c>
      <c r="M18" s="276">
        <v>1546.9158755758499</v>
      </c>
      <c r="N18" s="276">
        <v>1546.9158755758499</v>
      </c>
      <c r="O18" s="276">
        <v>10409.62315947</v>
      </c>
      <c r="P18" s="276">
        <v>7286.7362116289996</v>
      </c>
      <c r="Q18" s="276">
        <v>1561.4434739205001</v>
      </c>
      <c r="R18" s="276">
        <v>1561.4434739205001</v>
      </c>
      <c r="S18" s="276">
        <v>6276.2809233959997</v>
      </c>
      <c r="T18" s="276">
        <v>4393.3960000000006</v>
      </c>
      <c r="U18" s="276">
        <v>941.44200000000001</v>
      </c>
      <c r="V18" s="276">
        <v>941.44213850939991</v>
      </c>
    </row>
    <row r="19" spans="1:22" s="278" customFormat="1" x14ac:dyDescent="0.2">
      <c r="A19" s="280" t="s">
        <v>414</v>
      </c>
      <c r="B19" s="279"/>
      <c r="C19" s="276">
        <v>28888.322566677001</v>
      </c>
      <c r="D19" s="277">
        <v>20221.8257966739</v>
      </c>
      <c r="E19" s="277">
        <v>4333.2483850015497</v>
      </c>
      <c r="F19" s="277">
        <v>4333.2483850015497</v>
      </c>
      <c r="G19" s="288">
        <f t="shared" ref="G19:J19" si="8">G18+G13</f>
        <v>36350.005217352998</v>
      </c>
      <c r="H19" s="288">
        <f t="shared" si="8"/>
        <v>25445.00365214709</v>
      </c>
      <c r="I19" s="288">
        <f t="shared" si="8"/>
        <v>5452.5007826029496</v>
      </c>
      <c r="J19" s="288">
        <f t="shared" si="8"/>
        <v>5452.5007826029496</v>
      </c>
      <c r="K19" s="288">
        <v>41735.542895191</v>
      </c>
      <c r="L19" s="288">
        <v>29214.880026633698</v>
      </c>
      <c r="M19" s="288">
        <v>6260.3314342786489</v>
      </c>
      <c r="N19" s="288">
        <v>6260.3314342786489</v>
      </c>
      <c r="O19" s="421">
        <v>39069.447057825993</v>
      </c>
      <c r="P19" s="421">
        <v>27348.612940478197</v>
      </c>
      <c r="Q19" s="421">
        <v>5860.417058673901</v>
      </c>
      <c r="R19" s="421">
        <v>5860.417058673901</v>
      </c>
      <c r="S19" s="421">
        <v>25346.312178600998</v>
      </c>
      <c r="T19" s="421">
        <v>17742.418525020697</v>
      </c>
      <c r="U19" s="421">
        <v>3801.9468267901493</v>
      </c>
      <c r="V19" s="421">
        <v>3801.9468267901493</v>
      </c>
    </row>
    <row r="20" spans="1:22" x14ac:dyDescent="0.2">
      <c r="A20" s="266" t="s">
        <v>259</v>
      </c>
      <c r="B20" s="281"/>
      <c r="C20" s="281"/>
      <c r="D20" s="282"/>
      <c r="E20" s="281"/>
      <c r="F20" s="281"/>
    </row>
    <row r="22" spans="1:22" x14ac:dyDescent="0.2">
      <c r="E22" s="283"/>
      <c r="F22" s="283"/>
    </row>
    <row r="23" spans="1:22" x14ac:dyDescent="0.2">
      <c r="E23" s="283"/>
      <c r="F23" s="283"/>
    </row>
    <row r="25" spans="1:22" x14ac:dyDescent="0.2">
      <c r="C25" s="284"/>
      <c r="E25" s="283"/>
    </row>
    <row r="27" spans="1:22" x14ac:dyDescent="0.2">
      <c r="C27" s="283"/>
    </row>
  </sheetData>
  <mergeCells count="19">
    <mergeCell ref="S3:V3"/>
    <mergeCell ref="S4:S5"/>
    <mergeCell ref="T4:V4"/>
    <mergeCell ref="O3:R3"/>
    <mergeCell ref="O4:O5"/>
    <mergeCell ref="P4:R4"/>
    <mergeCell ref="A1:J1"/>
    <mergeCell ref="A2:F2"/>
    <mergeCell ref="A3:A5"/>
    <mergeCell ref="B3:B5"/>
    <mergeCell ref="C3:F3"/>
    <mergeCell ref="C4:C5"/>
    <mergeCell ref="D4:F4"/>
    <mergeCell ref="K3:N3"/>
    <mergeCell ref="K4:K5"/>
    <mergeCell ref="L4:N4"/>
    <mergeCell ref="G3:J3"/>
    <mergeCell ref="G4:G5"/>
    <mergeCell ref="H4:J4"/>
  </mergeCells>
  <printOptions horizontalCentered="1"/>
  <pageMargins left="0.8" right="0.8" top="0.8" bottom="1.2" header="0.3" footer="0.3"/>
  <pageSetup paperSize="2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zoomScaleSheetLayoutView="100" workbookViewId="0">
      <selection activeCell="I9" sqref="I9"/>
    </sheetView>
  </sheetViews>
  <sheetFormatPr defaultColWidth="12.83203125" defaultRowHeight="12" customHeight="1" x14ac:dyDescent="0.2"/>
  <cols>
    <col min="1" max="1" width="7.1640625" style="78" customWidth="1"/>
    <col min="2" max="2" width="45.5" style="15" bestFit="1" customWidth="1"/>
    <col min="3" max="9" width="10.33203125" style="15" customWidth="1"/>
    <col min="10" max="11" width="7.83203125" style="15" hidden="1" customWidth="1"/>
    <col min="12" max="16384" width="12.83203125" style="15"/>
  </cols>
  <sheetData>
    <row r="1" spans="1:11" s="2" customFormat="1" ht="14.1" customHeight="1" x14ac:dyDescent="0.25">
      <c r="A1" s="79" t="s">
        <v>155</v>
      </c>
      <c r="B1" s="80"/>
      <c r="C1" s="80"/>
      <c r="D1" s="80"/>
      <c r="E1" s="80"/>
      <c r="F1" s="80"/>
      <c r="G1" s="80"/>
      <c r="H1" s="80"/>
      <c r="I1" s="81"/>
      <c r="K1" s="3"/>
    </row>
    <row r="2" spans="1:11" s="4" customFormat="1" ht="14.1" customHeight="1" x14ac:dyDescent="0.2">
      <c r="A2" s="82" t="s">
        <v>71</v>
      </c>
      <c r="B2" s="83"/>
      <c r="C2" s="83"/>
      <c r="D2" s="83"/>
      <c r="E2" s="83"/>
      <c r="F2" s="83"/>
      <c r="G2" s="83"/>
      <c r="H2" s="83"/>
      <c r="I2" s="84"/>
      <c r="K2" s="5"/>
    </row>
    <row r="3" spans="1:11" s="7" customFormat="1" ht="14.1" customHeight="1" x14ac:dyDescent="0.2">
      <c r="A3" s="6"/>
      <c r="I3" s="9"/>
      <c r="K3" s="9"/>
    </row>
    <row r="4" spans="1:11" s="7" customFormat="1" ht="14.1" customHeight="1" x14ac:dyDescent="0.2">
      <c r="A4" s="10" t="s">
        <v>1</v>
      </c>
      <c r="B4" s="11"/>
      <c r="C4" s="11"/>
      <c r="D4" s="11"/>
      <c r="E4" s="11"/>
      <c r="F4" s="85"/>
      <c r="G4" s="85"/>
      <c r="H4" s="85"/>
      <c r="I4" s="86"/>
      <c r="K4" s="9"/>
    </row>
    <row r="5" spans="1:11" ht="12.45" customHeight="1" x14ac:dyDescent="0.2">
      <c r="A5" s="297" t="s">
        <v>2</v>
      </c>
      <c r="B5" s="298"/>
      <c r="C5" s="301" t="s">
        <v>72</v>
      </c>
      <c r="D5" s="301" t="s">
        <v>73</v>
      </c>
      <c r="E5" s="301" t="s">
        <v>74</v>
      </c>
      <c r="F5" s="301" t="s">
        <v>75</v>
      </c>
      <c r="G5" s="301" t="s">
        <v>76</v>
      </c>
      <c r="H5" s="301" t="s">
        <v>77</v>
      </c>
      <c r="I5" s="301" t="s">
        <v>78</v>
      </c>
      <c r="J5" s="87"/>
      <c r="K5" s="88"/>
    </row>
    <row r="6" spans="1:11" ht="12.45" customHeight="1" x14ac:dyDescent="0.2">
      <c r="A6" s="299"/>
      <c r="B6" s="300"/>
      <c r="C6" s="302"/>
      <c r="D6" s="302"/>
      <c r="E6" s="302"/>
      <c r="F6" s="302"/>
      <c r="G6" s="302"/>
      <c r="H6" s="302"/>
      <c r="I6" s="302"/>
      <c r="J6" s="88" t="s">
        <v>79</v>
      </c>
      <c r="K6" s="18" t="s">
        <v>80</v>
      </c>
    </row>
    <row r="7" spans="1:11" ht="12.45" customHeight="1" x14ac:dyDescent="0.2">
      <c r="A7" s="19"/>
      <c r="B7" s="20" t="s">
        <v>81</v>
      </c>
      <c r="C7" s="21">
        <v>270021.14855674299</v>
      </c>
      <c r="D7" s="21">
        <v>327374.64775147999</v>
      </c>
      <c r="E7" s="21">
        <v>396316.13042697997</v>
      </c>
      <c r="F7" s="89">
        <v>438502.99866212002</v>
      </c>
      <c r="G7" s="89">
        <v>517716.61415550014</v>
      </c>
      <c r="H7" s="89">
        <v>644460.56980699999</v>
      </c>
      <c r="I7" s="89">
        <v>766949.19156132988</v>
      </c>
      <c r="J7" s="90">
        <v>47070.70406465001</v>
      </c>
      <c r="K7" s="22">
        <v>52953.757761159985</v>
      </c>
    </row>
    <row r="8" spans="1:11" ht="12.45" customHeight="1" x14ac:dyDescent="0.2">
      <c r="A8" s="19"/>
      <c r="B8" s="20" t="s">
        <v>82</v>
      </c>
      <c r="C8" s="21">
        <v>244369.650537643</v>
      </c>
      <c r="D8" s="21">
        <v>295936.48303527001</v>
      </c>
      <c r="E8" s="21">
        <v>356620.56656943</v>
      </c>
      <c r="F8" s="89">
        <v>405846.39575477003</v>
      </c>
      <c r="G8" s="89">
        <v>481978.14593895013</v>
      </c>
      <c r="H8" s="89">
        <v>609114.36714577</v>
      </c>
      <c r="I8" s="89">
        <v>726715.69603487989</v>
      </c>
      <c r="J8" s="90">
        <v>47070.70406465001</v>
      </c>
      <c r="K8" s="22">
        <v>52953.757761159985</v>
      </c>
    </row>
    <row r="9" spans="1:11" s="36" customFormat="1" ht="12.45" customHeight="1" x14ac:dyDescent="0.2">
      <c r="A9" s="31" t="s">
        <v>14</v>
      </c>
      <c r="B9" s="32" t="s">
        <v>15</v>
      </c>
      <c r="C9" s="33">
        <v>211718.282869813</v>
      </c>
      <c r="D9" s="33">
        <v>259143.58110736002</v>
      </c>
      <c r="E9" s="33">
        <v>312441.03229537001</v>
      </c>
      <c r="F9" s="33">
        <v>355942.92921307002</v>
      </c>
      <c r="G9" s="33">
        <v>421058.7688208801</v>
      </c>
      <c r="H9" s="33">
        <v>553683.79168134998</v>
      </c>
      <c r="I9" s="33">
        <v>659482.42658098997</v>
      </c>
      <c r="J9" s="91">
        <v>38863.150693040021</v>
      </c>
      <c r="K9" s="35">
        <v>45857.501124699993</v>
      </c>
    </row>
    <row r="10" spans="1:11" s="36" customFormat="1" ht="12.45" customHeight="1" x14ac:dyDescent="0.2">
      <c r="A10" s="23">
        <v>1</v>
      </c>
      <c r="B10" s="24" t="s">
        <v>38</v>
      </c>
      <c r="C10" s="26">
        <v>66906.696185923007</v>
      </c>
      <c r="D10" s="26">
        <v>81937.468902550012</v>
      </c>
      <c r="E10" s="26">
        <v>97065.439024909996</v>
      </c>
      <c r="F10" s="26">
        <v>113991.14163132002</v>
      </c>
      <c r="G10" s="26">
        <v>149503.00324948001</v>
      </c>
      <c r="H10" s="26">
        <v>203437.16140718001</v>
      </c>
      <c r="I10" s="26">
        <v>221176.05556139999</v>
      </c>
      <c r="J10" s="92">
        <v>28159.394006930008</v>
      </c>
      <c r="K10" s="38">
        <v>33597.27643962999</v>
      </c>
    </row>
    <row r="11" spans="1:11" s="36" customFormat="1" ht="12.45" customHeight="1" x14ac:dyDescent="0.2">
      <c r="A11" s="23"/>
      <c r="B11" s="24" t="s">
        <v>83</v>
      </c>
      <c r="C11" s="26">
        <v>51313.707319002991</v>
      </c>
      <c r="D11" s="26">
        <v>64178.302464280008</v>
      </c>
      <c r="E11" s="26">
        <v>75609.223891079993</v>
      </c>
      <c r="F11" s="26">
        <v>86168.029438130005</v>
      </c>
      <c r="G11" s="26">
        <v>114174.71883395</v>
      </c>
      <c r="H11" s="26">
        <v>144978.50745479</v>
      </c>
      <c r="I11" s="26">
        <v>154790.70810903999</v>
      </c>
      <c r="J11" s="92">
        <v>8865.3607599800016</v>
      </c>
      <c r="K11" s="38">
        <v>10197.158425749996</v>
      </c>
    </row>
    <row r="12" spans="1:11" ht="12.45" customHeight="1" x14ac:dyDescent="0.2">
      <c r="A12" s="39"/>
      <c r="B12" s="40" t="s">
        <v>84</v>
      </c>
      <c r="C12" s="41">
        <v>12382.681485379999</v>
      </c>
      <c r="D12" s="41">
        <v>15532.911343220003</v>
      </c>
      <c r="E12" s="41">
        <v>19433.153184439998</v>
      </c>
      <c r="F12" s="41">
        <v>22718.066722119998</v>
      </c>
      <c r="G12" s="41">
        <v>29974.360903780002</v>
      </c>
      <c r="H12" s="41">
        <v>34992.430051039999</v>
      </c>
      <c r="I12" s="41">
        <v>41402.856406040002</v>
      </c>
      <c r="J12" s="93">
        <v>93.755321000000038</v>
      </c>
      <c r="K12" s="42">
        <v>546.57538599999998</v>
      </c>
    </row>
    <row r="13" spans="1:11" ht="12.45" customHeight="1" x14ac:dyDescent="0.2">
      <c r="A13" s="39"/>
      <c r="B13" s="40" t="s">
        <v>85</v>
      </c>
      <c r="C13" s="41">
        <v>30415.751878060004</v>
      </c>
      <c r="D13" s="41">
        <v>37069.599858460002</v>
      </c>
      <c r="E13" s="41">
        <v>45429.794501980003</v>
      </c>
      <c r="F13" s="41">
        <v>51900.257335559996</v>
      </c>
      <c r="G13" s="41">
        <v>71004.640667589993</v>
      </c>
      <c r="H13" s="41">
        <v>92644.404704570014</v>
      </c>
      <c r="I13" s="41">
        <v>87604.680250019999</v>
      </c>
      <c r="J13" s="93">
        <v>7424.1303608200014</v>
      </c>
      <c r="K13" s="42">
        <v>8289.0194710399992</v>
      </c>
    </row>
    <row r="14" spans="1:11" ht="12.45" customHeight="1" x14ac:dyDescent="0.2">
      <c r="A14" s="39"/>
      <c r="B14" s="40" t="s">
        <v>86</v>
      </c>
      <c r="C14" s="41">
        <v>8515.2739555629996</v>
      </c>
      <c r="D14" s="41">
        <v>11575.7912626</v>
      </c>
      <c r="E14" s="41">
        <v>10746.276204659998</v>
      </c>
      <c r="F14" s="41">
        <v>11549.705380450003</v>
      </c>
      <c r="G14" s="41">
        <v>13195.717262579999</v>
      </c>
      <c r="H14" s="41">
        <v>17341.672699180002</v>
      </c>
      <c r="I14" s="41">
        <v>25783.171452980001</v>
      </c>
      <c r="J14" s="93">
        <v>1163.3266848000001</v>
      </c>
      <c r="K14" s="42">
        <v>1129.1162431999996</v>
      </c>
    </row>
    <row r="15" spans="1:11" s="36" customFormat="1" ht="12.45" customHeight="1" x14ac:dyDescent="0.2">
      <c r="A15" s="23"/>
      <c r="B15" s="24" t="s">
        <v>87</v>
      </c>
      <c r="C15" s="26">
        <v>1566.2485297599999</v>
      </c>
      <c r="D15" s="26">
        <v>1880.8780001099999</v>
      </c>
      <c r="E15" s="26">
        <v>2449.2261686799998</v>
      </c>
      <c r="F15" s="26">
        <v>2927.9437999199999</v>
      </c>
      <c r="G15" s="26">
        <v>3271.7256183699997</v>
      </c>
      <c r="H15" s="26">
        <v>4144.7877601999999</v>
      </c>
      <c r="I15" s="26">
        <v>5098.6162199499995</v>
      </c>
      <c r="J15" s="94">
        <v>117.83115086000001</v>
      </c>
      <c r="K15" s="37">
        <v>155.61316199999999</v>
      </c>
    </row>
    <row r="16" spans="1:11" s="36" customFormat="1" ht="12.45" customHeight="1" x14ac:dyDescent="0.2">
      <c r="A16" s="23"/>
      <c r="B16" s="24" t="s">
        <v>88</v>
      </c>
      <c r="C16" s="26">
        <v>3587.51021064</v>
      </c>
      <c r="D16" s="26">
        <v>5312.76132736</v>
      </c>
      <c r="E16" s="26">
        <v>6671.2496514200002</v>
      </c>
      <c r="F16" s="26">
        <v>9395.28333862</v>
      </c>
      <c r="G16" s="26">
        <v>13146.960123379999</v>
      </c>
      <c r="H16" s="26">
        <v>18287.00648023</v>
      </c>
      <c r="I16" s="26">
        <v>19332.939386180002</v>
      </c>
      <c r="J16" s="94">
        <v>66.31724250000002</v>
      </c>
      <c r="K16" s="37">
        <v>76.834163509999996</v>
      </c>
    </row>
    <row r="17" spans="1:11" ht="12.45" customHeight="1" x14ac:dyDescent="0.2">
      <c r="A17" s="39"/>
      <c r="B17" s="40" t="s">
        <v>89</v>
      </c>
      <c r="C17" s="41">
        <v>31.729359890000005</v>
      </c>
      <c r="D17" s="41">
        <v>3.7526407400000004</v>
      </c>
      <c r="E17" s="41">
        <v>28.474449499999999</v>
      </c>
      <c r="F17" s="41">
        <v>8.9926557100000011</v>
      </c>
      <c r="G17" s="41">
        <v>5.6333172500000002</v>
      </c>
      <c r="H17" s="41">
        <v>136.00413816999998</v>
      </c>
      <c r="I17" s="41">
        <v>10.96352978</v>
      </c>
      <c r="J17" s="95">
        <v>13397.344322830006</v>
      </c>
      <c r="K17" s="43">
        <v>16275.374723029992</v>
      </c>
    </row>
    <row r="18" spans="1:11" ht="12.45" customHeight="1" x14ac:dyDescent="0.2">
      <c r="A18" s="39"/>
      <c r="B18" s="40" t="s">
        <v>90</v>
      </c>
      <c r="C18" s="41">
        <v>3555.7808507499999</v>
      </c>
      <c r="D18" s="41">
        <v>5309.0086866199999</v>
      </c>
      <c r="E18" s="41">
        <v>6642.7752019199997</v>
      </c>
      <c r="F18" s="41">
        <v>9386.2906829099993</v>
      </c>
      <c r="G18" s="41">
        <v>13141.326806129999</v>
      </c>
      <c r="H18" s="41">
        <v>18151.002342060001</v>
      </c>
      <c r="I18" s="41">
        <v>19321.9758564</v>
      </c>
      <c r="J18" s="93">
        <v>1503.0220433300001</v>
      </c>
      <c r="K18" s="42">
        <v>1731.1662459899999</v>
      </c>
    </row>
    <row r="19" spans="1:11" s="36" customFormat="1" ht="12.45" customHeight="1" x14ac:dyDescent="0.2">
      <c r="A19" s="23"/>
      <c r="B19" s="24" t="s">
        <v>91</v>
      </c>
      <c r="C19" s="26">
        <v>9116.1616366199996</v>
      </c>
      <c r="D19" s="26">
        <v>8959.6285062300012</v>
      </c>
      <c r="E19" s="26">
        <v>10327.59433482</v>
      </c>
      <c r="F19" s="26">
        <v>12927.9863683</v>
      </c>
      <c r="G19" s="26">
        <v>16196.75407995</v>
      </c>
      <c r="H19" s="26">
        <v>31064.551743830001</v>
      </c>
      <c r="I19" s="26">
        <v>36598.543554780001</v>
      </c>
      <c r="J19" s="94">
        <v>8885.2200456100018</v>
      </c>
      <c r="K19" s="37">
        <v>9574.9607243199971</v>
      </c>
    </row>
    <row r="20" spans="1:11" s="36" customFormat="1" ht="12.45" customHeight="1" x14ac:dyDescent="0.2">
      <c r="A20" s="23"/>
      <c r="B20" s="24" t="s">
        <v>92</v>
      </c>
      <c r="C20" s="26">
        <v>1323.0684899</v>
      </c>
      <c r="D20" s="26">
        <v>1605.8986045699999</v>
      </c>
      <c r="E20" s="26">
        <v>2008.1449789100002</v>
      </c>
      <c r="F20" s="26">
        <v>2571.8986863499999</v>
      </c>
      <c r="G20" s="26">
        <v>2712.8445938300001</v>
      </c>
      <c r="H20" s="26">
        <v>4962.3079681300005</v>
      </c>
      <c r="I20" s="26">
        <v>5355.2482914499997</v>
      </c>
      <c r="J20" s="94">
        <v>776.48383234999983</v>
      </c>
      <c r="K20" s="37">
        <v>934.42376518000037</v>
      </c>
    </row>
    <row r="21" spans="1:11" s="36" customFormat="1" ht="12.45" customHeight="1" x14ac:dyDescent="0.2">
      <c r="A21" s="23">
        <v>2</v>
      </c>
      <c r="B21" s="24" t="s">
        <v>19</v>
      </c>
      <c r="C21" s="26">
        <v>144811.58668389</v>
      </c>
      <c r="D21" s="26">
        <v>177206.11220480999</v>
      </c>
      <c r="E21" s="26">
        <v>215375.59327046</v>
      </c>
      <c r="F21" s="26">
        <v>241951.78758174999</v>
      </c>
      <c r="G21" s="26">
        <v>271555.76557140006</v>
      </c>
      <c r="H21" s="26">
        <v>350246.63027416996</v>
      </c>
      <c r="I21" s="26">
        <v>438306.37101958995</v>
      </c>
      <c r="J21" s="92">
        <v>2232.6184015400004</v>
      </c>
      <c r="K21" s="38">
        <v>4034.8239875399995</v>
      </c>
    </row>
    <row r="22" spans="1:11" ht="12.45" customHeight="1" x14ac:dyDescent="0.2">
      <c r="A22" s="39"/>
      <c r="B22" s="24" t="s">
        <v>93</v>
      </c>
      <c r="C22" s="26">
        <v>144811.58668389</v>
      </c>
      <c r="D22" s="26">
        <v>177206.11220480999</v>
      </c>
      <c r="E22" s="26">
        <v>215375.59327046</v>
      </c>
      <c r="F22" s="26">
        <v>241951.78758174999</v>
      </c>
      <c r="G22" s="26">
        <v>271555.76557140006</v>
      </c>
      <c r="H22" s="26">
        <v>350246.63027416996</v>
      </c>
      <c r="I22" s="26">
        <v>438306.37101958995</v>
      </c>
      <c r="J22" s="92">
        <v>5861.0953156800024</v>
      </c>
      <c r="K22" s="38">
        <v>7096.3667344799978</v>
      </c>
    </row>
    <row r="23" spans="1:11" s="36" customFormat="1" ht="12.45" customHeight="1" x14ac:dyDescent="0.2">
      <c r="A23" s="23"/>
      <c r="B23" s="24" t="s">
        <v>20</v>
      </c>
      <c r="C23" s="26">
        <v>43395.37130775999</v>
      </c>
      <c r="D23" s="26">
        <v>56914.851701139996</v>
      </c>
      <c r="E23" s="26">
        <v>67980.555626250003</v>
      </c>
      <c r="F23" s="26">
        <v>74844.459069839999</v>
      </c>
      <c r="G23" s="26">
        <v>82184.04922084001</v>
      </c>
      <c r="H23" s="26">
        <v>103039.60740410999</v>
      </c>
      <c r="I23" s="26">
        <v>126867.00024624</v>
      </c>
      <c r="J23" s="94">
        <v>1152.58300706</v>
      </c>
      <c r="K23" s="37">
        <v>1249.7174016500007</v>
      </c>
    </row>
    <row r="24" spans="1:11" ht="12.45" customHeight="1" x14ac:dyDescent="0.2">
      <c r="A24" s="39"/>
      <c r="B24" s="40" t="s">
        <v>94</v>
      </c>
      <c r="C24" s="41">
        <v>37223.312059459997</v>
      </c>
      <c r="D24" s="41">
        <v>50840.762549500003</v>
      </c>
      <c r="E24" s="41">
        <v>62453.22497399</v>
      </c>
      <c r="F24" s="41">
        <v>70525.966523740004</v>
      </c>
      <c r="G24" s="41">
        <v>77792.205651020005</v>
      </c>
      <c r="H24" s="41">
        <v>98386.625539759989</v>
      </c>
      <c r="I24" s="41">
        <v>121608.39436531</v>
      </c>
      <c r="J24" s="93">
        <v>1493.9428841899999</v>
      </c>
      <c r="K24" s="42">
        <v>2209.9952140400001</v>
      </c>
    </row>
    <row r="25" spans="1:11" ht="12.45" customHeight="1" x14ac:dyDescent="0.2">
      <c r="A25" s="39"/>
      <c r="B25" s="40" t="s">
        <v>95</v>
      </c>
      <c r="C25" s="41">
        <v>3686.3472881799999</v>
      </c>
      <c r="D25" s="41">
        <v>3478.9786961999998</v>
      </c>
      <c r="E25" s="41">
        <v>1668.6068989600001</v>
      </c>
      <c r="F25" s="41">
        <v>1.9165099999999999</v>
      </c>
      <c r="G25" s="41">
        <v>9.1262185599999999</v>
      </c>
      <c r="H25" s="41">
        <v>2.6698550000000001</v>
      </c>
      <c r="I25" s="41">
        <v>6.1396571900000003</v>
      </c>
      <c r="J25" s="93">
        <v>501.38502552</v>
      </c>
      <c r="K25" s="42">
        <v>616.92265298000007</v>
      </c>
    </row>
    <row r="26" spans="1:11" ht="12.45" customHeight="1" x14ac:dyDescent="0.2">
      <c r="A26" s="39"/>
      <c r="B26" s="40" t="s">
        <v>96</v>
      </c>
      <c r="C26" s="41">
        <v>810.75714285000004</v>
      </c>
      <c r="D26" s="41">
        <v>419.15441714999997</v>
      </c>
      <c r="E26" s="41">
        <v>1065.260589</v>
      </c>
      <c r="F26" s="41">
        <v>310.66771635000003</v>
      </c>
      <c r="G26" s="41">
        <v>155.904629</v>
      </c>
      <c r="H26" s="41">
        <v>125.58036501000001</v>
      </c>
      <c r="I26" s="41">
        <v>99.021461000000002</v>
      </c>
      <c r="J26" s="93">
        <v>2669.0753764000001</v>
      </c>
      <c r="K26" s="42">
        <v>2991.7240499999998</v>
      </c>
    </row>
    <row r="27" spans="1:11" ht="12.45" customHeight="1" x14ac:dyDescent="0.2">
      <c r="A27" s="39"/>
      <c r="B27" s="40" t="s">
        <v>97</v>
      </c>
      <c r="C27" s="41">
        <v>1170.061827</v>
      </c>
      <c r="D27" s="41">
        <v>1725.493115</v>
      </c>
      <c r="E27" s="41">
        <v>2327.8865373000003</v>
      </c>
      <c r="F27" s="41">
        <v>3378.3164670000001</v>
      </c>
      <c r="G27" s="41">
        <v>3411.2110724999998</v>
      </c>
      <c r="H27" s="41">
        <v>4107.6543219099995</v>
      </c>
      <c r="I27" s="41">
        <v>4734.1393079799991</v>
      </c>
      <c r="J27" s="93">
        <v>44.109022510000031</v>
      </c>
      <c r="K27" s="42">
        <v>28.007415809999969</v>
      </c>
    </row>
    <row r="28" spans="1:11" ht="12.45" customHeight="1" x14ac:dyDescent="0.2">
      <c r="A28" s="39"/>
      <c r="B28" s="40" t="s">
        <v>98</v>
      </c>
      <c r="C28" s="26">
        <v>504.89299027000004</v>
      </c>
      <c r="D28" s="26">
        <v>450.46292328999999</v>
      </c>
      <c r="E28" s="26">
        <v>465.57662700000003</v>
      </c>
      <c r="F28" s="26">
        <v>627.59185275000004</v>
      </c>
      <c r="G28" s="26">
        <v>815.60164975999999</v>
      </c>
      <c r="H28" s="26">
        <v>417.07732243000004</v>
      </c>
      <c r="I28" s="26">
        <v>419.30545475999998</v>
      </c>
      <c r="J28" s="92">
        <v>35.593608439999997</v>
      </c>
      <c r="K28" s="38">
        <v>28.376556370000003</v>
      </c>
    </row>
    <row r="29" spans="1:11" ht="12.45" customHeight="1" x14ac:dyDescent="0.2">
      <c r="A29" s="23"/>
      <c r="B29" s="24" t="s">
        <v>99</v>
      </c>
      <c r="C29" s="26">
        <v>70669.347266630008</v>
      </c>
      <c r="D29" s="26">
        <v>83391.099352910009</v>
      </c>
      <c r="E29" s="26">
        <v>101110.59181501</v>
      </c>
      <c r="F29" s="26">
        <v>112518.20035085999</v>
      </c>
      <c r="G29" s="26">
        <v>122318.61686887001</v>
      </c>
      <c r="H29" s="26">
        <v>161032.06633079</v>
      </c>
      <c r="I29" s="26">
        <v>206795.39373737</v>
      </c>
      <c r="J29" s="92">
        <v>10703.756686110006</v>
      </c>
      <c r="K29" s="38">
        <v>12260.224685069999</v>
      </c>
    </row>
    <row r="30" spans="1:11" ht="12.45" customHeight="1" x14ac:dyDescent="0.2">
      <c r="A30" s="39"/>
      <c r="B30" s="40" t="s">
        <v>100</v>
      </c>
      <c r="C30" s="41">
        <v>8423.7570460900006</v>
      </c>
      <c r="D30" s="41">
        <v>9748.5453667199999</v>
      </c>
      <c r="E30" s="41">
        <v>11295.362688929999</v>
      </c>
      <c r="F30" s="41">
        <v>12848.796318250001</v>
      </c>
      <c r="G30" s="41">
        <v>16214.211484399999</v>
      </c>
      <c r="H30" s="41">
        <v>21142.523545979999</v>
      </c>
      <c r="I30" s="41">
        <v>26088.259573750001</v>
      </c>
      <c r="J30" s="95">
        <v>8714.2273208700062</v>
      </c>
      <c r="K30" s="43">
        <v>10027.611911049997</v>
      </c>
    </row>
    <row r="31" spans="1:11" ht="12.45" customHeight="1" x14ac:dyDescent="0.2">
      <c r="A31" s="39"/>
      <c r="B31" s="40" t="s">
        <v>101</v>
      </c>
      <c r="C31" s="41">
        <v>44978.234137599997</v>
      </c>
      <c r="D31" s="41">
        <v>55012.699799880007</v>
      </c>
      <c r="E31" s="41">
        <v>66821.281248390005</v>
      </c>
      <c r="F31" s="41">
        <v>72997.567977829996</v>
      </c>
      <c r="G31" s="41">
        <v>72876.359647789999</v>
      </c>
      <c r="H31" s="41">
        <v>99910.188326789998</v>
      </c>
      <c r="I31" s="41">
        <v>130642.16824488</v>
      </c>
      <c r="J31" s="95">
        <v>6589.5685794300025</v>
      </c>
      <c r="K31" s="43">
        <v>7142.2326979399986</v>
      </c>
    </row>
    <row r="32" spans="1:11" ht="12.45" customHeight="1" x14ac:dyDescent="0.2">
      <c r="A32" s="39"/>
      <c r="B32" s="40" t="s">
        <v>29</v>
      </c>
      <c r="C32" s="41">
        <v>5574.5620122299997</v>
      </c>
      <c r="D32" s="41">
        <v>6309.5596208100005</v>
      </c>
      <c r="E32" s="41">
        <v>7846.1561288399998</v>
      </c>
      <c r="F32" s="41">
        <v>9164.1847414900003</v>
      </c>
      <c r="G32" s="41">
        <v>13293.641860670001</v>
      </c>
      <c r="H32" s="41">
        <v>15037.009982520001</v>
      </c>
      <c r="I32" s="41">
        <v>18731.12463916</v>
      </c>
      <c r="J32" s="96">
        <v>64.707232849999997</v>
      </c>
      <c r="K32" s="47">
        <v>826.07051948999981</v>
      </c>
    </row>
    <row r="33" spans="1:11" ht="12.45" customHeight="1" x14ac:dyDescent="0.2">
      <c r="A33" s="39"/>
      <c r="B33" s="40" t="s">
        <v>102</v>
      </c>
      <c r="C33" s="41">
        <v>11692.794070710001</v>
      </c>
      <c r="D33" s="41">
        <v>12320.2945655</v>
      </c>
      <c r="E33" s="41">
        <v>15147.791748850001</v>
      </c>
      <c r="F33" s="41">
        <v>17507.65131329</v>
      </c>
      <c r="G33" s="41">
        <v>19934.403876010001</v>
      </c>
      <c r="H33" s="41">
        <v>24942.344475500002</v>
      </c>
      <c r="I33" s="41">
        <v>31333.841279579996</v>
      </c>
      <c r="J33" s="93">
        <v>3704.0119596499999</v>
      </c>
      <c r="K33" s="42">
        <v>2627.0412280799992</v>
      </c>
    </row>
    <row r="34" spans="1:11" s="36" customFormat="1" ht="12.45" customHeight="1" x14ac:dyDescent="0.2">
      <c r="A34" s="23"/>
      <c r="B34" s="24" t="s">
        <v>103</v>
      </c>
      <c r="C34" s="26">
        <v>30256.195810140001</v>
      </c>
      <c r="D34" s="26">
        <v>36244.037148290001</v>
      </c>
      <c r="E34" s="26">
        <v>45411.018738650004</v>
      </c>
      <c r="F34" s="26">
        <v>53540.289424589995</v>
      </c>
      <c r="G34" s="26">
        <v>65768.094723389993</v>
      </c>
      <c r="H34" s="26">
        <v>84548.185801610001</v>
      </c>
      <c r="I34" s="26">
        <v>102531.22554734</v>
      </c>
      <c r="J34" s="94">
        <v>1778.60900631</v>
      </c>
      <c r="K34" s="37">
        <v>2189.2512362699995</v>
      </c>
    </row>
    <row r="35" spans="1:11" ht="12.45" customHeight="1" x14ac:dyDescent="0.2">
      <c r="A35" s="39"/>
      <c r="B35" s="40" t="s">
        <v>104</v>
      </c>
      <c r="C35" s="41">
        <v>5220.5867337</v>
      </c>
      <c r="D35" s="41">
        <v>5358.9326266099997</v>
      </c>
      <c r="E35" s="41">
        <v>7356.71122638</v>
      </c>
      <c r="F35" s="41">
        <v>7164.7158372700005</v>
      </c>
      <c r="G35" s="41">
        <v>9010.1466253999988</v>
      </c>
      <c r="H35" s="41">
        <v>11003.694337090001</v>
      </c>
      <c r="I35" s="41">
        <v>14041.29458487</v>
      </c>
      <c r="J35" s="93">
        <v>821.26506229999973</v>
      </c>
      <c r="K35" s="42">
        <v>1243.6240121300002</v>
      </c>
    </row>
    <row r="36" spans="1:11" ht="12.45" customHeight="1" x14ac:dyDescent="0.2">
      <c r="A36" s="23"/>
      <c r="B36" s="40" t="s">
        <v>105</v>
      </c>
      <c r="C36" s="41">
        <v>11937.28870289</v>
      </c>
      <c r="D36" s="41">
        <v>13213.533533010001</v>
      </c>
      <c r="E36" s="41">
        <v>16368.30351578</v>
      </c>
      <c r="F36" s="41">
        <v>19547.417596419997</v>
      </c>
      <c r="G36" s="41">
        <v>22796.718839009998</v>
      </c>
      <c r="H36" s="41">
        <v>29907.583262420005</v>
      </c>
      <c r="I36" s="41">
        <v>38570.008132760006</v>
      </c>
      <c r="J36" s="96">
        <v>220.97531831999999</v>
      </c>
      <c r="K36" s="47">
        <v>256.24570197000003</v>
      </c>
    </row>
    <row r="37" spans="1:11" s="36" customFormat="1" ht="12.45" customHeight="1" x14ac:dyDescent="0.2">
      <c r="A37" s="39"/>
      <c r="B37" s="40" t="s">
        <v>106</v>
      </c>
      <c r="C37" s="41">
        <v>2592.5567607199996</v>
      </c>
      <c r="D37" s="41">
        <v>3074.6321980399998</v>
      </c>
      <c r="E37" s="41">
        <v>3673.1931348000003</v>
      </c>
      <c r="F37" s="41">
        <v>4346.1148275300002</v>
      </c>
      <c r="G37" s="41">
        <v>4417.8097535299994</v>
      </c>
      <c r="H37" s="41">
        <v>6338.6860072200006</v>
      </c>
      <c r="I37" s="41">
        <v>7848.0615475600007</v>
      </c>
      <c r="J37" s="93">
        <v>922.2752213900003</v>
      </c>
      <c r="K37" s="42">
        <v>1512.3171149099994</v>
      </c>
    </row>
    <row r="38" spans="1:11" ht="12.45" customHeight="1" x14ac:dyDescent="0.2">
      <c r="A38" s="48"/>
      <c r="B38" s="40" t="s">
        <v>107</v>
      </c>
      <c r="C38" s="49">
        <v>10505.76361283</v>
      </c>
      <c r="D38" s="49">
        <v>14596.93879063</v>
      </c>
      <c r="E38" s="49">
        <v>18012.810861689999</v>
      </c>
      <c r="F38" s="49">
        <v>22482.041163369999</v>
      </c>
      <c r="G38" s="49">
        <v>29543.419505450001</v>
      </c>
      <c r="H38" s="49">
        <v>37298.22219488</v>
      </c>
      <c r="I38" s="49">
        <v>42071.861282149999</v>
      </c>
      <c r="J38" s="93">
        <v>1156.4499695200002</v>
      </c>
      <c r="K38" s="42">
        <v>1304.8151315700006</v>
      </c>
    </row>
    <row r="39" spans="1:11" s="36" customFormat="1" ht="12.45" customHeight="1" x14ac:dyDescent="0.2">
      <c r="A39" s="23"/>
      <c r="B39" s="28" t="s">
        <v>108</v>
      </c>
      <c r="C39" s="97">
        <v>490.67229936000001</v>
      </c>
      <c r="D39" s="97">
        <v>656.12400246999994</v>
      </c>
      <c r="E39" s="97">
        <v>873.42709055000012</v>
      </c>
      <c r="F39" s="97">
        <v>1048.8387364600001</v>
      </c>
      <c r="G39" s="97">
        <v>1285.0047583</v>
      </c>
      <c r="H39" s="97">
        <v>1626.7707376600001</v>
      </c>
      <c r="I39" s="97">
        <v>2112.7514886399999</v>
      </c>
      <c r="J39" s="98">
        <v>45.933550530000019</v>
      </c>
      <c r="K39" s="99">
        <v>68.246966630000003</v>
      </c>
    </row>
    <row r="40" spans="1:11" ht="12" customHeight="1" x14ac:dyDescent="0.2">
      <c r="A40" s="59" t="s">
        <v>16</v>
      </c>
      <c r="B40" s="100" t="s">
        <v>17</v>
      </c>
      <c r="C40" s="34">
        <v>32651.367667829996</v>
      </c>
      <c r="D40" s="34">
        <v>36792.901927909996</v>
      </c>
      <c r="E40" s="34">
        <v>44179.534274060003</v>
      </c>
      <c r="F40" s="34">
        <v>49903.466541700007</v>
      </c>
      <c r="G40" s="34">
        <v>60919.377118069999</v>
      </c>
      <c r="H40" s="34">
        <v>55430.575464419991</v>
      </c>
      <c r="I40" s="34">
        <v>67233.269453889981</v>
      </c>
      <c r="J40" s="91">
        <v>8207.5533716099999</v>
      </c>
      <c r="K40" s="35">
        <v>7096.2566364599988</v>
      </c>
    </row>
    <row r="41" spans="1:11" ht="12.45" customHeight="1" x14ac:dyDescent="0.2">
      <c r="A41" s="61"/>
      <c r="B41" s="45" t="s">
        <v>109</v>
      </c>
      <c r="C41" s="37">
        <v>17654.585914709998</v>
      </c>
      <c r="D41" s="37">
        <v>17598.470929399999</v>
      </c>
      <c r="E41" s="37">
        <v>20675.380234890003</v>
      </c>
      <c r="F41" s="37">
        <v>22703.73143711</v>
      </c>
      <c r="G41" s="37">
        <v>26202.811944870002</v>
      </c>
      <c r="H41" s="37">
        <v>27199.805832359998</v>
      </c>
      <c r="I41" s="37">
        <v>33047.091485679994</v>
      </c>
      <c r="J41" s="92">
        <v>2350.8945522899999</v>
      </c>
      <c r="K41" s="38">
        <v>2092.8246631799984</v>
      </c>
    </row>
    <row r="42" spans="1:11" ht="12.45" customHeight="1" x14ac:dyDescent="0.2">
      <c r="A42" s="62"/>
      <c r="B42" s="46" t="s">
        <v>110</v>
      </c>
      <c r="C42" s="42">
        <v>1750.6035261400002</v>
      </c>
      <c r="D42" s="42">
        <v>527.93556690000003</v>
      </c>
      <c r="E42" s="42">
        <v>1658.1849864799999</v>
      </c>
      <c r="F42" s="42">
        <v>1929.1883150600001</v>
      </c>
      <c r="G42" s="42">
        <v>7158.4878454600002</v>
      </c>
      <c r="H42" s="42">
        <v>2208.6358320599998</v>
      </c>
      <c r="I42" s="42">
        <v>3540.0586545900005</v>
      </c>
      <c r="J42" s="95">
        <v>545.51879019000012</v>
      </c>
      <c r="K42" s="43">
        <v>326.9798880899998</v>
      </c>
    </row>
    <row r="43" spans="1:11" ht="12.45" customHeight="1" x14ac:dyDescent="0.2">
      <c r="A43" s="62"/>
      <c r="B43" s="46" t="s">
        <v>111</v>
      </c>
      <c r="C43" s="42">
        <v>9429.453770600001</v>
      </c>
      <c r="D43" s="42">
        <v>10843.11479039</v>
      </c>
      <c r="E43" s="42">
        <v>12992.172146620002</v>
      </c>
      <c r="F43" s="42">
        <v>13731.90155902</v>
      </c>
      <c r="G43" s="42">
        <v>10984.064470240002</v>
      </c>
      <c r="H43" s="42">
        <v>15158.464133700001</v>
      </c>
      <c r="I43" s="42">
        <v>17430.129850059999</v>
      </c>
      <c r="J43" s="93">
        <v>646.01629935999995</v>
      </c>
      <c r="K43" s="42">
        <v>531.63226744999974</v>
      </c>
    </row>
    <row r="44" spans="1:11" ht="12.45" customHeight="1" x14ac:dyDescent="0.2">
      <c r="A44" s="64"/>
      <c r="B44" s="46" t="s">
        <v>112</v>
      </c>
      <c r="C44" s="42">
        <v>6474.5286179699997</v>
      </c>
      <c r="D44" s="42">
        <v>6227.4205721099997</v>
      </c>
      <c r="E44" s="42">
        <v>6025.0231017900005</v>
      </c>
      <c r="F44" s="42">
        <v>7042.6415630300007</v>
      </c>
      <c r="G44" s="42">
        <v>8060.2596291699992</v>
      </c>
      <c r="H44" s="42">
        <v>9832.7058666000012</v>
      </c>
      <c r="I44" s="42">
        <v>12076.902981029998</v>
      </c>
      <c r="J44" s="93">
        <v>1159.3594627399998</v>
      </c>
      <c r="K44" s="42">
        <v>1234.2125076399993</v>
      </c>
    </row>
    <row r="45" spans="1:11" ht="12.45" customHeight="1" x14ac:dyDescent="0.2">
      <c r="A45" s="64"/>
      <c r="B45" s="45" t="s">
        <v>113</v>
      </c>
      <c r="C45" s="37">
        <v>6913.1609983100007</v>
      </c>
      <c r="D45" s="37">
        <v>11247.93339367</v>
      </c>
      <c r="E45" s="37">
        <v>11645.73174284</v>
      </c>
      <c r="F45" s="37">
        <v>12233.754970180002</v>
      </c>
      <c r="G45" s="37">
        <v>13849.387375580001</v>
      </c>
      <c r="H45" s="37">
        <v>14875.651990869999</v>
      </c>
      <c r="I45" s="37">
        <v>17177.682602579996</v>
      </c>
      <c r="J45" s="94">
        <v>74.348427979999997</v>
      </c>
      <c r="K45" s="37">
        <v>128.34793922</v>
      </c>
    </row>
    <row r="46" spans="1:11" ht="12.45" customHeight="1" x14ac:dyDescent="0.2">
      <c r="A46" s="64"/>
      <c r="B46" s="46" t="s">
        <v>114</v>
      </c>
      <c r="C46" s="42">
        <v>4604.5079820000001</v>
      </c>
      <c r="D46" s="42">
        <v>5374.8527987300004</v>
      </c>
      <c r="E46" s="42">
        <v>6298.9812510800002</v>
      </c>
      <c r="F46" s="42">
        <v>7296.8660151800004</v>
      </c>
      <c r="G46" s="42">
        <v>8388.8899352799999</v>
      </c>
      <c r="H46" s="42">
        <v>8577.6134268899987</v>
      </c>
      <c r="I46" s="42">
        <v>9014.6107607599988</v>
      </c>
      <c r="J46" s="92">
        <v>449.10166603000016</v>
      </c>
      <c r="K46" s="38">
        <v>590.51061669000001</v>
      </c>
    </row>
    <row r="47" spans="1:11" ht="12.45" customHeight="1" x14ac:dyDescent="0.2">
      <c r="A47" s="64"/>
      <c r="B47" s="46" t="s">
        <v>115</v>
      </c>
      <c r="C47" s="42">
        <v>2308.6530163100001</v>
      </c>
      <c r="D47" s="42">
        <v>5873.0805949400001</v>
      </c>
      <c r="E47" s="42">
        <v>5346.7504917599999</v>
      </c>
      <c r="F47" s="42">
        <v>4936.8889550000004</v>
      </c>
      <c r="G47" s="42">
        <v>5460.4974403000006</v>
      </c>
      <c r="H47" s="42">
        <v>6298.0385639800006</v>
      </c>
      <c r="I47" s="42">
        <v>8163.0718418199995</v>
      </c>
      <c r="J47" s="93">
        <v>151.29945978999996</v>
      </c>
      <c r="K47" s="42">
        <v>273.97159861</v>
      </c>
    </row>
    <row r="48" spans="1:11" ht="12.45" customHeight="1" x14ac:dyDescent="0.2">
      <c r="A48" s="64"/>
      <c r="B48" s="45" t="s">
        <v>116</v>
      </c>
      <c r="C48" s="37">
        <v>321.09400662999997</v>
      </c>
      <c r="D48" s="37">
        <v>337.56541760999994</v>
      </c>
      <c r="E48" s="37">
        <v>452.54627707999998</v>
      </c>
      <c r="F48" s="37">
        <v>1260.7020643999999</v>
      </c>
      <c r="G48" s="37">
        <v>788.52201047999995</v>
      </c>
      <c r="H48" s="37">
        <v>748.15001740000002</v>
      </c>
      <c r="I48" s="37">
        <v>972.98290417999988</v>
      </c>
      <c r="J48" s="93">
        <v>41.288962909999995</v>
      </c>
      <c r="K48" s="42">
        <v>43.339273880000007</v>
      </c>
    </row>
    <row r="49" spans="1:11" ht="12.45" customHeight="1" x14ac:dyDescent="0.2">
      <c r="A49" s="64"/>
      <c r="B49" s="45" t="s">
        <v>117</v>
      </c>
      <c r="C49" s="37">
        <v>2.5785790100000003</v>
      </c>
      <c r="D49" s="37">
        <v>2.19421657</v>
      </c>
      <c r="E49" s="37">
        <v>2.5087039999999998</v>
      </c>
      <c r="F49" s="37">
        <v>5.0344136600000002</v>
      </c>
      <c r="G49" s="37">
        <v>3.5276701999999998</v>
      </c>
      <c r="H49" s="37">
        <v>0.99446599999999996</v>
      </c>
      <c r="I49" s="37">
        <v>1.18920852</v>
      </c>
      <c r="J49" s="93">
        <v>256.51324333000002</v>
      </c>
      <c r="K49" s="42">
        <v>273.19974420000005</v>
      </c>
    </row>
    <row r="50" spans="1:11" ht="12.45" customHeight="1" x14ac:dyDescent="0.2">
      <c r="A50" s="64"/>
      <c r="B50" s="45" t="s">
        <v>118</v>
      </c>
      <c r="C50" s="37">
        <v>7759.9481691700003</v>
      </c>
      <c r="D50" s="37">
        <v>7606.7379706600013</v>
      </c>
      <c r="E50" s="37">
        <v>11403.367315249998</v>
      </c>
      <c r="F50" s="37">
        <v>13700.243656350001</v>
      </c>
      <c r="G50" s="37">
        <v>20075.128116939999</v>
      </c>
      <c r="H50" s="37">
        <v>12605.97315779</v>
      </c>
      <c r="I50" s="37">
        <v>16034.32325293</v>
      </c>
      <c r="J50" s="92">
        <v>3817.9876297799997</v>
      </c>
      <c r="K50" s="38">
        <v>2033.6505590900006</v>
      </c>
    </row>
    <row r="51" spans="1:11" ht="12.45" customHeight="1" x14ac:dyDescent="0.2">
      <c r="A51" s="64"/>
      <c r="B51" s="40" t="s">
        <v>119</v>
      </c>
      <c r="C51" s="42">
        <v>5475.1089787500005</v>
      </c>
      <c r="D51" s="42">
        <v>6763.5433772800006</v>
      </c>
      <c r="E51" s="42">
        <v>10523.771864189999</v>
      </c>
      <c r="F51" s="42">
        <v>12390.222671830001</v>
      </c>
      <c r="G51" s="42">
        <v>12146.56708653</v>
      </c>
      <c r="H51" s="42">
        <v>7353.9607041900008</v>
      </c>
      <c r="I51" s="42">
        <v>7708.42756525</v>
      </c>
      <c r="J51" s="92"/>
      <c r="K51" s="38"/>
    </row>
    <row r="52" spans="1:11" ht="12.45" customHeight="1" x14ac:dyDescent="0.2">
      <c r="A52" s="64"/>
      <c r="B52" s="40" t="s">
        <v>120</v>
      </c>
      <c r="C52" s="37">
        <v>3181.5056275900001</v>
      </c>
      <c r="D52" s="37">
        <v>4196.2513781400003</v>
      </c>
      <c r="E52" s="37">
        <v>7770.2765722100003</v>
      </c>
      <c r="F52" s="37">
        <v>9336.2423871499996</v>
      </c>
      <c r="G52" s="37">
        <v>9152.58523556</v>
      </c>
      <c r="H52" s="37">
        <v>4345.7303571700004</v>
      </c>
      <c r="I52" s="37">
        <v>4166.2333243800003</v>
      </c>
      <c r="J52" s="92"/>
      <c r="K52" s="38"/>
    </row>
    <row r="53" spans="1:11" ht="12.45" customHeight="1" x14ac:dyDescent="0.2">
      <c r="A53" s="64"/>
      <c r="B53" s="40" t="s">
        <v>121</v>
      </c>
      <c r="C53" s="37">
        <v>1782.67059191</v>
      </c>
      <c r="D53" s="37">
        <v>2010.5988304800001</v>
      </c>
      <c r="E53" s="37">
        <v>2102.9773665600001</v>
      </c>
      <c r="F53" s="37">
        <v>2497.2608819400002</v>
      </c>
      <c r="G53" s="37">
        <v>2429.9566646399999</v>
      </c>
      <c r="H53" s="37">
        <v>2197.72935508</v>
      </c>
      <c r="I53" s="37">
        <v>2684.5282317199999</v>
      </c>
      <c r="J53" s="92"/>
      <c r="K53" s="38"/>
    </row>
    <row r="54" spans="1:11" ht="12.45" customHeight="1" x14ac:dyDescent="0.2">
      <c r="A54" s="64"/>
      <c r="B54" s="40" t="s">
        <v>122</v>
      </c>
      <c r="C54" s="37">
        <v>2.117556</v>
      </c>
      <c r="D54" s="37">
        <v>4.0210523</v>
      </c>
      <c r="E54" s="37">
        <v>6.4571643700000001</v>
      </c>
      <c r="F54" s="37">
        <v>2.9162659500000001</v>
      </c>
      <c r="G54" s="37">
        <v>2.7212364999999998</v>
      </c>
      <c r="H54" s="37">
        <v>6.4452481000000006</v>
      </c>
      <c r="I54" s="37">
        <v>3.83962293</v>
      </c>
      <c r="J54" s="92"/>
      <c r="K54" s="38"/>
    </row>
    <row r="55" spans="1:11" ht="12.45" customHeight="1" x14ac:dyDescent="0.2">
      <c r="A55" s="64"/>
      <c r="B55" s="46" t="s">
        <v>123</v>
      </c>
      <c r="C55" s="37">
        <v>508.81520325000002</v>
      </c>
      <c r="D55" s="37">
        <v>552.67211636000002</v>
      </c>
      <c r="E55" s="37">
        <v>644.06076105</v>
      </c>
      <c r="F55" s="37">
        <v>553.80313678999994</v>
      </c>
      <c r="G55" s="37">
        <v>561.30394983000008</v>
      </c>
      <c r="H55" s="37">
        <v>804.05574383999999</v>
      </c>
      <c r="I55" s="37">
        <v>853.82638622000002</v>
      </c>
      <c r="J55" s="92"/>
      <c r="K55" s="38"/>
    </row>
    <row r="56" spans="1:11" ht="12.45" customHeight="1" x14ac:dyDescent="0.2">
      <c r="A56" s="64"/>
      <c r="B56" s="40" t="s">
        <v>124</v>
      </c>
      <c r="C56" s="42">
        <v>2277.5317387299997</v>
      </c>
      <c r="D56" s="42">
        <v>832.07659088000003</v>
      </c>
      <c r="E56" s="42">
        <v>874.16647833999991</v>
      </c>
      <c r="F56" s="42">
        <v>1280.56873595</v>
      </c>
      <c r="G56" s="42">
        <v>7924.5150665099991</v>
      </c>
      <c r="H56" s="42">
        <v>5240.1523266000004</v>
      </c>
      <c r="I56" s="42">
        <v>8320.0076150799996</v>
      </c>
      <c r="J56" s="92">
        <v>188.34641034000003</v>
      </c>
      <c r="K56" s="38">
        <v>37.28950494999998</v>
      </c>
    </row>
    <row r="57" spans="1:11" ht="12.45" customHeight="1" x14ac:dyDescent="0.2">
      <c r="A57" s="64"/>
      <c r="B57" s="40" t="s">
        <v>125</v>
      </c>
      <c r="C57" s="42">
        <v>7.3074516900000006</v>
      </c>
      <c r="D57" s="42">
        <v>11.118002499999999</v>
      </c>
      <c r="E57" s="42">
        <v>5.42897272</v>
      </c>
      <c r="F57" s="42">
        <v>29.452248570000002</v>
      </c>
      <c r="G57" s="42">
        <v>4.0459639000000003</v>
      </c>
      <c r="H57" s="42">
        <v>11.860127</v>
      </c>
      <c r="I57" s="42">
        <v>5.8880725999999992</v>
      </c>
      <c r="J57" s="92">
        <v>684.63594854999974</v>
      </c>
      <c r="K57" s="38">
        <v>1101.6139315500004</v>
      </c>
    </row>
    <row r="58" spans="1:11" ht="12.45" customHeight="1" x14ac:dyDescent="0.2">
      <c r="A58" s="66" t="s">
        <v>68</v>
      </c>
      <c r="B58" s="101" t="s">
        <v>126</v>
      </c>
      <c r="C58" s="56">
        <v>2614.7048682199998</v>
      </c>
      <c r="D58" s="56">
        <v>1922.64178408</v>
      </c>
      <c r="E58" s="56">
        <v>5735.3982536399999</v>
      </c>
      <c r="F58" s="56">
        <v>6111.7464312600005</v>
      </c>
      <c r="G58" s="56">
        <v>3260.9386785899997</v>
      </c>
      <c r="H58" s="56">
        <v>3413.8328211199996</v>
      </c>
      <c r="I58" s="56">
        <v>5518.8984316200003</v>
      </c>
      <c r="J58" s="102"/>
      <c r="K58" s="72"/>
    </row>
    <row r="59" spans="1:11" ht="12.45" customHeight="1" x14ac:dyDescent="0.2">
      <c r="A59" s="61"/>
      <c r="B59" s="45" t="s">
        <v>127</v>
      </c>
      <c r="C59" s="37">
        <v>952.90734041999997</v>
      </c>
      <c r="D59" s="37">
        <v>1052.61068286</v>
      </c>
      <c r="E59" s="37">
        <v>3203.8974870000002</v>
      </c>
      <c r="F59" s="37">
        <v>1287.2184097899999</v>
      </c>
      <c r="G59" s="37">
        <v>1131.39736793</v>
      </c>
      <c r="H59" s="37">
        <v>1195.5602781700002</v>
      </c>
      <c r="I59" s="37">
        <v>1565.0733423299998</v>
      </c>
      <c r="J59" s="92">
        <v>2350.8945522899999</v>
      </c>
      <c r="K59" s="38">
        <v>2092.8246631799984</v>
      </c>
    </row>
    <row r="60" spans="1:11" ht="12.45" customHeight="1" x14ac:dyDescent="0.2">
      <c r="A60" s="62"/>
      <c r="B60" s="45" t="s">
        <v>128</v>
      </c>
      <c r="C60" s="37">
        <v>1661.7975277999999</v>
      </c>
      <c r="D60" s="37">
        <v>870.03110121999998</v>
      </c>
      <c r="E60" s="37">
        <v>2531.5007666399997</v>
      </c>
      <c r="F60" s="37">
        <v>4824.5280214700006</v>
      </c>
      <c r="G60" s="37">
        <v>2129.5413106599999</v>
      </c>
      <c r="H60" s="37">
        <v>2218.2725429499997</v>
      </c>
      <c r="I60" s="37">
        <v>3953.8250892900001</v>
      </c>
      <c r="J60" s="95">
        <v>545.51879019000012</v>
      </c>
      <c r="K60" s="43">
        <v>326.9798880899998</v>
      </c>
    </row>
    <row r="61" spans="1:11" ht="12.45" customHeight="1" x14ac:dyDescent="0.2">
      <c r="A61" s="103" t="s">
        <v>129</v>
      </c>
      <c r="B61" s="104" t="s">
        <v>130</v>
      </c>
      <c r="C61" s="72">
        <v>23036.793150879999</v>
      </c>
      <c r="D61" s="72">
        <v>29515.522932129999</v>
      </c>
      <c r="E61" s="72">
        <v>33960.165603909998</v>
      </c>
      <c r="F61" s="72">
        <v>26544.856476090001</v>
      </c>
      <c r="G61" s="72">
        <v>32477.529537959996</v>
      </c>
      <c r="H61" s="72">
        <v>31932.369840110005</v>
      </c>
      <c r="I61" s="72">
        <v>34714.597094829995</v>
      </c>
      <c r="J61" s="93">
        <v>646.01629935999995</v>
      </c>
      <c r="K61" s="42">
        <v>531.63226744999974</v>
      </c>
    </row>
    <row r="62" spans="1:11" ht="4.5" customHeight="1" x14ac:dyDescent="0.2">
      <c r="A62" s="15"/>
      <c r="B62" s="105"/>
      <c r="C62" s="105"/>
      <c r="D62" s="105"/>
      <c r="E62" s="105"/>
      <c r="F62" s="106"/>
      <c r="G62" s="106"/>
      <c r="H62" s="106"/>
      <c r="I62" s="106"/>
    </row>
    <row r="63" spans="1:11" ht="12" customHeight="1" x14ac:dyDescent="0.2">
      <c r="A63" s="77"/>
    </row>
    <row r="64" spans="1:11" ht="12" customHeight="1" x14ac:dyDescent="0.2">
      <c r="A64" s="73"/>
      <c r="B64" s="73"/>
      <c r="C64" s="73"/>
      <c r="D64" s="73"/>
      <c r="E64" s="73"/>
    </row>
    <row r="72" spans="10:10" ht="12" customHeight="1" x14ac:dyDescent="0.2">
      <c r="J72" s="107"/>
    </row>
    <row r="73" spans="10:10" ht="12" customHeight="1" x14ac:dyDescent="0.2">
      <c r="J73" s="107"/>
    </row>
    <row r="74" spans="10:10" ht="12" customHeight="1" x14ac:dyDescent="0.2">
      <c r="J74" s="107"/>
    </row>
    <row r="75" spans="10:10" ht="12" customHeight="1" x14ac:dyDescent="0.2">
      <c r="J75" s="107"/>
    </row>
    <row r="76" spans="10:10" ht="12" customHeight="1" x14ac:dyDescent="0.2">
      <c r="J76" s="107"/>
    </row>
    <row r="77" spans="10:10" ht="12" customHeight="1" x14ac:dyDescent="0.2">
      <c r="J77" s="107"/>
    </row>
    <row r="78" spans="10:10" ht="12" customHeight="1" x14ac:dyDescent="0.2">
      <c r="J78" s="107"/>
    </row>
    <row r="79" spans="10:10" ht="12" customHeight="1" x14ac:dyDescent="0.2">
      <c r="J79" s="107"/>
    </row>
    <row r="80" spans="10:10" ht="12" customHeight="1" x14ac:dyDescent="0.2">
      <c r="J80" s="107"/>
    </row>
    <row r="81" spans="10:10" ht="12" customHeight="1" x14ac:dyDescent="0.2">
      <c r="J81" s="107"/>
    </row>
  </sheetData>
  <mergeCells count="8">
    <mergeCell ref="H5:H6"/>
    <mergeCell ref="I5:I6"/>
    <mergeCell ref="A5:B6"/>
    <mergeCell ref="C5:C6"/>
    <mergeCell ref="D5:D6"/>
    <mergeCell ref="E5:E6"/>
    <mergeCell ref="F5:F6"/>
    <mergeCell ref="G5:G6"/>
  </mergeCells>
  <pageMargins left="0.511811023622047" right="0.511811023622047" top="0.98425196850393704" bottom="0" header="0.511811023622047" footer="0.196850393700787"/>
  <pageSetup paperSize="9" firstPageNumber="8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topLeftCell="A13" zoomScale="85" zoomScaleNormal="85" zoomScaleSheetLayoutView="85" workbookViewId="0">
      <selection activeCell="D40" sqref="D40"/>
    </sheetView>
  </sheetViews>
  <sheetFormatPr defaultColWidth="12.83203125" defaultRowHeight="12" customHeight="1" x14ac:dyDescent="0.2"/>
  <cols>
    <col min="1" max="1" width="7.1640625" style="78" customWidth="1"/>
    <col min="2" max="2" width="34.83203125" style="15" customWidth="1"/>
    <col min="3" max="3" width="12.6640625" style="15" customWidth="1"/>
    <col min="4" max="4" width="19" style="15" customWidth="1"/>
    <col min="5" max="5" width="19.1640625" style="15" customWidth="1"/>
    <col min="6" max="6" width="20" style="15" customWidth="1"/>
    <col min="7" max="7" width="23.6640625" style="15" customWidth="1"/>
    <col min="8" max="16384" width="12.83203125" style="15"/>
  </cols>
  <sheetData>
    <row r="1" spans="1:7" s="7" customFormat="1" ht="14.1" customHeight="1" x14ac:dyDescent="0.25">
      <c r="A1" s="79" t="s">
        <v>155</v>
      </c>
      <c r="B1" s="80"/>
      <c r="C1" s="285"/>
      <c r="D1" s="285"/>
      <c r="E1" s="285"/>
      <c r="F1" s="285"/>
    </row>
    <row r="2" spans="1:7" s="4" customFormat="1" ht="14.1" customHeight="1" x14ac:dyDescent="0.2">
      <c r="A2" s="82" t="s">
        <v>71</v>
      </c>
      <c r="B2" s="83"/>
      <c r="C2" s="286"/>
      <c r="D2" s="286"/>
      <c r="E2" s="286"/>
      <c r="F2" s="286"/>
    </row>
    <row r="3" spans="1:7" s="7" customFormat="1" ht="14.1" customHeight="1" x14ac:dyDescent="0.2">
      <c r="A3" s="6"/>
    </row>
    <row r="4" spans="1:7" s="7" customFormat="1" ht="14.1" customHeight="1" x14ac:dyDescent="0.2">
      <c r="A4" s="108" t="s">
        <v>1</v>
      </c>
      <c r="B4" s="109"/>
      <c r="C4" s="11"/>
      <c r="D4" s="11"/>
      <c r="E4" s="11"/>
      <c r="F4" s="11"/>
    </row>
    <row r="5" spans="1:7" s="7" customFormat="1" ht="26.1" customHeight="1" x14ac:dyDescent="0.2">
      <c r="A5" s="306"/>
      <c r="B5" s="308" t="s">
        <v>2</v>
      </c>
      <c r="C5" s="305" t="s">
        <v>131</v>
      </c>
      <c r="D5" s="305" t="s">
        <v>132</v>
      </c>
      <c r="E5" s="305" t="s">
        <v>158</v>
      </c>
      <c r="F5" s="305" t="s">
        <v>417</v>
      </c>
      <c r="G5" s="303" t="s">
        <v>419</v>
      </c>
    </row>
    <row r="6" spans="1:7" s="7" customFormat="1" ht="26.1" customHeight="1" x14ac:dyDescent="0.2">
      <c r="A6" s="307"/>
      <c r="B6" s="309"/>
      <c r="C6" s="310"/>
      <c r="D6" s="304"/>
      <c r="E6" s="304"/>
      <c r="F6" s="304"/>
      <c r="G6" s="304"/>
    </row>
    <row r="7" spans="1:7" s="7" customFormat="1" ht="26.1" customHeight="1" x14ac:dyDescent="0.2">
      <c r="A7" s="117">
        <v>1</v>
      </c>
      <c r="B7" s="118" t="s">
        <v>133</v>
      </c>
      <c r="C7" s="110">
        <v>155366.01300000001</v>
      </c>
      <c r="D7" s="110">
        <v>137990.33904340002</v>
      </c>
      <c r="E7" s="110">
        <v>223862.14479059997</v>
      </c>
      <c r="F7" s="110">
        <v>242030</v>
      </c>
      <c r="G7" s="110">
        <v>182531.23889231999</v>
      </c>
    </row>
    <row r="8" spans="1:7" s="7" customFormat="1" ht="26.1" customHeight="1" x14ac:dyDescent="0.2">
      <c r="A8" s="113"/>
      <c r="B8" s="114" t="s">
        <v>134</v>
      </c>
      <c r="C8" s="111">
        <v>137007.704</v>
      </c>
      <c r="D8" s="111">
        <v>117585.57326985002</v>
      </c>
      <c r="E8" s="111">
        <v>168185.21703057</v>
      </c>
      <c r="F8" s="111">
        <v>187311.74512651996</v>
      </c>
      <c r="G8" s="111">
        <v>142740.74570882999</v>
      </c>
    </row>
    <row r="9" spans="1:7" s="7" customFormat="1" ht="26.1" customHeight="1" x14ac:dyDescent="0.2">
      <c r="A9" s="113"/>
      <c r="B9" s="114" t="s">
        <v>135</v>
      </c>
      <c r="C9" s="111">
        <v>237.72399999999999</v>
      </c>
      <c r="D9" s="111">
        <v>112.36604700000001</v>
      </c>
      <c r="E9" s="111">
        <v>287.07209899999998</v>
      </c>
      <c r="F9" s="111">
        <v>400.60890199999994</v>
      </c>
      <c r="G9" s="111">
        <v>350.12474299999997</v>
      </c>
    </row>
    <row r="10" spans="1:7" s="7" customFormat="1" ht="26.1" customHeight="1" x14ac:dyDescent="0.2">
      <c r="A10" s="113"/>
      <c r="B10" s="114" t="s">
        <v>136</v>
      </c>
      <c r="C10" s="111">
        <v>12046.031000000001</v>
      </c>
      <c r="D10" s="111">
        <v>14200.038311</v>
      </c>
      <c r="E10" s="111">
        <v>22437.756410800001</v>
      </c>
      <c r="F10" s="111">
        <v>24056.5757151</v>
      </c>
      <c r="G10" s="111">
        <v>20585.653124819997</v>
      </c>
    </row>
    <row r="11" spans="1:7" s="7" customFormat="1" ht="26.1" customHeight="1" x14ac:dyDescent="0.2">
      <c r="A11" s="113"/>
      <c r="B11" s="114" t="s">
        <v>137</v>
      </c>
      <c r="C11" s="111">
        <v>475.96600000000001</v>
      </c>
      <c r="D11" s="111">
        <v>507.91335154999996</v>
      </c>
      <c r="E11" s="111">
        <v>1044.3629936699999</v>
      </c>
      <c r="F11" s="111">
        <v>1927.3837807</v>
      </c>
      <c r="G11" s="111">
        <v>807.03951657000005</v>
      </c>
    </row>
    <row r="12" spans="1:7" s="7" customFormat="1" ht="26.1" customHeight="1" x14ac:dyDescent="0.2">
      <c r="A12" s="113"/>
      <c r="B12" s="114" t="s">
        <v>138</v>
      </c>
      <c r="C12" s="111">
        <v>5598.5879999999997</v>
      </c>
      <c r="D12" s="111">
        <v>5584.4480640000002</v>
      </c>
      <c r="E12" s="111">
        <v>9435.2070257600008</v>
      </c>
      <c r="F12" s="111">
        <v>8893.1925337000011</v>
      </c>
      <c r="G12" s="111">
        <v>7412.2677809999996</v>
      </c>
    </row>
    <row r="13" spans="1:7" s="7" customFormat="1" ht="18" customHeight="1" x14ac:dyDescent="0.2">
      <c r="A13" s="113"/>
      <c r="B13" s="114" t="s">
        <v>156</v>
      </c>
      <c r="C13" s="111">
        <v>0</v>
      </c>
      <c r="D13" s="111">
        <v>0</v>
      </c>
      <c r="E13" s="111">
        <v>9561.7363594343296</v>
      </c>
      <c r="F13" s="111">
        <v>11791.5926299113</v>
      </c>
      <c r="G13" s="111">
        <v>7437.4926347042001</v>
      </c>
    </row>
    <row r="14" spans="1:7" s="7" customFormat="1" ht="18" customHeight="1" x14ac:dyDescent="0.2">
      <c r="A14" s="115"/>
      <c r="B14" s="116" t="s">
        <v>157</v>
      </c>
      <c r="C14" s="112">
        <v>0</v>
      </c>
      <c r="D14" s="112">
        <v>0</v>
      </c>
      <c r="E14" s="112">
        <v>12910.792871365669</v>
      </c>
      <c r="F14" s="112">
        <v>7400.0140938486993</v>
      </c>
      <c r="G14" s="112">
        <v>3197.9153833957998</v>
      </c>
    </row>
    <row r="15" spans="1:7" s="7" customFormat="1" ht="26.1" customHeight="1" x14ac:dyDescent="0.2">
      <c r="A15" s="117">
        <v>2</v>
      </c>
      <c r="B15" s="118" t="s">
        <v>139</v>
      </c>
      <c r="C15" s="110">
        <v>241612.59299999999</v>
      </c>
      <c r="D15" s="110">
        <v>224016.45737232998</v>
      </c>
      <c r="E15" s="110">
        <v>282019.08548492996</v>
      </c>
      <c r="F15" s="110">
        <v>314279.10570429999</v>
      </c>
      <c r="G15" s="110">
        <v>286197.89157347998</v>
      </c>
    </row>
    <row r="16" spans="1:7" s="7" customFormat="1" ht="26.1" customHeight="1" x14ac:dyDescent="0.2">
      <c r="A16" s="113"/>
      <c r="B16" s="114" t="s">
        <v>140</v>
      </c>
      <c r="C16" s="111">
        <v>89556.032000000007</v>
      </c>
      <c r="D16" s="111">
        <v>98209.652129630005</v>
      </c>
      <c r="E16" s="111">
        <v>116535.70899435</v>
      </c>
      <c r="F16" s="111">
        <v>115841.89653624002</v>
      </c>
      <c r="G16" s="111">
        <v>117534.96070898001</v>
      </c>
    </row>
    <row r="17" spans="1:7" s="7" customFormat="1" ht="26.1" customHeight="1" x14ac:dyDescent="0.2">
      <c r="A17" s="113"/>
      <c r="B17" s="114" t="s">
        <v>141</v>
      </c>
      <c r="C17" s="111">
        <v>152056.56099999999</v>
      </c>
      <c r="D17" s="111">
        <v>125806.80524269999</v>
      </c>
      <c r="E17" s="111">
        <v>165483.37649057998</v>
      </c>
      <c r="F17" s="111">
        <v>198437.20916805998</v>
      </c>
      <c r="G17" s="111">
        <v>168662.9308645</v>
      </c>
    </row>
    <row r="18" spans="1:7" s="7" customFormat="1" ht="26.1" customHeight="1" x14ac:dyDescent="0.2">
      <c r="A18" s="117">
        <v>3</v>
      </c>
      <c r="B18" s="118" t="s">
        <v>142</v>
      </c>
      <c r="C18" s="110">
        <v>121858.15299999999</v>
      </c>
      <c r="D18" s="110">
        <v>100626.89321581999</v>
      </c>
      <c r="E18" s="110">
        <v>133780.49645407998</v>
      </c>
      <c r="F18" s="110">
        <v>166790</v>
      </c>
      <c r="G18" s="110">
        <v>143068.10172854</v>
      </c>
    </row>
    <row r="19" spans="1:7" s="7" customFormat="1" ht="26.1" customHeight="1" x14ac:dyDescent="0.2">
      <c r="A19" s="113"/>
      <c r="B19" s="114" t="s">
        <v>143</v>
      </c>
      <c r="C19" s="111">
        <v>73757.442999999999</v>
      </c>
      <c r="D19" s="111">
        <v>64979.829394799992</v>
      </c>
      <c r="E19" s="111">
        <v>81585.533410549993</v>
      </c>
      <c r="F19" s="111">
        <v>109389.66302575002</v>
      </c>
      <c r="G19" s="111">
        <v>110883.69032364999</v>
      </c>
    </row>
    <row r="20" spans="1:7" s="7" customFormat="1" ht="26.1" customHeight="1" x14ac:dyDescent="0.2">
      <c r="A20" s="113"/>
      <c r="B20" s="114" t="s">
        <v>144</v>
      </c>
      <c r="C20" s="111">
        <v>48100.71</v>
      </c>
      <c r="D20" s="111">
        <v>35647.063821019998</v>
      </c>
      <c r="E20" s="111">
        <v>52194.963043529999</v>
      </c>
      <c r="F20" s="111">
        <v>57388.075474379992</v>
      </c>
      <c r="G20" s="111">
        <v>32184.411404889997</v>
      </c>
    </row>
    <row r="21" spans="1:7" s="7" customFormat="1" ht="26.1" customHeight="1" x14ac:dyDescent="0.2">
      <c r="A21" s="117">
        <v>4</v>
      </c>
      <c r="B21" s="118" t="s">
        <v>145</v>
      </c>
      <c r="C21" s="110">
        <v>1079.347</v>
      </c>
      <c r="D21" s="110">
        <v>583.82880981999995</v>
      </c>
      <c r="E21" s="110">
        <v>367.63229244999997</v>
      </c>
      <c r="F21" s="110">
        <v>1240.8861549900003</v>
      </c>
      <c r="G21" s="110">
        <v>2003.2533892300003</v>
      </c>
    </row>
    <row r="22" spans="1:7" s="7" customFormat="1" ht="26.1" customHeight="1" x14ac:dyDescent="0.2">
      <c r="A22" s="117">
        <v>5</v>
      </c>
      <c r="B22" s="118" t="s">
        <v>146</v>
      </c>
      <c r="C22" s="110">
        <v>194283.34899999999</v>
      </c>
      <c r="D22" s="110">
        <v>219741.16244233004</v>
      </c>
      <c r="E22" s="110">
        <v>230077.28990938002</v>
      </c>
      <c r="F22" s="110">
        <v>259990</v>
      </c>
      <c r="G22" s="110">
        <v>251819.10660072006</v>
      </c>
    </row>
    <row r="23" spans="1:7" s="7" customFormat="1" ht="26.1" customHeight="1" x14ac:dyDescent="0.2">
      <c r="A23" s="113"/>
      <c r="B23" s="114" t="s">
        <v>146</v>
      </c>
      <c r="C23" s="111">
        <v>175485.59599999999</v>
      </c>
      <c r="D23" s="111">
        <v>197744.05661965004</v>
      </c>
      <c r="E23" s="111">
        <v>207770.47890218004</v>
      </c>
      <c r="F23" s="111">
        <v>235367.78083201003</v>
      </c>
      <c r="G23" s="111">
        <v>218902.24262473005</v>
      </c>
    </row>
    <row r="24" spans="1:7" s="7" customFormat="1" ht="26.1" customHeight="1" x14ac:dyDescent="0.2">
      <c r="A24" s="113"/>
      <c r="B24" s="114" t="s">
        <v>147</v>
      </c>
      <c r="C24" s="111">
        <v>18797.753000000001</v>
      </c>
      <c r="D24" s="111">
        <v>21997.105822680001</v>
      </c>
      <c r="E24" s="111">
        <v>22306.811007200002</v>
      </c>
      <c r="F24" s="111">
        <v>24717.608655789998</v>
      </c>
      <c r="G24" s="111">
        <v>32916.863975989996</v>
      </c>
    </row>
    <row r="25" spans="1:7" s="7" customFormat="1" ht="26.1" customHeight="1" x14ac:dyDescent="0.2">
      <c r="A25" s="117">
        <v>6</v>
      </c>
      <c r="B25" s="118" t="s">
        <v>148</v>
      </c>
      <c r="C25" s="110">
        <v>14831.038</v>
      </c>
      <c r="D25" s="110">
        <v>17096.770499459999</v>
      </c>
      <c r="E25" s="110">
        <v>0</v>
      </c>
      <c r="F25" s="110">
        <v>0</v>
      </c>
      <c r="G25" s="110"/>
    </row>
    <row r="26" spans="1:7" s="7" customFormat="1" ht="26.1" customHeight="1" x14ac:dyDescent="0.2">
      <c r="A26" s="117"/>
      <c r="B26" s="118" t="s">
        <v>149</v>
      </c>
      <c r="C26" s="110">
        <v>729030.49300000002</v>
      </c>
      <c r="D26" s="110">
        <v>700055.45138316008</v>
      </c>
      <c r="E26" s="110">
        <v>870106.64893143997</v>
      </c>
      <c r="F26" s="110">
        <v>984330</v>
      </c>
      <c r="G26" s="110">
        <v>865619.59218428994</v>
      </c>
    </row>
    <row r="27" spans="1:7" ht="26.1" customHeight="1" x14ac:dyDescent="0.2">
      <c r="A27" s="117">
        <v>7</v>
      </c>
      <c r="B27" s="118" t="s">
        <v>150</v>
      </c>
      <c r="C27" s="110">
        <v>100590.17200000001</v>
      </c>
      <c r="D27" s="110">
        <v>93691.182600049986</v>
      </c>
      <c r="E27" s="110">
        <v>68214.44689531</v>
      </c>
      <c r="F27" s="110">
        <v>81010</v>
      </c>
      <c r="G27" s="110">
        <v>91534.091940890008</v>
      </c>
    </row>
    <row r="28" spans="1:7" ht="26.1" customHeight="1" x14ac:dyDescent="0.2">
      <c r="A28" s="117"/>
      <c r="B28" s="118" t="s">
        <v>151</v>
      </c>
      <c r="C28" s="110">
        <v>829620.66500000004</v>
      </c>
      <c r="D28" s="110">
        <v>793746.63398320996</v>
      </c>
      <c r="E28" s="110">
        <v>938321.09582674992</v>
      </c>
      <c r="F28" s="110">
        <v>1065340</v>
      </c>
      <c r="G28" s="110">
        <v>957153.68412518001</v>
      </c>
    </row>
    <row r="29" spans="1:7" ht="26.1" customHeight="1" x14ac:dyDescent="0.2">
      <c r="A29" s="117">
        <v>8</v>
      </c>
      <c r="B29" s="118" t="s">
        <v>152</v>
      </c>
      <c r="C29" s="110">
        <v>10041.173000000001</v>
      </c>
      <c r="D29" s="110">
        <v>47565.785134170001</v>
      </c>
      <c r="E29" s="110">
        <v>40433.011651599998</v>
      </c>
      <c r="F29" s="110">
        <v>48500</v>
      </c>
      <c r="G29" s="110">
        <v>53240.495501209996</v>
      </c>
    </row>
    <row r="30" spans="1:7" ht="26.1" customHeight="1" thickBot="1" x14ac:dyDescent="0.25">
      <c r="A30" s="119"/>
      <c r="B30" s="120" t="s">
        <v>153</v>
      </c>
      <c r="C30" s="289">
        <v>839661.83799999999</v>
      </c>
      <c r="D30" s="289">
        <v>841312.41911737993</v>
      </c>
      <c r="E30" s="289">
        <v>978754.10747834994</v>
      </c>
      <c r="F30" s="289">
        <v>1113840</v>
      </c>
      <c r="G30" s="289">
        <v>1010394.17962639</v>
      </c>
    </row>
    <row r="31" spans="1:7" ht="12" customHeight="1" x14ac:dyDescent="0.2">
      <c r="A31" s="78" t="s">
        <v>420</v>
      </c>
      <c r="B31" s="15" t="s">
        <v>421</v>
      </c>
      <c r="C31" s="73"/>
      <c r="D31" s="73"/>
      <c r="E31" s="73"/>
      <c r="F31" s="73"/>
    </row>
    <row r="39" ht="11.25" customHeight="1" x14ac:dyDescent="0.2"/>
  </sheetData>
  <mergeCells count="7">
    <mergeCell ref="G5:G6"/>
    <mergeCell ref="F5:F6"/>
    <mergeCell ref="E5:E6"/>
    <mergeCell ref="A5:A6"/>
    <mergeCell ref="B5:B6"/>
    <mergeCell ref="C5:C6"/>
    <mergeCell ref="D5:D6"/>
  </mergeCells>
  <printOptions horizontalCentered="1"/>
  <pageMargins left="0.51181102362204722" right="0.51181102362204722" top="0.76" bottom="0" header="0.51181102362204722" footer="0.19685039370078741"/>
  <pageSetup paperSize="9" scale="92" firstPageNumber="81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="145" zoomScaleNormal="145" workbookViewId="0">
      <selection sqref="A1:T1"/>
    </sheetView>
  </sheetViews>
  <sheetFormatPr defaultColWidth="9" defaultRowHeight="13.2" x14ac:dyDescent="0.2"/>
  <cols>
    <col min="1" max="1" width="33.5" style="121" customWidth="1"/>
    <col min="2" max="2" width="5.1640625" style="121" customWidth="1"/>
    <col min="3" max="3" width="5.83203125" style="121" customWidth="1"/>
    <col min="4" max="5" width="5.1640625" style="121" customWidth="1"/>
    <col min="6" max="6" width="5.83203125" style="121" customWidth="1"/>
    <col min="7" max="7" width="5.1640625" style="121" customWidth="1"/>
    <col min="8" max="10" width="5.83203125" style="121" customWidth="1"/>
    <col min="11" max="12" width="5.1640625" style="121" customWidth="1"/>
    <col min="13" max="13" width="5.83203125" style="121" customWidth="1"/>
    <col min="14" max="14" width="5.1640625" style="121" customWidth="1"/>
    <col min="15" max="15" width="5.83203125" style="121" customWidth="1"/>
    <col min="16" max="17" width="5.1640625" style="121" customWidth="1"/>
    <col min="18" max="18" width="5.83203125" style="121" customWidth="1"/>
    <col min="19" max="19" width="5.1640625" style="121" customWidth="1"/>
    <col min="20" max="21" width="3" style="121" customWidth="1"/>
    <col min="22" max="24" width="6.1640625" style="121" customWidth="1"/>
    <col min="25" max="25" width="6.33203125" style="121" customWidth="1"/>
    <col min="26" max="26" width="6.1640625" style="121" customWidth="1"/>
    <col min="27" max="27" width="18.33203125" style="121" customWidth="1"/>
    <col min="28" max="16384" width="9" style="121"/>
  </cols>
  <sheetData>
    <row r="1" spans="1:27" ht="18" customHeight="1" x14ac:dyDescent="0.2">
      <c r="A1" s="313" t="s">
        <v>265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5" t="s">
        <v>159</v>
      </c>
      <c r="V1" s="315"/>
      <c r="W1" s="315"/>
      <c r="X1" s="315"/>
      <c r="Y1" s="315"/>
      <c r="Z1" s="315"/>
      <c r="AA1" s="315"/>
    </row>
    <row r="2" spans="1:27" ht="8.25" customHeight="1" x14ac:dyDescent="0.2">
      <c r="A2" s="316" t="s">
        <v>160</v>
      </c>
      <c r="B2" s="318" t="s">
        <v>161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20"/>
    </row>
    <row r="3" spans="1:27" ht="8.25" customHeight="1" x14ac:dyDescent="0.2">
      <c r="A3" s="317"/>
      <c r="B3" s="122" t="s">
        <v>162</v>
      </c>
      <c r="C3" s="122" t="s">
        <v>163</v>
      </c>
      <c r="D3" s="122" t="s">
        <v>164</v>
      </c>
      <c r="E3" s="123" t="s">
        <v>165</v>
      </c>
      <c r="F3" s="123" t="s">
        <v>166</v>
      </c>
      <c r="G3" s="122" t="s">
        <v>167</v>
      </c>
      <c r="H3" s="122" t="s">
        <v>168</v>
      </c>
      <c r="I3" s="122" t="s">
        <v>169</v>
      </c>
      <c r="J3" s="122" t="s">
        <v>170</v>
      </c>
      <c r="K3" s="122" t="s">
        <v>171</v>
      </c>
      <c r="L3" s="122" t="s">
        <v>172</v>
      </c>
      <c r="M3" s="122" t="s">
        <v>173</v>
      </c>
      <c r="N3" s="122" t="s">
        <v>174</v>
      </c>
      <c r="O3" s="123" t="s">
        <v>175</v>
      </c>
      <c r="P3" s="122" t="s">
        <v>176</v>
      </c>
      <c r="Q3" s="122" t="s">
        <v>177</v>
      </c>
      <c r="R3" s="122" t="s">
        <v>178</v>
      </c>
      <c r="S3" s="123" t="s">
        <v>179</v>
      </c>
      <c r="T3" s="321" t="s">
        <v>180</v>
      </c>
      <c r="U3" s="322"/>
      <c r="V3" s="122" t="s">
        <v>181</v>
      </c>
      <c r="W3" s="122" t="s">
        <v>182</v>
      </c>
      <c r="X3" s="122" t="s">
        <v>183</v>
      </c>
      <c r="Y3" s="122" t="s">
        <v>184</v>
      </c>
      <c r="Z3" s="122" t="s">
        <v>185</v>
      </c>
    </row>
    <row r="4" spans="1:27" ht="8.25" customHeight="1" x14ac:dyDescent="0.2">
      <c r="A4" s="142" t="s">
        <v>133</v>
      </c>
      <c r="B4" s="124">
        <v>32.85</v>
      </c>
      <c r="C4" s="124">
        <v>35.85</v>
      </c>
      <c r="D4" s="124">
        <v>38.619999999999997</v>
      </c>
      <c r="E4" s="125">
        <v>45.88</v>
      </c>
      <c r="F4" s="125">
        <v>62.67</v>
      </c>
      <c r="G4" s="124">
        <v>60.8</v>
      </c>
      <c r="H4" s="124">
        <v>81.58</v>
      </c>
      <c r="I4" s="124">
        <v>82.51</v>
      </c>
      <c r="J4" s="124">
        <v>76.09</v>
      </c>
      <c r="K4" s="124">
        <v>82.59</v>
      </c>
      <c r="L4" s="124">
        <v>106.45</v>
      </c>
      <c r="M4" s="124">
        <v>123.1</v>
      </c>
      <c r="N4" s="124">
        <v>150.51</v>
      </c>
      <c r="O4" s="125">
        <v>221.46</v>
      </c>
      <c r="P4" s="124">
        <v>228.99</v>
      </c>
      <c r="Q4" s="124">
        <v>268.49</v>
      </c>
      <c r="R4" s="124">
        <v>304.43</v>
      </c>
      <c r="S4" s="125">
        <v>335.89</v>
      </c>
      <c r="T4" s="323">
        <v>394.5</v>
      </c>
      <c r="U4" s="324">
        <v>525.5</v>
      </c>
      <c r="V4" s="124">
        <v>701.81</v>
      </c>
      <c r="W4" s="124">
        <v>732.74</v>
      </c>
      <c r="X4" s="124">
        <v>830.91</v>
      </c>
      <c r="Y4" s="124">
        <v>850.22</v>
      </c>
      <c r="Z4" s="124">
        <v>850.22</v>
      </c>
    </row>
    <row r="5" spans="1:27" ht="8.25" customHeight="1" x14ac:dyDescent="0.2">
      <c r="A5" s="140" t="s">
        <v>141</v>
      </c>
      <c r="B5" s="126">
        <v>18.23</v>
      </c>
      <c r="C5" s="126">
        <v>20.45</v>
      </c>
      <c r="D5" s="126">
        <v>21.57</v>
      </c>
      <c r="E5" s="127">
        <v>33.409999999999997</v>
      </c>
      <c r="F5" s="127">
        <v>53.58</v>
      </c>
      <c r="G5" s="126">
        <v>50.48</v>
      </c>
      <c r="H5" s="126">
        <v>68.510000000000005</v>
      </c>
      <c r="I5" s="126">
        <v>73.95</v>
      </c>
      <c r="J5" s="126">
        <v>71.48</v>
      </c>
      <c r="K5" s="126">
        <v>74.62</v>
      </c>
      <c r="L5" s="126">
        <v>90.76</v>
      </c>
      <c r="M5" s="126">
        <v>108.11</v>
      </c>
      <c r="N5" s="126">
        <v>128.53</v>
      </c>
      <c r="O5" s="127">
        <v>198.42</v>
      </c>
      <c r="P5" s="126">
        <v>213.39</v>
      </c>
      <c r="Q5" s="126">
        <v>264.60000000000002</v>
      </c>
      <c r="R5" s="126">
        <v>275.26</v>
      </c>
      <c r="S5" s="127">
        <v>279.52</v>
      </c>
      <c r="T5" s="311">
        <v>317.8</v>
      </c>
      <c r="U5" s="312">
        <v>435.6</v>
      </c>
      <c r="V5" s="126">
        <v>584.01</v>
      </c>
      <c r="W5" s="126">
        <v>624.65</v>
      </c>
      <c r="X5" s="126">
        <v>709.32</v>
      </c>
      <c r="Y5" s="126">
        <v>701.94</v>
      </c>
      <c r="Z5" s="126">
        <v>701.94</v>
      </c>
    </row>
    <row r="6" spans="1:27" ht="8.25" customHeight="1" x14ac:dyDescent="0.2">
      <c r="A6" s="140" t="s">
        <v>190</v>
      </c>
      <c r="B6" s="126">
        <v>3.09</v>
      </c>
      <c r="C6" s="126">
        <v>3.77</v>
      </c>
      <c r="D6" s="126">
        <v>4.76</v>
      </c>
      <c r="E6" s="127">
        <v>3.87</v>
      </c>
      <c r="F6" s="127">
        <v>5.44</v>
      </c>
      <c r="G6" s="126">
        <v>6.26</v>
      </c>
      <c r="H6" s="126">
        <v>6.95</v>
      </c>
      <c r="I6" s="126">
        <v>4.22</v>
      </c>
      <c r="J6" s="126">
        <v>2.5099999999999998</v>
      </c>
      <c r="K6" s="126">
        <v>3.04</v>
      </c>
      <c r="L6" s="126">
        <v>5.57</v>
      </c>
      <c r="M6" s="126">
        <v>7.33</v>
      </c>
      <c r="N6" s="126">
        <v>7.94</v>
      </c>
      <c r="O6" s="127">
        <v>10.79</v>
      </c>
      <c r="P6" s="126">
        <v>6.27</v>
      </c>
      <c r="Q6" s="126">
        <v>3.26</v>
      </c>
      <c r="R6" s="126">
        <v>7.85</v>
      </c>
      <c r="S6" s="127">
        <v>11.47</v>
      </c>
      <c r="T6" s="311">
        <v>14.07</v>
      </c>
      <c r="U6" s="312">
        <v>42.7</v>
      </c>
      <c r="V6" s="126">
        <v>33.25</v>
      </c>
      <c r="W6" s="126">
        <v>14.99</v>
      </c>
      <c r="X6" s="126">
        <v>16.78</v>
      </c>
      <c r="Y6" s="126">
        <v>21.71</v>
      </c>
      <c r="Z6" s="126">
        <v>21.71</v>
      </c>
    </row>
    <row r="7" spans="1:27" ht="8.25" customHeight="1" x14ac:dyDescent="0.2">
      <c r="A7" s="140" t="s">
        <v>192</v>
      </c>
      <c r="B7" s="126">
        <v>10.77</v>
      </c>
      <c r="C7" s="126">
        <v>11.2</v>
      </c>
      <c r="D7" s="126">
        <v>11.74</v>
      </c>
      <c r="E7" s="127">
        <v>8.5399999999999991</v>
      </c>
      <c r="F7" s="127">
        <v>3.6</v>
      </c>
      <c r="G7" s="126">
        <v>3.95</v>
      </c>
      <c r="H7" s="126">
        <v>5.81</v>
      </c>
      <c r="I7" s="126">
        <v>4.04</v>
      </c>
      <c r="J7" s="126">
        <v>2</v>
      </c>
      <c r="K7" s="126">
        <v>4.9000000000000004</v>
      </c>
      <c r="L7" s="126">
        <v>10</v>
      </c>
      <c r="M7" s="126">
        <v>7.56</v>
      </c>
      <c r="N7" s="126">
        <v>13.83</v>
      </c>
      <c r="O7" s="127">
        <v>12.12</v>
      </c>
      <c r="P7" s="126">
        <v>9.16</v>
      </c>
      <c r="Q7" s="126">
        <v>0</v>
      </c>
      <c r="R7" s="126">
        <v>21.17</v>
      </c>
      <c r="S7" s="127">
        <v>44.74</v>
      </c>
      <c r="T7" s="311">
        <v>62.35</v>
      </c>
      <c r="U7" s="312">
        <v>46.04</v>
      </c>
      <c r="V7" s="126">
        <v>83.75</v>
      </c>
      <c r="W7" s="126">
        <v>89.99</v>
      </c>
      <c r="X7" s="126">
        <v>100.91</v>
      </c>
      <c r="Y7" s="126">
        <v>110.2</v>
      </c>
      <c r="Z7" s="126">
        <v>110.2</v>
      </c>
    </row>
    <row r="8" spans="1:27" ht="10.199999999999999" customHeight="1" x14ac:dyDescent="0.2">
      <c r="A8" s="140" t="s">
        <v>191</v>
      </c>
      <c r="B8" s="126">
        <v>0.76</v>
      </c>
      <c r="C8" s="126">
        <v>0.43</v>
      </c>
      <c r="D8" s="126">
        <v>0.55000000000000004</v>
      </c>
      <c r="E8" s="127">
        <v>0.06</v>
      </c>
      <c r="F8" s="127">
        <v>0.05</v>
      </c>
      <c r="G8" s="126">
        <v>0.11</v>
      </c>
      <c r="H8" s="126">
        <v>0.31</v>
      </c>
      <c r="I8" s="126">
        <v>0.3</v>
      </c>
      <c r="J8" s="126">
        <v>0.1</v>
      </c>
      <c r="K8" s="126">
        <v>0.03</v>
      </c>
      <c r="L8" s="126">
        <v>0.12</v>
      </c>
      <c r="M8" s="126">
        <v>0.1</v>
      </c>
      <c r="N8" s="126">
        <v>0.21</v>
      </c>
      <c r="O8" s="127">
        <v>0.13</v>
      </c>
      <c r="P8" s="126">
        <v>0.17</v>
      </c>
      <c r="Q8" s="126">
        <v>0.63</v>
      </c>
      <c r="R8" s="126">
        <v>0.15</v>
      </c>
      <c r="S8" s="127">
        <v>0.16</v>
      </c>
      <c r="T8" s="311">
        <v>0.28000000000000003</v>
      </c>
      <c r="U8" s="312">
        <v>1.1599999999999999</v>
      </c>
      <c r="V8" s="126">
        <v>0.8</v>
      </c>
      <c r="W8" s="126">
        <v>3.11</v>
      </c>
      <c r="X8" s="126">
        <v>3.9</v>
      </c>
      <c r="Y8" s="126">
        <v>16.37</v>
      </c>
      <c r="Z8" s="126">
        <v>16.37</v>
      </c>
    </row>
    <row r="9" spans="1:27" ht="10.199999999999999" customHeight="1" x14ac:dyDescent="0.2">
      <c r="A9" s="143" t="s">
        <v>193</v>
      </c>
      <c r="B9" s="128">
        <v>32.869999999999997</v>
      </c>
      <c r="C9" s="128">
        <v>31.67</v>
      </c>
      <c r="D9" s="128">
        <v>41.82</v>
      </c>
      <c r="E9" s="129">
        <v>47.89</v>
      </c>
      <c r="F9" s="129">
        <v>59.7</v>
      </c>
      <c r="G9" s="128">
        <v>66.7</v>
      </c>
      <c r="H9" s="128">
        <v>86.67</v>
      </c>
      <c r="I9" s="128">
        <v>100.63</v>
      </c>
      <c r="J9" s="128">
        <v>121.51</v>
      </c>
      <c r="K9" s="128">
        <v>136.93</v>
      </c>
      <c r="L9" s="128">
        <v>152.69999999999999</v>
      </c>
      <c r="M9" s="128">
        <v>176.65</v>
      </c>
      <c r="N9" s="128">
        <v>209.79</v>
      </c>
      <c r="O9" s="129">
        <v>252.8</v>
      </c>
      <c r="P9" s="128">
        <v>266.58999999999997</v>
      </c>
      <c r="Q9" s="128">
        <v>316.39</v>
      </c>
      <c r="R9" s="128">
        <v>376.34</v>
      </c>
      <c r="S9" s="129">
        <v>492.15</v>
      </c>
      <c r="T9" s="325">
        <v>568.13</v>
      </c>
      <c r="U9" s="326">
        <v>726.12</v>
      </c>
      <c r="V9" s="128">
        <v>879.26</v>
      </c>
      <c r="W9" s="128">
        <v>968.47</v>
      </c>
      <c r="X9" s="128">
        <v>1077.52</v>
      </c>
      <c r="Y9" s="128">
        <v>1124.97</v>
      </c>
      <c r="Z9" s="128">
        <v>1124.97</v>
      </c>
    </row>
    <row r="10" spans="1:27" ht="8.25" customHeight="1" x14ac:dyDescent="0.2">
      <c r="A10" s="140" t="s">
        <v>194</v>
      </c>
      <c r="B10" s="126">
        <v>8.65</v>
      </c>
      <c r="C10" s="126">
        <v>10</v>
      </c>
      <c r="D10" s="126">
        <v>13.61</v>
      </c>
      <c r="E10" s="127">
        <v>13.82</v>
      </c>
      <c r="F10" s="127">
        <v>17.059999999999999</v>
      </c>
      <c r="G10" s="126">
        <v>19.21</v>
      </c>
      <c r="H10" s="126">
        <v>22.47</v>
      </c>
      <c r="I10" s="126">
        <v>29.39</v>
      </c>
      <c r="J10" s="126">
        <v>35.549999999999997</v>
      </c>
      <c r="K10" s="126">
        <v>42.58</v>
      </c>
      <c r="L10" s="126">
        <v>47.9</v>
      </c>
      <c r="M10" s="126">
        <v>55.54</v>
      </c>
      <c r="N10" s="126">
        <v>67.540000000000006</v>
      </c>
      <c r="O10" s="127">
        <v>82.24</v>
      </c>
      <c r="P10" s="126">
        <v>87.09</v>
      </c>
      <c r="Q10" s="126">
        <v>109.49</v>
      </c>
      <c r="R10" s="126">
        <v>119.96</v>
      </c>
      <c r="S10" s="127">
        <v>141.41</v>
      </c>
      <c r="T10" s="311">
        <v>145.24</v>
      </c>
      <c r="U10" s="312">
        <v>159.22</v>
      </c>
      <c r="V10" s="126">
        <v>165.73</v>
      </c>
      <c r="W10" s="126">
        <v>194.43</v>
      </c>
      <c r="X10" s="126">
        <v>229.81</v>
      </c>
      <c r="Y10" s="126">
        <v>288.58</v>
      </c>
      <c r="Z10" s="126">
        <v>288.58</v>
      </c>
    </row>
    <row r="11" spans="1:27" ht="8.25" customHeight="1" x14ac:dyDescent="0.2">
      <c r="A11" s="140" t="s">
        <v>195</v>
      </c>
      <c r="B11" s="126">
        <v>3.32</v>
      </c>
      <c r="C11" s="126">
        <v>3.21</v>
      </c>
      <c r="D11" s="126">
        <v>3</v>
      </c>
      <c r="E11" s="127">
        <v>2.62</v>
      </c>
      <c r="F11" s="127">
        <v>2.2000000000000002</v>
      </c>
      <c r="G11" s="126">
        <v>2.31</v>
      </c>
      <c r="H11" s="126">
        <v>1.75</v>
      </c>
      <c r="I11" s="126">
        <v>1.18</v>
      </c>
      <c r="J11" s="126">
        <v>1.03</v>
      </c>
      <c r="K11" s="126">
        <v>0.64</v>
      </c>
      <c r="L11" s="126">
        <v>0.49</v>
      </c>
      <c r="M11" s="126">
        <v>0.33</v>
      </c>
      <c r="N11" s="126">
        <v>0.32</v>
      </c>
      <c r="O11" s="127">
        <v>0.28999999999999998</v>
      </c>
      <c r="P11" s="126">
        <v>0.68</v>
      </c>
      <c r="Q11" s="126">
        <v>0.21</v>
      </c>
      <c r="R11" s="126">
        <v>0.06</v>
      </c>
      <c r="S11" s="127">
        <v>0.02</v>
      </c>
      <c r="T11" s="311">
        <v>0.04</v>
      </c>
      <c r="U11" s="312">
        <v>0.03</v>
      </c>
      <c r="V11" s="126" t="s">
        <v>189</v>
      </c>
      <c r="W11" s="130" t="s">
        <v>189</v>
      </c>
      <c r="X11" s="130" t="s">
        <v>189</v>
      </c>
      <c r="Y11" s="130"/>
      <c r="Z11" s="130" t="s">
        <v>186</v>
      </c>
    </row>
    <row r="12" spans="1:27" ht="8.25" customHeight="1" x14ac:dyDescent="0.2">
      <c r="A12" s="140" t="s">
        <v>196</v>
      </c>
      <c r="B12" s="126">
        <v>19.05</v>
      </c>
      <c r="C12" s="126">
        <v>16.190000000000001</v>
      </c>
      <c r="D12" s="126">
        <v>22.2</v>
      </c>
      <c r="E12" s="127">
        <v>27.31</v>
      </c>
      <c r="F12" s="127">
        <v>35.68</v>
      </c>
      <c r="G12" s="126">
        <v>40.119999999999997</v>
      </c>
      <c r="H12" s="126">
        <v>53.77</v>
      </c>
      <c r="I12" s="126">
        <v>59.74</v>
      </c>
      <c r="J12" s="126">
        <v>70.930000000000007</v>
      </c>
      <c r="K12" s="126">
        <v>77.069999999999993</v>
      </c>
      <c r="L12" s="126">
        <v>84.58</v>
      </c>
      <c r="M12" s="126">
        <v>98.59</v>
      </c>
      <c r="N12" s="126">
        <v>114.38</v>
      </c>
      <c r="O12" s="127">
        <v>130.05000000000001</v>
      </c>
      <c r="P12" s="126">
        <v>137.97</v>
      </c>
      <c r="Q12" s="126">
        <v>165.01</v>
      </c>
      <c r="R12" s="126">
        <v>202.61</v>
      </c>
      <c r="S12" s="127">
        <v>284.07</v>
      </c>
      <c r="T12" s="311">
        <v>343.82</v>
      </c>
      <c r="U12" s="312">
        <v>469.31</v>
      </c>
      <c r="V12" s="126">
        <v>603.16999999999996</v>
      </c>
      <c r="W12" s="126">
        <v>643.13</v>
      </c>
      <c r="X12" s="126">
        <v>712.65</v>
      </c>
      <c r="Y12" s="126">
        <v>712.26</v>
      </c>
      <c r="Z12" s="126">
        <v>712.26</v>
      </c>
    </row>
    <row r="13" spans="1:27" ht="8.25" customHeight="1" x14ac:dyDescent="0.2">
      <c r="A13" s="140" t="s">
        <v>197</v>
      </c>
      <c r="B13" s="126">
        <v>0.57999999999999996</v>
      </c>
      <c r="C13" s="126">
        <v>0.7</v>
      </c>
      <c r="D13" s="126">
        <v>0.87</v>
      </c>
      <c r="E13" s="127">
        <v>0.99</v>
      </c>
      <c r="F13" s="127">
        <v>0.98</v>
      </c>
      <c r="G13" s="126">
        <v>0.95</v>
      </c>
      <c r="H13" s="126">
        <v>1.2</v>
      </c>
      <c r="I13" s="126">
        <v>1.52</v>
      </c>
      <c r="J13" s="126">
        <v>1.63</v>
      </c>
      <c r="K13" s="126">
        <v>2.4</v>
      </c>
      <c r="L13" s="126">
        <v>2.44</v>
      </c>
      <c r="M13" s="126">
        <v>2.23</v>
      </c>
      <c r="N13" s="126">
        <v>2.69</v>
      </c>
      <c r="O13" s="127">
        <v>3.23</v>
      </c>
      <c r="P13" s="126">
        <v>3.28</v>
      </c>
      <c r="Q13" s="126">
        <v>3.35</v>
      </c>
      <c r="R13" s="126">
        <v>3.94</v>
      </c>
      <c r="S13" s="127">
        <v>3.83</v>
      </c>
      <c r="T13" s="311">
        <v>5.31</v>
      </c>
      <c r="U13" s="312">
        <v>11.22</v>
      </c>
      <c r="V13" s="126">
        <v>9.11</v>
      </c>
      <c r="W13" s="126">
        <v>10.039999999999999</v>
      </c>
      <c r="X13" s="126">
        <v>11.4</v>
      </c>
      <c r="Y13" s="126">
        <v>9.06</v>
      </c>
      <c r="Z13" s="126">
        <v>9.06</v>
      </c>
    </row>
    <row r="14" spans="1:27" ht="8.25" customHeight="1" x14ac:dyDescent="0.2">
      <c r="A14" s="140" t="s">
        <v>198</v>
      </c>
      <c r="B14" s="126">
        <v>0.28999999999999998</v>
      </c>
      <c r="C14" s="126">
        <v>0.35</v>
      </c>
      <c r="D14" s="126">
        <v>0.48</v>
      </c>
      <c r="E14" s="127">
        <v>1.03</v>
      </c>
      <c r="F14" s="127">
        <v>1.4</v>
      </c>
      <c r="G14" s="126">
        <v>1.4</v>
      </c>
      <c r="H14" s="126">
        <v>1.74</v>
      </c>
      <c r="I14" s="126">
        <v>2.31</v>
      </c>
      <c r="J14" s="126">
        <v>2.9</v>
      </c>
      <c r="K14" s="126">
        <v>3.45</v>
      </c>
      <c r="L14" s="126">
        <v>3.88</v>
      </c>
      <c r="M14" s="126">
        <v>4.78</v>
      </c>
      <c r="N14" s="126">
        <v>6.6</v>
      </c>
      <c r="O14" s="127">
        <v>8.06</v>
      </c>
      <c r="P14" s="126">
        <v>9.32</v>
      </c>
      <c r="Q14" s="126">
        <v>9.9700000000000006</v>
      </c>
      <c r="R14" s="126">
        <v>11.56</v>
      </c>
      <c r="S14" s="127">
        <v>19.13</v>
      </c>
      <c r="T14" s="311">
        <v>22.34</v>
      </c>
      <c r="U14" s="312">
        <v>21.91</v>
      </c>
      <c r="V14" s="126">
        <v>22.91</v>
      </c>
      <c r="W14" s="126">
        <v>28.42</v>
      </c>
      <c r="X14" s="126">
        <v>30.11</v>
      </c>
      <c r="Y14" s="126">
        <v>4.59</v>
      </c>
      <c r="Z14" s="126">
        <v>4.59</v>
      </c>
    </row>
    <row r="15" spans="1:27" ht="8.25" customHeight="1" x14ac:dyDescent="0.2">
      <c r="A15" s="140" t="s">
        <v>199</v>
      </c>
      <c r="B15" s="126">
        <v>0.23</v>
      </c>
      <c r="C15" s="126">
        <v>0.27</v>
      </c>
      <c r="D15" s="126">
        <v>0.48</v>
      </c>
      <c r="E15" s="127">
        <v>0.83</v>
      </c>
      <c r="F15" s="127">
        <v>0.71</v>
      </c>
      <c r="G15" s="126">
        <v>0.86</v>
      </c>
      <c r="H15" s="126">
        <v>2.0499999999999998</v>
      </c>
      <c r="I15" s="126">
        <v>2.19</v>
      </c>
      <c r="J15" s="126">
        <v>2.27</v>
      </c>
      <c r="K15" s="126">
        <v>2.54</v>
      </c>
      <c r="L15" s="126">
        <v>2.69</v>
      </c>
      <c r="M15" s="126">
        <v>2.4900000000000002</v>
      </c>
      <c r="N15" s="126">
        <v>4.4800000000000004</v>
      </c>
      <c r="O15" s="127">
        <v>6.54</v>
      </c>
      <c r="P15" s="126">
        <v>6.7</v>
      </c>
      <c r="Q15" s="126">
        <v>8.77</v>
      </c>
      <c r="R15" s="126">
        <v>17.34</v>
      </c>
      <c r="S15" s="127">
        <v>17.79</v>
      </c>
      <c r="T15" s="311">
        <v>20.57</v>
      </c>
      <c r="U15" s="312">
        <v>27.07</v>
      </c>
      <c r="V15" s="126">
        <v>27.82</v>
      </c>
      <c r="W15" s="126">
        <v>31.11</v>
      </c>
      <c r="X15" s="126">
        <v>31.42</v>
      </c>
      <c r="Y15" s="126">
        <v>34.33</v>
      </c>
      <c r="Z15" s="126">
        <v>34.33</v>
      </c>
    </row>
    <row r="16" spans="1:27" ht="8.25" customHeight="1" x14ac:dyDescent="0.2">
      <c r="A16" s="140" t="s">
        <v>200</v>
      </c>
      <c r="B16" s="126">
        <v>0.75</v>
      </c>
      <c r="C16" s="126">
        <v>0.95</v>
      </c>
      <c r="D16" s="126">
        <v>1.18</v>
      </c>
      <c r="E16" s="127">
        <v>1.29</v>
      </c>
      <c r="F16" s="127">
        <v>1.67</v>
      </c>
      <c r="G16" s="126">
        <v>1.85</v>
      </c>
      <c r="H16" s="126">
        <v>3.69</v>
      </c>
      <c r="I16" s="126">
        <v>4.3</v>
      </c>
      <c r="J16" s="126">
        <v>7.05</v>
      </c>
      <c r="K16" s="126">
        <v>7.83</v>
      </c>
      <c r="L16" s="126">
        <v>10.36</v>
      </c>
      <c r="M16" s="126">
        <v>11.7</v>
      </c>
      <c r="N16" s="126">
        <v>12.63</v>
      </c>
      <c r="O16" s="127">
        <v>19.91</v>
      </c>
      <c r="P16" s="126">
        <v>19.32</v>
      </c>
      <c r="Q16" s="126">
        <v>17.05</v>
      </c>
      <c r="R16" s="126">
        <v>17.329999999999998</v>
      </c>
      <c r="S16" s="127">
        <v>21.33</v>
      </c>
      <c r="T16" s="311">
        <v>29.3</v>
      </c>
      <c r="U16" s="312">
        <v>35.65</v>
      </c>
      <c r="V16" s="126">
        <v>50.52</v>
      </c>
      <c r="W16" s="126">
        <v>61.34</v>
      </c>
      <c r="X16" s="126">
        <v>62.13</v>
      </c>
      <c r="Y16" s="126">
        <v>76.150000000000006</v>
      </c>
      <c r="Z16" s="126">
        <v>76.150000000000006</v>
      </c>
    </row>
    <row r="17" spans="1:27" ht="8.25" customHeight="1" x14ac:dyDescent="0.2">
      <c r="A17" s="140" t="s">
        <v>201</v>
      </c>
      <c r="B17" s="126">
        <v>0</v>
      </c>
      <c r="C17" s="126">
        <v>0</v>
      </c>
      <c r="D17" s="126">
        <v>0</v>
      </c>
      <c r="E17" s="127">
        <v>0</v>
      </c>
      <c r="F17" s="127">
        <v>0</v>
      </c>
      <c r="G17" s="126">
        <v>0</v>
      </c>
      <c r="H17" s="126">
        <v>0</v>
      </c>
      <c r="I17" s="126">
        <v>0</v>
      </c>
      <c r="J17" s="126">
        <v>0.15</v>
      </c>
      <c r="K17" s="126">
        <v>0.42</v>
      </c>
      <c r="L17" s="126">
        <v>0.36</v>
      </c>
      <c r="M17" s="126">
        <v>0.99</v>
      </c>
      <c r="N17" s="126">
        <v>1.1499999999999999</v>
      </c>
      <c r="O17" s="127">
        <v>2.48</v>
      </c>
      <c r="P17" s="126">
        <v>2.23</v>
      </c>
      <c r="Q17" s="126">
        <v>2.54</v>
      </c>
      <c r="R17" s="126">
        <v>3.5</v>
      </c>
      <c r="S17" s="127">
        <v>4.57</v>
      </c>
      <c r="T17" s="311">
        <v>1.51</v>
      </c>
      <c r="U17" s="312">
        <v>1.71</v>
      </c>
      <c r="V17" s="126" t="s">
        <v>189</v>
      </c>
      <c r="W17" s="130" t="s">
        <v>189</v>
      </c>
      <c r="X17" s="130" t="s">
        <v>189</v>
      </c>
      <c r="Y17" s="130"/>
      <c r="Z17" s="130" t="s">
        <v>186</v>
      </c>
    </row>
    <row r="18" spans="1:27" ht="8.25" customHeight="1" x14ac:dyDescent="0.2">
      <c r="A18" s="143" t="s">
        <v>202</v>
      </c>
      <c r="B18" s="128">
        <v>12.69</v>
      </c>
      <c r="C18" s="128">
        <v>13.44</v>
      </c>
      <c r="D18" s="128">
        <v>14.06</v>
      </c>
      <c r="E18" s="129">
        <v>14.11</v>
      </c>
      <c r="F18" s="129">
        <v>11.03</v>
      </c>
      <c r="G18" s="128">
        <v>12.12</v>
      </c>
      <c r="H18" s="128">
        <v>17.850000000000001</v>
      </c>
      <c r="I18" s="128">
        <v>17</v>
      </c>
      <c r="J18" s="128">
        <v>17.149999999999999</v>
      </c>
      <c r="K18" s="128">
        <v>21.24</v>
      </c>
      <c r="L18" s="128">
        <v>21.86</v>
      </c>
      <c r="M18" s="128">
        <v>24.43</v>
      </c>
      <c r="N18" s="128">
        <v>28.4</v>
      </c>
      <c r="O18" s="129">
        <v>36.69</v>
      </c>
      <c r="P18" s="128">
        <v>40.1</v>
      </c>
      <c r="Q18" s="128">
        <v>45.17</v>
      </c>
      <c r="R18" s="128">
        <v>53.87</v>
      </c>
      <c r="S18" s="129">
        <v>63.61</v>
      </c>
      <c r="T18" s="325">
        <v>75.489999999999995</v>
      </c>
      <c r="U18" s="326">
        <v>83.32</v>
      </c>
      <c r="V18" s="128">
        <v>93.77</v>
      </c>
      <c r="W18" s="128">
        <v>106.66</v>
      </c>
      <c r="X18" s="128">
        <v>101.54</v>
      </c>
      <c r="Y18" s="128">
        <v>100.42</v>
      </c>
      <c r="Z18" s="128">
        <v>100.42</v>
      </c>
    </row>
    <row r="19" spans="1:27" ht="8.25" customHeight="1" x14ac:dyDescent="0.2">
      <c r="A19" s="140" t="s">
        <v>203</v>
      </c>
      <c r="B19" s="126">
        <v>9.09</v>
      </c>
      <c r="C19" s="126">
        <v>9.48</v>
      </c>
      <c r="D19" s="126">
        <v>9.7899999999999991</v>
      </c>
      <c r="E19" s="127">
        <v>8.6999999999999993</v>
      </c>
      <c r="F19" s="127">
        <v>5.46</v>
      </c>
      <c r="G19" s="126">
        <v>5.62</v>
      </c>
      <c r="H19" s="126">
        <v>10.07</v>
      </c>
      <c r="I19" s="126">
        <v>8.17</v>
      </c>
      <c r="J19" s="126">
        <v>6.67</v>
      </c>
      <c r="K19" s="126">
        <v>7.72</v>
      </c>
      <c r="L19" s="126">
        <v>7.69</v>
      </c>
      <c r="M19" s="126">
        <v>7.42</v>
      </c>
      <c r="N19" s="126">
        <v>7.24</v>
      </c>
      <c r="O19" s="127">
        <v>8.07</v>
      </c>
      <c r="P19" s="126">
        <v>8.0399999999999991</v>
      </c>
      <c r="Q19" s="126">
        <v>7.46</v>
      </c>
      <c r="R19" s="126">
        <v>8.2100000000000009</v>
      </c>
      <c r="S19" s="127">
        <v>6.48</v>
      </c>
      <c r="T19" s="311">
        <v>6.94</v>
      </c>
      <c r="U19" s="312">
        <v>6.1</v>
      </c>
      <c r="V19" s="126">
        <v>3.49</v>
      </c>
      <c r="W19" s="126">
        <v>1.82</v>
      </c>
      <c r="X19" s="126">
        <v>0.59</v>
      </c>
      <c r="Y19" s="126">
        <v>0.36</v>
      </c>
      <c r="Z19" s="126">
        <v>0.36</v>
      </c>
    </row>
    <row r="20" spans="1:27" ht="8.25" customHeight="1" x14ac:dyDescent="0.2">
      <c r="A20" s="140" t="s">
        <v>204</v>
      </c>
      <c r="B20" s="126">
        <v>3.6</v>
      </c>
      <c r="C20" s="126">
        <v>3.96</v>
      </c>
      <c r="D20" s="126">
        <v>4.2699999999999996</v>
      </c>
      <c r="E20" s="127">
        <v>5.41</v>
      </c>
      <c r="F20" s="127">
        <v>5.57</v>
      </c>
      <c r="G20" s="126">
        <v>6.5</v>
      </c>
      <c r="H20" s="126">
        <v>7.78</v>
      </c>
      <c r="I20" s="126">
        <v>8.83</v>
      </c>
      <c r="J20" s="126">
        <v>10.48</v>
      </c>
      <c r="K20" s="126">
        <v>13.52</v>
      </c>
      <c r="L20" s="126">
        <v>14.17</v>
      </c>
      <c r="M20" s="126">
        <v>17.010000000000002</v>
      </c>
      <c r="N20" s="126">
        <v>21.16</v>
      </c>
      <c r="O20" s="127">
        <v>28.62</v>
      </c>
      <c r="P20" s="126">
        <v>32.06</v>
      </c>
      <c r="Q20" s="126">
        <v>37.71</v>
      </c>
      <c r="R20" s="126">
        <v>45.66</v>
      </c>
      <c r="S20" s="127">
        <v>57.13</v>
      </c>
      <c r="T20" s="311">
        <v>68.55</v>
      </c>
      <c r="U20" s="312">
        <v>77.22</v>
      </c>
      <c r="V20" s="126">
        <v>90.28</v>
      </c>
      <c r="W20" s="126">
        <v>104.84</v>
      </c>
      <c r="X20" s="126">
        <v>100.95</v>
      </c>
      <c r="Y20" s="126">
        <v>100.06</v>
      </c>
      <c r="Z20" s="126">
        <v>100.06</v>
      </c>
    </row>
    <row r="21" spans="1:27" ht="8.25" customHeight="1" x14ac:dyDescent="0.2">
      <c r="A21" s="143" t="s">
        <v>205</v>
      </c>
      <c r="B21" s="128">
        <v>5.76</v>
      </c>
      <c r="C21" s="128">
        <v>9.9</v>
      </c>
      <c r="D21" s="128">
        <v>15.51</v>
      </c>
      <c r="E21" s="129">
        <v>16.510000000000002</v>
      </c>
      <c r="F21" s="129">
        <v>14.28</v>
      </c>
      <c r="G21" s="128">
        <v>14.26</v>
      </c>
      <c r="H21" s="128">
        <v>17.47</v>
      </c>
      <c r="I21" s="128">
        <v>20.99</v>
      </c>
      <c r="J21" s="128">
        <v>27.86</v>
      </c>
      <c r="K21" s="128">
        <v>32.94</v>
      </c>
      <c r="L21" s="128">
        <v>34.11</v>
      </c>
      <c r="M21" s="128">
        <v>41.75</v>
      </c>
      <c r="N21" s="128">
        <v>48.47</v>
      </c>
      <c r="O21" s="129">
        <v>64.33</v>
      </c>
      <c r="P21" s="128">
        <v>93.04</v>
      </c>
      <c r="Q21" s="128">
        <v>98.34</v>
      </c>
      <c r="R21" s="128">
        <v>82.97</v>
      </c>
      <c r="S21" s="129">
        <v>95.91</v>
      </c>
      <c r="T21" s="325">
        <v>128.13</v>
      </c>
      <c r="U21" s="326">
        <v>202.21</v>
      </c>
      <c r="V21" s="128">
        <v>291.16000000000003</v>
      </c>
      <c r="W21" s="128">
        <v>358.93</v>
      </c>
      <c r="X21" s="128">
        <v>432.46</v>
      </c>
      <c r="Y21" s="128">
        <v>518.37</v>
      </c>
      <c r="Z21" s="128">
        <v>518.37</v>
      </c>
    </row>
    <row r="22" spans="1:27" ht="8.25" customHeight="1" x14ac:dyDescent="0.2">
      <c r="A22" s="140" t="s">
        <v>206</v>
      </c>
      <c r="B22" s="131">
        <v>4.7</v>
      </c>
      <c r="C22" s="126">
        <v>8.7200000000000006</v>
      </c>
      <c r="D22" s="126">
        <v>13.33</v>
      </c>
      <c r="E22" s="127">
        <v>3.46</v>
      </c>
      <c r="F22" s="132">
        <v>2.7</v>
      </c>
      <c r="G22" s="126">
        <v>3.81</v>
      </c>
      <c r="H22" s="131">
        <v>4.0999999999999996</v>
      </c>
      <c r="I22" s="126">
        <v>3.74</v>
      </c>
      <c r="J22" s="126">
        <v>5.34</v>
      </c>
      <c r="K22" s="126">
        <v>6.37</v>
      </c>
      <c r="L22" s="126">
        <v>9.31</v>
      </c>
      <c r="M22" s="126">
        <v>11.08</v>
      </c>
      <c r="N22" s="126">
        <v>12.09</v>
      </c>
      <c r="O22" s="127">
        <v>19.32</v>
      </c>
      <c r="P22" s="126">
        <v>21.69</v>
      </c>
      <c r="Q22" s="126">
        <v>24.09</v>
      </c>
      <c r="R22" s="126">
        <v>16.22</v>
      </c>
      <c r="S22" s="127">
        <v>17.11</v>
      </c>
      <c r="T22" s="311">
        <v>25.53</v>
      </c>
      <c r="U22" s="312">
        <v>53.41</v>
      </c>
      <c r="V22" s="126">
        <v>86.02</v>
      </c>
      <c r="W22" s="126">
        <v>114.45</v>
      </c>
      <c r="X22" s="126">
        <v>123.11</v>
      </c>
      <c r="Y22" s="126">
        <v>131.78</v>
      </c>
      <c r="Z22" s="126">
        <v>131.78</v>
      </c>
    </row>
    <row r="23" spans="1:27" ht="8.25" customHeight="1" x14ac:dyDescent="0.2">
      <c r="A23" s="140" t="s">
        <v>207</v>
      </c>
      <c r="B23" s="126">
        <v>0</v>
      </c>
      <c r="C23" s="126">
        <v>0</v>
      </c>
      <c r="D23" s="126">
        <v>0</v>
      </c>
      <c r="E23" s="127">
        <v>0.67</v>
      </c>
      <c r="F23" s="127">
        <v>0.52</v>
      </c>
      <c r="G23" s="126">
        <v>0.76</v>
      </c>
      <c r="H23" s="126">
        <v>0.08</v>
      </c>
      <c r="I23" s="126">
        <v>0.03</v>
      </c>
      <c r="J23" s="126">
        <v>0.15</v>
      </c>
      <c r="K23" s="126">
        <v>0.22</v>
      </c>
      <c r="L23" s="126">
        <v>0.14000000000000001</v>
      </c>
      <c r="M23" s="126">
        <v>0.18</v>
      </c>
      <c r="N23" s="126">
        <v>0.12</v>
      </c>
      <c r="O23" s="127">
        <v>0.19</v>
      </c>
      <c r="P23" s="126">
        <v>0.26</v>
      </c>
      <c r="Q23" s="126">
        <v>0.24</v>
      </c>
      <c r="R23" s="126">
        <v>0.27</v>
      </c>
      <c r="S23" s="127">
        <v>0.53</v>
      </c>
      <c r="T23" s="311">
        <v>0.26</v>
      </c>
      <c r="U23" s="312">
        <v>0.21</v>
      </c>
      <c r="V23" s="126" t="s">
        <v>189</v>
      </c>
      <c r="W23" s="130" t="s">
        <v>189</v>
      </c>
      <c r="X23" s="130" t="s">
        <v>189</v>
      </c>
      <c r="Y23" s="130"/>
      <c r="Z23" s="130" t="s">
        <v>186</v>
      </c>
    </row>
    <row r="24" spans="1:27" ht="8.25" customHeight="1" x14ac:dyDescent="0.2">
      <c r="A24" s="140" t="s">
        <v>208</v>
      </c>
      <c r="B24" s="126">
        <v>0</v>
      </c>
      <c r="C24" s="126">
        <v>0</v>
      </c>
      <c r="D24" s="126">
        <v>0</v>
      </c>
      <c r="E24" s="127">
        <v>0.59</v>
      </c>
      <c r="F24" s="127">
        <v>0.09</v>
      </c>
      <c r="G24" s="126">
        <v>0.22</v>
      </c>
      <c r="H24" s="126">
        <v>0.1</v>
      </c>
      <c r="I24" s="126">
        <v>0.02</v>
      </c>
      <c r="J24" s="126">
        <v>0.03</v>
      </c>
      <c r="K24" s="126">
        <v>0.08</v>
      </c>
      <c r="L24" s="126">
        <v>0.05</v>
      </c>
      <c r="M24" s="126">
        <v>0.2</v>
      </c>
      <c r="N24" s="126">
        <v>0.02</v>
      </c>
      <c r="O24" s="127">
        <v>0.19</v>
      </c>
      <c r="P24" s="126">
        <v>0.04</v>
      </c>
      <c r="Q24" s="133">
        <v>0</v>
      </c>
      <c r="R24" s="126">
        <v>0</v>
      </c>
      <c r="S24" s="127">
        <v>0.65</v>
      </c>
      <c r="T24" s="311">
        <v>0.95</v>
      </c>
      <c r="U24" s="312">
        <v>1.97</v>
      </c>
      <c r="V24" s="126">
        <v>44.01</v>
      </c>
      <c r="W24" s="126">
        <v>56.39</v>
      </c>
      <c r="X24" s="126">
        <v>85.84</v>
      </c>
      <c r="Y24" s="126">
        <v>92.51</v>
      </c>
      <c r="Z24" s="126">
        <v>92.51</v>
      </c>
    </row>
    <row r="25" spans="1:27" ht="8.25" customHeight="1" x14ac:dyDescent="0.2">
      <c r="A25" s="140" t="s">
        <v>209</v>
      </c>
      <c r="B25" s="126">
        <v>0</v>
      </c>
      <c r="C25" s="126">
        <v>0</v>
      </c>
      <c r="D25" s="126">
        <v>0</v>
      </c>
      <c r="E25" s="127">
        <v>8.5</v>
      </c>
      <c r="F25" s="127">
        <v>6.14</v>
      </c>
      <c r="G25" s="126">
        <v>5.57</v>
      </c>
      <c r="H25" s="126">
        <v>9.14</v>
      </c>
      <c r="I25" s="126">
        <v>14.37</v>
      </c>
      <c r="J25" s="126">
        <v>17.39</v>
      </c>
      <c r="K25" s="126">
        <v>21.25</v>
      </c>
      <c r="L25" s="126">
        <v>19.600000000000001</v>
      </c>
      <c r="M25" s="126">
        <v>23.45</v>
      </c>
      <c r="N25" s="126">
        <v>28.43</v>
      </c>
      <c r="O25" s="127">
        <v>34.86</v>
      </c>
      <c r="P25" s="126">
        <v>59.74</v>
      </c>
      <c r="Q25" s="131">
        <v>62.5</v>
      </c>
      <c r="R25" s="126">
        <v>53.12</v>
      </c>
      <c r="S25" s="127">
        <v>61.79</v>
      </c>
      <c r="T25" s="311">
        <v>80.069999999999993</v>
      </c>
      <c r="U25" s="312">
        <v>118.48</v>
      </c>
      <c r="V25" s="126">
        <v>129.31</v>
      </c>
      <c r="W25" s="126">
        <v>147.01</v>
      </c>
      <c r="X25" s="126">
        <v>171.14</v>
      </c>
      <c r="Y25" s="126">
        <v>212.08</v>
      </c>
      <c r="Z25" s="126">
        <v>212.08</v>
      </c>
    </row>
    <row r="26" spans="1:27" ht="8.25" customHeight="1" x14ac:dyDescent="0.2">
      <c r="A26" s="140" t="s">
        <v>210</v>
      </c>
      <c r="B26" s="126">
        <v>0</v>
      </c>
      <c r="C26" s="126">
        <v>0</v>
      </c>
      <c r="D26" s="126">
        <v>0</v>
      </c>
      <c r="E26" s="127">
        <v>0.46</v>
      </c>
      <c r="F26" s="127">
        <v>0.85</v>
      </c>
      <c r="G26" s="126">
        <v>0.76</v>
      </c>
      <c r="H26" s="126">
        <v>0.98</v>
      </c>
      <c r="I26" s="126">
        <v>0.81</v>
      </c>
      <c r="J26" s="126">
        <v>1.1000000000000001</v>
      </c>
      <c r="K26" s="126">
        <v>1.17</v>
      </c>
      <c r="L26" s="126">
        <v>1.63</v>
      </c>
      <c r="M26" s="126">
        <v>1.53</v>
      </c>
      <c r="N26" s="126">
        <v>3.09</v>
      </c>
      <c r="O26" s="127">
        <v>3.34</v>
      </c>
      <c r="P26" s="126">
        <v>4.38</v>
      </c>
      <c r="Q26" s="126">
        <v>5.07</v>
      </c>
      <c r="R26" s="126">
        <v>4.99</v>
      </c>
      <c r="S26" s="127">
        <v>5.47</v>
      </c>
      <c r="T26" s="311">
        <v>5.67</v>
      </c>
      <c r="U26" s="312">
        <v>8.3800000000000008</v>
      </c>
      <c r="V26" s="126">
        <v>11.84</v>
      </c>
      <c r="W26" s="126">
        <v>13.31</v>
      </c>
      <c r="X26" s="126">
        <v>16.809999999999999</v>
      </c>
      <c r="Y26" s="126">
        <v>32.22</v>
      </c>
      <c r="Z26" s="126">
        <v>32.22</v>
      </c>
    </row>
    <row r="27" spans="1:27" ht="8.25" customHeight="1" x14ac:dyDescent="0.2">
      <c r="A27" s="140" t="s">
        <v>211</v>
      </c>
      <c r="B27" s="126">
        <v>0.17</v>
      </c>
      <c r="C27" s="126">
        <v>0.41</v>
      </c>
      <c r="D27" s="126">
        <v>0.41</v>
      </c>
      <c r="E27" s="127">
        <v>0.51</v>
      </c>
      <c r="F27" s="127">
        <v>0.61</v>
      </c>
      <c r="G27" s="126">
        <v>0.65</v>
      </c>
      <c r="H27" s="126">
        <v>0.66</v>
      </c>
      <c r="I27" s="126">
        <v>0.93</v>
      </c>
      <c r="J27" s="126">
        <v>1.1399999999999999</v>
      </c>
      <c r="K27" s="126">
        <v>1.43</v>
      </c>
      <c r="L27" s="126">
        <v>1.21</v>
      </c>
      <c r="M27" s="126">
        <v>1.03</v>
      </c>
      <c r="N27" s="126">
        <v>1.34</v>
      </c>
      <c r="O27" s="127">
        <v>1.74</v>
      </c>
      <c r="P27" s="126">
        <v>1.9</v>
      </c>
      <c r="Q27" s="126">
        <v>1.91</v>
      </c>
      <c r="R27" s="126">
        <v>0.02</v>
      </c>
      <c r="S27" s="127">
        <v>2.23</v>
      </c>
      <c r="T27" s="311">
        <v>1.67</v>
      </c>
      <c r="U27" s="312">
        <v>0.84</v>
      </c>
      <c r="V27" s="126">
        <v>3.42</v>
      </c>
      <c r="W27" s="126">
        <v>8.7200000000000006</v>
      </c>
      <c r="X27" s="126">
        <v>9.5</v>
      </c>
      <c r="Y27" s="126">
        <v>11.07</v>
      </c>
      <c r="Z27" s="126">
        <v>11.07</v>
      </c>
    </row>
    <row r="28" spans="1:27" ht="8.25" customHeight="1" x14ac:dyDescent="0.2">
      <c r="A28" s="140" t="s">
        <v>212</v>
      </c>
      <c r="B28" s="126">
        <v>0.19</v>
      </c>
      <c r="C28" s="126">
        <v>0.12</v>
      </c>
      <c r="D28" s="126">
        <v>0.12</v>
      </c>
      <c r="E28" s="127">
        <v>0.23</v>
      </c>
      <c r="F28" s="127">
        <v>0.26</v>
      </c>
      <c r="G28" s="126">
        <v>0.19</v>
      </c>
      <c r="H28" s="126">
        <v>0.18</v>
      </c>
      <c r="I28" s="126">
        <v>0.24</v>
      </c>
      <c r="J28" s="126">
        <v>1.1000000000000001</v>
      </c>
      <c r="K28" s="126">
        <v>1.62</v>
      </c>
      <c r="L28" s="126">
        <v>1.53</v>
      </c>
      <c r="M28" s="126">
        <v>1.81</v>
      </c>
      <c r="N28" s="126">
        <v>2.2799999999999998</v>
      </c>
      <c r="O28" s="127">
        <v>2.83</v>
      </c>
      <c r="P28" s="126">
        <v>3.1</v>
      </c>
      <c r="Q28" s="126">
        <v>3.19</v>
      </c>
      <c r="R28" s="126">
        <v>2.39</v>
      </c>
      <c r="S28" s="127">
        <v>4.54</v>
      </c>
      <c r="T28" s="311">
        <v>6.33</v>
      </c>
      <c r="U28" s="312">
        <v>4.1399999999999997</v>
      </c>
      <c r="V28" s="126">
        <v>5.4</v>
      </c>
      <c r="W28" s="126">
        <v>7.07</v>
      </c>
      <c r="X28" s="126">
        <v>10.62</v>
      </c>
      <c r="Y28" s="126">
        <v>17.489999999999998</v>
      </c>
      <c r="Z28" s="126">
        <v>17.489999999999998</v>
      </c>
    </row>
    <row r="29" spans="1:27" ht="8.25" customHeight="1" x14ac:dyDescent="0.2">
      <c r="A29" s="140" t="s">
        <v>213</v>
      </c>
      <c r="B29" s="126">
        <v>0</v>
      </c>
      <c r="C29" s="126">
        <v>0</v>
      </c>
      <c r="D29" s="126">
        <v>0</v>
      </c>
      <c r="E29" s="127">
        <v>0.01</v>
      </c>
      <c r="F29" s="127">
        <v>0.11</v>
      </c>
      <c r="G29" s="126">
        <v>0.01</v>
      </c>
      <c r="H29" s="126">
        <v>1.32</v>
      </c>
      <c r="I29" s="126">
        <v>0.56999999999999995</v>
      </c>
      <c r="J29" s="126">
        <v>1.1100000000000001</v>
      </c>
      <c r="K29" s="126">
        <v>0.79</v>
      </c>
      <c r="L29" s="126">
        <v>0.64</v>
      </c>
      <c r="M29" s="126">
        <v>1.02</v>
      </c>
      <c r="N29" s="126">
        <v>0.97</v>
      </c>
      <c r="O29" s="127">
        <v>1.71</v>
      </c>
      <c r="P29" s="126">
        <v>1.85</v>
      </c>
      <c r="Q29" s="126">
        <v>1.31</v>
      </c>
      <c r="R29" s="126">
        <v>3.78</v>
      </c>
      <c r="S29" s="127">
        <v>1.95</v>
      </c>
      <c r="T29" s="311">
        <v>7.34</v>
      </c>
      <c r="U29" s="312">
        <v>9.67</v>
      </c>
      <c r="V29" s="126">
        <v>11.16</v>
      </c>
      <c r="W29" s="126">
        <v>11.98</v>
      </c>
      <c r="X29" s="126">
        <v>15.44</v>
      </c>
      <c r="Y29" s="126">
        <v>21.22</v>
      </c>
      <c r="Z29" s="126">
        <v>21.22</v>
      </c>
    </row>
    <row r="30" spans="1:27" ht="8.25" customHeight="1" x14ac:dyDescent="0.2">
      <c r="A30" s="141" t="s">
        <v>191</v>
      </c>
      <c r="B30" s="134">
        <v>0.7</v>
      </c>
      <c r="C30" s="134">
        <v>0.65</v>
      </c>
      <c r="D30" s="134">
        <v>1.65</v>
      </c>
      <c r="E30" s="135">
        <v>2.08</v>
      </c>
      <c r="F30" s="135">
        <v>3</v>
      </c>
      <c r="G30" s="134">
        <v>2.29</v>
      </c>
      <c r="H30" s="134">
        <v>0.91</v>
      </c>
      <c r="I30" s="134">
        <v>0.28000000000000003</v>
      </c>
      <c r="J30" s="134">
        <v>0.5</v>
      </c>
      <c r="K30" s="134">
        <v>0.01</v>
      </c>
      <c r="L30" s="136">
        <v>0</v>
      </c>
      <c r="M30" s="134">
        <v>1.45</v>
      </c>
      <c r="N30" s="134">
        <v>0.13</v>
      </c>
      <c r="O30" s="135">
        <v>0.15</v>
      </c>
      <c r="P30" s="134">
        <v>7.0000000000000007E-2</v>
      </c>
      <c r="Q30" s="134">
        <v>0.03</v>
      </c>
      <c r="R30" s="134">
        <v>2.19</v>
      </c>
      <c r="S30" s="135">
        <v>1.64</v>
      </c>
      <c r="T30" s="328">
        <v>0.31</v>
      </c>
      <c r="U30" s="329">
        <v>5.1100000000000003</v>
      </c>
      <c r="V30" s="134" t="s">
        <v>189</v>
      </c>
      <c r="W30" s="137" t="s">
        <v>189</v>
      </c>
      <c r="X30" s="137" t="s">
        <v>189</v>
      </c>
      <c r="Y30" s="137" t="s">
        <v>189</v>
      </c>
      <c r="Z30" s="137" t="s">
        <v>186</v>
      </c>
    </row>
    <row r="31" spans="1:27" ht="8.25" customHeight="1" x14ac:dyDescent="0.2">
      <c r="A31" s="123" t="s">
        <v>187</v>
      </c>
      <c r="B31" s="138">
        <v>84.17</v>
      </c>
      <c r="C31" s="138">
        <v>90.86</v>
      </c>
      <c r="D31" s="138">
        <v>110.01</v>
      </c>
      <c r="E31" s="139">
        <v>124.39</v>
      </c>
      <c r="F31" s="139">
        <v>147.68</v>
      </c>
      <c r="G31" s="138">
        <v>153.88</v>
      </c>
      <c r="H31" s="138">
        <v>203.57</v>
      </c>
      <c r="I31" s="138">
        <v>221.13</v>
      </c>
      <c r="J31" s="138">
        <v>242.61</v>
      </c>
      <c r="K31" s="138">
        <v>273.7</v>
      </c>
      <c r="L31" s="138">
        <v>315.12</v>
      </c>
      <c r="M31" s="138">
        <v>365.93</v>
      </c>
      <c r="N31" s="138">
        <v>437.17</v>
      </c>
      <c r="O31" s="139">
        <v>575.28</v>
      </c>
      <c r="P31" s="138">
        <v>628.72</v>
      </c>
      <c r="Q31" s="138">
        <v>728.39</v>
      </c>
      <c r="R31" s="138">
        <v>817.63</v>
      </c>
      <c r="S31" s="139">
        <v>987.56</v>
      </c>
      <c r="T31" s="330">
        <v>1166.25</v>
      </c>
      <c r="U31" s="331"/>
      <c r="V31" s="138">
        <v>1537.15</v>
      </c>
      <c r="W31" s="138">
        <v>1966</v>
      </c>
      <c r="X31" s="138">
        <v>2166.8000000000002</v>
      </c>
      <c r="Y31" s="138">
        <v>2442.4299999999998</v>
      </c>
      <c r="Z31" s="138">
        <v>2593.98</v>
      </c>
    </row>
    <row r="32" spans="1:27" ht="8.25" customHeight="1" x14ac:dyDescent="0.2">
      <c r="A32" s="327" t="s">
        <v>188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</row>
    <row r="33" spans="1:1" x14ac:dyDescent="0.2">
      <c r="A33" s="181" t="s">
        <v>262</v>
      </c>
    </row>
  </sheetData>
  <mergeCells count="34">
    <mergeCell ref="A32:AA32"/>
    <mergeCell ref="T26:U26"/>
    <mergeCell ref="T27:U27"/>
    <mergeCell ref="T28:U28"/>
    <mergeCell ref="T29:U29"/>
    <mergeCell ref="T30:U30"/>
    <mergeCell ref="T31:U31"/>
    <mergeCell ref="T25:U25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13:U13"/>
    <mergeCell ref="A1:T1"/>
    <mergeCell ref="U1:AA1"/>
    <mergeCell ref="A2:A3"/>
    <mergeCell ref="B2:Z2"/>
    <mergeCell ref="T3:U3"/>
    <mergeCell ref="T4:U4"/>
    <mergeCell ref="T5:U5"/>
    <mergeCell ref="T6:U6"/>
    <mergeCell ref="T7:U7"/>
    <mergeCell ref="T8:U8"/>
    <mergeCell ref="T9:U9"/>
    <mergeCell ref="T10:U10"/>
    <mergeCell ref="T11:U11"/>
    <mergeCell ref="T12:U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Q14" sqref="Q14"/>
    </sheetView>
  </sheetViews>
  <sheetFormatPr defaultRowHeight="10.199999999999999" x14ac:dyDescent="0.2"/>
  <cols>
    <col min="1" max="1" width="55.33203125" customWidth="1"/>
  </cols>
  <sheetData>
    <row r="1" spans="1:15" x14ac:dyDescent="0.2">
      <c r="C1" s="182" t="s">
        <v>264</v>
      </c>
      <c r="L1" t="s">
        <v>266</v>
      </c>
    </row>
    <row r="2" spans="1:15" ht="12.6" x14ac:dyDescent="0.2">
      <c r="A2" s="332"/>
      <c r="B2" s="334" t="s">
        <v>228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  <c r="O2" s="156"/>
    </row>
    <row r="3" spans="1:15" x14ac:dyDescent="0.2">
      <c r="A3" s="333"/>
      <c r="B3" s="144" t="s">
        <v>214</v>
      </c>
      <c r="C3" s="144" t="s">
        <v>215</v>
      </c>
      <c r="D3" s="144" t="s">
        <v>216</v>
      </c>
      <c r="E3" s="144" t="s">
        <v>217</v>
      </c>
      <c r="F3" s="144" t="s">
        <v>218</v>
      </c>
      <c r="G3" s="144" t="s">
        <v>219</v>
      </c>
      <c r="H3" s="144" t="s">
        <v>220</v>
      </c>
      <c r="I3" s="144" t="s">
        <v>221</v>
      </c>
      <c r="J3" s="144" t="s">
        <v>222</v>
      </c>
      <c r="K3" s="144" t="s">
        <v>223</v>
      </c>
      <c r="L3" s="144" t="s">
        <v>224</v>
      </c>
      <c r="M3" s="144" t="s">
        <v>225</v>
      </c>
      <c r="N3" s="144" t="s">
        <v>226</v>
      </c>
      <c r="O3" s="156"/>
    </row>
    <row r="4" spans="1:15" x14ac:dyDescent="0.2">
      <c r="A4" s="158" t="s">
        <v>133</v>
      </c>
      <c r="B4" s="145">
        <v>951.77</v>
      </c>
      <c r="C4" s="145">
        <v>1081.33</v>
      </c>
      <c r="D4" s="145">
        <v>1255.21</v>
      </c>
      <c r="E4" s="145">
        <v>1265</v>
      </c>
      <c r="F4" s="145">
        <v>1278.32</v>
      </c>
      <c r="G4" s="145">
        <v>1555.48</v>
      </c>
      <c r="H4" s="145">
        <v>1570.16</v>
      </c>
      <c r="I4" s="145">
        <v>1534.4</v>
      </c>
      <c r="J4" s="145">
        <v>1670.76</v>
      </c>
      <c r="K4" s="145">
        <v>2106.2399999999998</v>
      </c>
      <c r="L4" s="145">
        <v>2679.29</v>
      </c>
      <c r="M4" s="145">
        <v>3515.08</v>
      </c>
      <c r="N4" s="146">
        <v>3571.16</v>
      </c>
      <c r="O4" s="156"/>
    </row>
    <row r="5" spans="1:15" x14ac:dyDescent="0.2">
      <c r="A5" s="159" t="s">
        <v>141</v>
      </c>
      <c r="B5" s="147">
        <v>769.83</v>
      </c>
      <c r="C5" s="147">
        <v>895.99</v>
      </c>
      <c r="D5" s="147">
        <v>1039.19</v>
      </c>
      <c r="E5" s="147">
        <v>967.84</v>
      </c>
      <c r="F5" s="147">
        <v>1039.19</v>
      </c>
      <c r="G5" s="147">
        <v>1066.69</v>
      </c>
      <c r="H5" s="147">
        <v>1229.9100000000001</v>
      </c>
      <c r="I5" s="147">
        <v>1174.46</v>
      </c>
      <c r="J5" s="147">
        <v>1362.61</v>
      </c>
      <c r="K5" s="147">
        <v>1712.82</v>
      </c>
      <c r="L5" s="147">
        <v>2205.66</v>
      </c>
      <c r="M5" s="147">
        <v>2995.52</v>
      </c>
      <c r="N5" s="147">
        <v>3148.03</v>
      </c>
      <c r="O5" s="156"/>
    </row>
    <row r="6" spans="1:15" x14ac:dyDescent="0.2">
      <c r="A6" s="159" t="s">
        <v>190</v>
      </c>
      <c r="B6" s="148">
        <v>37.799999999999997</v>
      </c>
      <c r="C6" s="147">
        <v>43.25</v>
      </c>
      <c r="D6" s="147">
        <v>49.26</v>
      </c>
      <c r="E6" s="147">
        <v>91.74</v>
      </c>
      <c r="F6" s="147">
        <v>49.26</v>
      </c>
      <c r="G6" s="147">
        <v>52.71</v>
      </c>
      <c r="H6" s="147">
        <v>69.790000000000006</v>
      </c>
      <c r="I6" s="147">
        <v>62.56</v>
      </c>
      <c r="J6" s="147">
        <v>70.87</v>
      </c>
      <c r="K6" s="147">
        <v>44.56</v>
      </c>
      <c r="L6" s="147">
        <v>79.64</v>
      </c>
      <c r="M6" s="147">
        <v>91.54</v>
      </c>
      <c r="N6" s="147">
        <v>35.770000000000003</v>
      </c>
      <c r="O6" s="156"/>
    </row>
    <row r="7" spans="1:15" x14ac:dyDescent="0.2">
      <c r="A7" s="159" t="s">
        <v>192</v>
      </c>
      <c r="B7" s="147">
        <v>120.6</v>
      </c>
      <c r="C7" s="147">
        <v>133.16999999999999</v>
      </c>
      <c r="D7" s="147">
        <v>145.62</v>
      </c>
      <c r="E7" s="147">
        <v>170.09</v>
      </c>
      <c r="F7" s="147">
        <v>145.62</v>
      </c>
      <c r="G7" s="147">
        <v>388.27</v>
      </c>
      <c r="H7" s="147">
        <v>218.83</v>
      </c>
      <c r="I7" s="147">
        <v>231.44</v>
      </c>
      <c r="J7" s="147">
        <v>189.65</v>
      </c>
      <c r="K7" s="147">
        <v>299.70999999999998</v>
      </c>
      <c r="L7" s="147">
        <v>321.11</v>
      </c>
      <c r="M7" s="147">
        <v>352.1</v>
      </c>
      <c r="N7" s="147">
        <v>283.18</v>
      </c>
      <c r="O7" s="156"/>
    </row>
    <row r="8" spans="1:15" x14ac:dyDescent="0.2">
      <c r="A8" s="159" t="s">
        <v>191</v>
      </c>
      <c r="B8" s="147">
        <v>23.54</v>
      </c>
      <c r="C8" s="147">
        <v>8.92</v>
      </c>
      <c r="D8" s="147">
        <v>21.14</v>
      </c>
      <c r="E8" s="147">
        <v>36.21</v>
      </c>
      <c r="F8" s="147">
        <v>44.25</v>
      </c>
      <c r="G8" s="147">
        <v>47.81</v>
      </c>
      <c r="H8" s="147">
        <v>51.63</v>
      </c>
      <c r="I8" s="147">
        <v>65.94</v>
      </c>
      <c r="J8" s="147">
        <v>47.63</v>
      </c>
      <c r="K8" s="147">
        <v>49.16</v>
      </c>
      <c r="L8" s="147">
        <v>72.88</v>
      </c>
      <c r="M8" s="147">
        <v>75.92</v>
      </c>
      <c r="N8" s="147">
        <v>104.18</v>
      </c>
      <c r="O8" s="156"/>
    </row>
    <row r="9" spans="1:15" x14ac:dyDescent="0.2">
      <c r="A9" s="159" t="s">
        <v>193</v>
      </c>
      <c r="B9" s="147">
        <v>1171</v>
      </c>
      <c r="C9" s="147">
        <v>1338.73</v>
      </c>
      <c r="D9" s="147">
        <v>1615.36</v>
      </c>
      <c r="E9" s="147">
        <v>1607.43</v>
      </c>
      <c r="F9" s="147">
        <v>1723.09</v>
      </c>
      <c r="G9" s="147">
        <v>2070.56</v>
      </c>
      <c r="H9" s="147">
        <v>2533.13</v>
      </c>
      <c r="I9" s="147">
        <v>2811.83</v>
      </c>
      <c r="J9" s="147">
        <v>3543.88</v>
      </c>
      <c r="K9" s="147">
        <v>4100.53</v>
      </c>
      <c r="L9" s="147">
        <v>5593.83</v>
      </c>
      <c r="M9" s="147">
        <v>7939.41</v>
      </c>
      <c r="N9" s="149">
        <v>8841.1</v>
      </c>
      <c r="O9" s="156"/>
    </row>
    <row r="10" spans="1:15" x14ac:dyDescent="0.2">
      <c r="A10" s="161" t="s">
        <v>231</v>
      </c>
      <c r="B10" s="147">
        <v>295.32</v>
      </c>
      <c r="C10" s="147">
        <v>312.76</v>
      </c>
      <c r="D10" s="147">
        <v>377.12</v>
      </c>
      <c r="E10" s="147">
        <v>380.7</v>
      </c>
      <c r="F10" s="147">
        <v>377.12</v>
      </c>
      <c r="G10" s="147">
        <v>622.66999999999996</v>
      </c>
      <c r="H10" s="147">
        <v>644.59</v>
      </c>
      <c r="I10" s="147">
        <v>650.76</v>
      </c>
      <c r="J10" s="147">
        <v>934.32</v>
      </c>
      <c r="K10" s="147">
        <v>1118.96</v>
      </c>
      <c r="L10" s="147">
        <v>1622.09</v>
      </c>
      <c r="M10" s="147">
        <v>2430.61</v>
      </c>
      <c r="N10" s="147">
        <v>2654.29</v>
      </c>
      <c r="O10" s="156"/>
    </row>
    <row r="11" spans="1:15" x14ac:dyDescent="0.2">
      <c r="A11" s="161" t="s">
        <v>232</v>
      </c>
      <c r="B11" s="147">
        <v>876.59</v>
      </c>
      <c r="C11" s="147">
        <v>1025.97</v>
      </c>
      <c r="D11" s="147">
        <v>1238.24</v>
      </c>
      <c r="E11" s="147">
        <v>1226.73</v>
      </c>
      <c r="F11" s="147">
        <v>1345.97</v>
      </c>
      <c r="G11" s="147">
        <v>1447.89</v>
      </c>
      <c r="H11" s="147">
        <v>1888.54</v>
      </c>
      <c r="I11" s="147">
        <v>2161.0700000000002</v>
      </c>
      <c r="J11" s="147">
        <v>2609.56</v>
      </c>
      <c r="K11" s="147">
        <v>2981.57</v>
      </c>
      <c r="L11" s="147">
        <v>3970.09</v>
      </c>
      <c r="M11" s="147">
        <v>5492.09</v>
      </c>
      <c r="N11" s="147">
        <v>6166.36</v>
      </c>
      <c r="O11" s="156"/>
    </row>
    <row r="12" spans="1:15" x14ac:dyDescent="0.2">
      <c r="A12" s="161" t="s">
        <v>233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1.65</v>
      </c>
      <c r="M12" s="147">
        <v>16.71</v>
      </c>
      <c r="N12" s="147">
        <v>20.45</v>
      </c>
      <c r="O12" s="156"/>
    </row>
    <row r="13" spans="1:15" x14ac:dyDescent="0.2">
      <c r="A13" s="159" t="s">
        <v>202</v>
      </c>
      <c r="B13" s="147">
        <v>100.32</v>
      </c>
      <c r="C13" s="147">
        <v>101.59</v>
      </c>
      <c r="D13" s="147">
        <v>61.29</v>
      </c>
      <c r="E13" s="147">
        <v>113.18</v>
      </c>
      <c r="F13" s="147">
        <v>60.78</v>
      </c>
      <c r="G13" s="147">
        <v>169.75</v>
      </c>
      <c r="H13" s="147">
        <v>179.92</v>
      </c>
      <c r="I13" s="147">
        <v>218.11</v>
      </c>
      <c r="J13" s="147">
        <v>225.35</v>
      </c>
      <c r="K13" s="147">
        <v>294.07</v>
      </c>
      <c r="L13" s="147">
        <v>522.33000000000004</v>
      </c>
      <c r="M13" s="147">
        <v>551.11</v>
      </c>
      <c r="N13" s="149">
        <v>357.25</v>
      </c>
      <c r="O13" s="156"/>
    </row>
    <row r="14" spans="1:15" x14ac:dyDescent="0.2">
      <c r="A14" s="159" t="s">
        <v>203</v>
      </c>
      <c r="B14" s="147">
        <v>0.14000000000000001</v>
      </c>
      <c r="C14" s="147">
        <v>0.46</v>
      </c>
      <c r="D14" s="147">
        <v>0.51</v>
      </c>
      <c r="E14" s="147">
        <v>0.08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56"/>
    </row>
    <row r="15" spans="1:15" x14ac:dyDescent="0.2">
      <c r="A15" s="159" t="s">
        <v>204</v>
      </c>
      <c r="B15" s="147">
        <v>100.18</v>
      </c>
      <c r="C15" s="147">
        <v>101.13</v>
      </c>
      <c r="D15" s="147">
        <v>60.78</v>
      </c>
      <c r="E15" s="147">
        <v>113.1</v>
      </c>
      <c r="F15" s="147">
        <v>60.78</v>
      </c>
      <c r="G15" s="147">
        <v>169.75</v>
      </c>
      <c r="H15" s="147">
        <v>179.92</v>
      </c>
      <c r="I15" s="147">
        <v>218.11</v>
      </c>
      <c r="J15" s="147">
        <v>225.35</v>
      </c>
      <c r="K15" s="147">
        <v>294.07</v>
      </c>
      <c r="L15" s="147">
        <v>522.33000000000004</v>
      </c>
      <c r="M15" s="147">
        <v>551.11</v>
      </c>
      <c r="N15" s="147">
        <v>357.25</v>
      </c>
      <c r="O15" s="156"/>
    </row>
    <row r="16" spans="1:15" x14ac:dyDescent="0.2">
      <c r="A16" s="159" t="s">
        <v>205</v>
      </c>
      <c r="B16" s="147">
        <v>651.29</v>
      </c>
      <c r="C16" s="147">
        <v>793.56</v>
      </c>
      <c r="D16" s="147">
        <v>954.65</v>
      </c>
      <c r="E16" s="147">
        <v>946.57</v>
      </c>
      <c r="F16" s="147">
        <v>1027.4100000000001</v>
      </c>
      <c r="G16" s="147">
        <v>1021.51</v>
      </c>
      <c r="H16" s="147">
        <v>1127.26</v>
      </c>
      <c r="I16" s="147">
        <v>1178.7</v>
      </c>
      <c r="J16" s="147">
        <v>1672.68</v>
      </c>
      <c r="K16" s="147">
        <v>2014.7</v>
      </c>
      <c r="L16" s="147">
        <v>2909.74</v>
      </c>
      <c r="M16" s="147">
        <v>3623.89</v>
      </c>
      <c r="N16" s="149">
        <v>4508.26</v>
      </c>
      <c r="O16" s="156"/>
    </row>
    <row r="17" spans="1:15" x14ac:dyDescent="0.2">
      <c r="A17" s="159" t="s">
        <v>206</v>
      </c>
      <c r="B17" s="147">
        <v>152.65</v>
      </c>
      <c r="C17" s="147">
        <v>219.88</v>
      </c>
      <c r="D17" s="147">
        <v>292.8</v>
      </c>
      <c r="E17" s="147">
        <v>176.93</v>
      </c>
      <c r="F17" s="147">
        <v>292.8</v>
      </c>
      <c r="G17" s="147">
        <v>205.66</v>
      </c>
      <c r="H17" s="147">
        <v>133.24</v>
      </c>
      <c r="I17" s="147">
        <v>19.57</v>
      </c>
      <c r="J17" s="147">
        <v>101.97</v>
      </c>
      <c r="K17" s="147">
        <v>20.46</v>
      </c>
      <c r="L17" s="147">
        <v>95.91</v>
      </c>
      <c r="M17" s="147">
        <v>113.18</v>
      </c>
      <c r="N17" s="147">
        <v>128.18</v>
      </c>
      <c r="O17" s="156"/>
    </row>
    <row r="18" spans="1:15" x14ac:dyDescent="0.2">
      <c r="A18" s="159" t="s">
        <v>207</v>
      </c>
      <c r="B18" s="150" t="s">
        <v>227</v>
      </c>
      <c r="C18" s="147">
        <v>0</v>
      </c>
      <c r="D18" s="147">
        <v>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51">
        <v>0</v>
      </c>
      <c r="K18" s="147">
        <v>0</v>
      </c>
      <c r="L18" s="147">
        <v>0</v>
      </c>
      <c r="M18" s="147">
        <v>0</v>
      </c>
      <c r="N18" s="147">
        <v>0</v>
      </c>
      <c r="O18" s="156"/>
    </row>
    <row r="19" spans="1:15" x14ac:dyDescent="0.2">
      <c r="A19" s="159" t="s">
        <v>208</v>
      </c>
      <c r="B19" s="147">
        <v>115.5</v>
      </c>
      <c r="C19" s="147">
        <v>133.94999999999999</v>
      </c>
      <c r="D19" s="147">
        <v>192.43</v>
      </c>
      <c r="E19" s="147">
        <v>141.19999999999999</v>
      </c>
      <c r="F19" s="147">
        <v>192.43</v>
      </c>
      <c r="G19" s="147">
        <v>153.13</v>
      </c>
      <c r="H19" s="147">
        <v>246.78</v>
      </c>
      <c r="I19" s="147">
        <v>340.43</v>
      </c>
      <c r="J19" s="147">
        <v>571.71</v>
      </c>
      <c r="K19" s="147">
        <v>718.65</v>
      </c>
      <c r="L19" s="147">
        <v>942.51</v>
      </c>
      <c r="M19" s="147">
        <v>1223.44</v>
      </c>
      <c r="N19" s="147">
        <v>1396.55</v>
      </c>
      <c r="O19" s="156"/>
    </row>
    <row r="20" spans="1:15" x14ac:dyDescent="0.2">
      <c r="A20" s="159" t="s">
        <v>209</v>
      </c>
      <c r="B20" s="147">
        <v>277.27</v>
      </c>
      <c r="C20" s="147">
        <v>301.64</v>
      </c>
      <c r="D20" s="147">
        <v>320.05</v>
      </c>
      <c r="E20" s="147">
        <v>441.91</v>
      </c>
      <c r="F20" s="147">
        <v>336.22</v>
      </c>
      <c r="G20" s="147">
        <v>353.34</v>
      </c>
      <c r="H20" s="147">
        <v>392.63</v>
      </c>
      <c r="I20" s="147">
        <v>423.47</v>
      </c>
      <c r="J20" s="147">
        <v>523.44000000000005</v>
      </c>
      <c r="K20" s="147">
        <v>638.12</v>
      </c>
      <c r="L20" s="147">
        <v>987.75</v>
      </c>
      <c r="M20" s="147">
        <v>1103.99</v>
      </c>
      <c r="N20" s="147">
        <v>1362.74</v>
      </c>
      <c r="O20" s="156"/>
    </row>
    <row r="21" spans="1:15" x14ac:dyDescent="0.2">
      <c r="A21" s="159" t="s">
        <v>210</v>
      </c>
      <c r="B21" s="147">
        <v>39.65</v>
      </c>
      <c r="C21" s="147">
        <v>45.15</v>
      </c>
      <c r="D21" s="147">
        <v>59.73</v>
      </c>
      <c r="E21" s="147">
        <v>83.56</v>
      </c>
      <c r="F21" s="147">
        <v>59.73</v>
      </c>
      <c r="G21" s="147">
        <v>139.12</v>
      </c>
      <c r="H21" s="147">
        <v>167.59</v>
      </c>
      <c r="I21" s="147">
        <v>176.41</v>
      </c>
      <c r="J21" s="147">
        <v>200.79</v>
      </c>
      <c r="K21" s="147">
        <v>245.1</v>
      </c>
      <c r="L21" s="147">
        <v>319.56</v>
      </c>
      <c r="M21" s="147">
        <v>441.31</v>
      </c>
      <c r="N21" s="147">
        <v>586.33000000000004</v>
      </c>
      <c r="O21" s="156"/>
    </row>
    <row r="22" spans="1:15" x14ac:dyDescent="0.2">
      <c r="A22" s="159" t="s">
        <v>211</v>
      </c>
      <c r="B22" s="147">
        <v>12.33</v>
      </c>
      <c r="C22" s="147">
        <v>11.85</v>
      </c>
      <c r="D22" s="147">
        <v>0.28999999999999998</v>
      </c>
      <c r="E22" s="147">
        <v>0.23</v>
      </c>
      <c r="F22" s="147">
        <v>0.28999999999999998</v>
      </c>
      <c r="G22" s="147">
        <v>0</v>
      </c>
      <c r="H22" s="147">
        <v>0</v>
      </c>
      <c r="I22" s="147">
        <v>0</v>
      </c>
      <c r="J22" s="151">
        <v>0</v>
      </c>
      <c r="K22" s="147">
        <v>0</v>
      </c>
      <c r="L22" s="147">
        <v>0</v>
      </c>
      <c r="M22" s="147">
        <v>0</v>
      </c>
      <c r="N22" s="147">
        <v>0</v>
      </c>
      <c r="O22" s="156"/>
    </row>
    <row r="23" spans="1:15" x14ac:dyDescent="0.2">
      <c r="A23" s="159" t="s">
        <v>212</v>
      </c>
      <c r="B23" s="147">
        <v>21.94</v>
      </c>
      <c r="C23" s="147">
        <v>39.65</v>
      </c>
      <c r="D23" s="147">
        <v>42.96</v>
      </c>
      <c r="E23" s="147">
        <v>55.97</v>
      </c>
      <c r="F23" s="147">
        <v>42.96</v>
      </c>
      <c r="G23" s="147">
        <v>70.06</v>
      </c>
      <c r="H23" s="147">
        <v>80.650000000000006</v>
      </c>
      <c r="I23" s="147">
        <v>84.76</v>
      </c>
      <c r="J23" s="147">
        <v>99.5</v>
      </c>
      <c r="K23" s="147">
        <v>106.92</v>
      </c>
      <c r="L23" s="147">
        <v>185</v>
      </c>
      <c r="M23" s="147">
        <v>241.79</v>
      </c>
      <c r="N23" s="147">
        <v>302.26</v>
      </c>
      <c r="O23" s="156"/>
    </row>
    <row r="24" spans="1:15" x14ac:dyDescent="0.2">
      <c r="A24" s="159" t="s">
        <v>213</v>
      </c>
      <c r="B24" s="147">
        <v>31.95</v>
      </c>
      <c r="C24" s="147">
        <v>41.44</v>
      </c>
      <c r="D24" s="147">
        <v>46.39</v>
      </c>
      <c r="E24" s="147">
        <v>46.77</v>
      </c>
      <c r="F24" s="147">
        <v>86.4</v>
      </c>
      <c r="G24" s="147">
        <v>73.34</v>
      </c>
      <c r="H24" s="147">
        <v>75.7</v>
      </c>
      <c r="I24" s="147">
        <v>77.489999999999995</v>
      </c>
      <c r="J24" s="147">
        <v>105.49</v>
      </c>
      <c r="K24" s="147">
        <v>108.79</v>
      </c>
      <c r="L24" s="147">
        <v>168.51</v>
      </c>
      <c r="M24" s="147">
        <v>246.64</v>
      </c>
      <c r="N24" s="147">
        <v>413.05</v>
      </c>
      <c r="O24" s="156"/>
    </row>
    <row r="25" spans="1:15" x14ac:dyDescent="0.2">
      <c r="A25" s="160" t="s">
        <v>191</v>
      </c>
      <c r="B25" s="152" t="s">
        <v>227</v>
      </c>
      <c r="C25" s="153">
        <v>0</v>
      </c>
      <c r="D25" s="153">
        <v>0</v>
      </c>
      <c r="E25" s="153">
        <v>0</v>
      </c>
      <c r="F25" s="153">
        <v>16.579999999999998</v>
      </c>
      <c r="G25" s="153">
        <v>26.86</v>
      </c>
      <c r="H25" s="153">
        <v>30.67</v>
      </c>
      <c r="I25" s="153">
        <v>56.57</v>
      </c>
      <c r="J25" s="153">
        <v>69.78</v>
      </c>
      <c r="K25" s="153">
        <v>176.66</v>
      </c>
      <c r="L25" s="153">
        <v>210.5</v>
      </c>
      <c r="M25" s="153">
        <v>253.54</v>
      </c>
      <c r="N25" s="153">
        <v>319.16000000000003</v>
      </c>
      <c r="O25" s="156"/>
    </row>
    <row r="26" spans="1:15" x14ac:dyDescent="0.2">
      <c r="A26" s="157" t="s">
        <v>229</v>
      </c>
      <c r="B26" s="154">
        <v>2875.29</v>
      </c>
      <c r="C26" s="154">
        <v>3315.21</v>
      </c>
      <c r="D26" s="154">
        <v>3886.5</v>
      </c>
      <c r="E26" s="154">
        <v>3933.06</v>
      </c>
      <c r="F26" s="154">
        <v>4089.6</v>
      </c>
      <c r="G26" s="154">
        <v>4817.3</v>
      </c>
      <c r="H26" s="154">
        <v>5410.47</v>
      </c>
      <c r="I26" s="154">
        <v>5743.04</v>
      </c>
      <c r="J26" s="154">
        <v>7112.67</v>
      </c>
      <c r="K26" s="154">
        <v>8515.5499999999993</v>
      </c>
      <c r="L26" s="154">
        <v>11705.19</v>
      </c>
      <c r="M26" s="154">
        <v>15629.49</v>
      </c>
      <c r="N26" s="155">
        <v>17277.759999999998</v>
      </c>
      <c r="O26" s="156"/>
    </row>
    <row r="27" spans="1:15" x14ac:dyDescent="0.2">
      <c r="A27" s="337" t="s">
        <v>230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</row>
    <row r="28" spans="1:15" ht="13.2" x14ac:dyDescent="0.2">
      <c r="A28" s="181" t="s">
        <v>262</v>
      </c>
    </row>
  </sheetData>
  <mergeCells count="3">
    <mergeCell ref="A2:A3"/>
    <mergeCell ref="B2:N2"/>
    <mergeCell ref="A27:O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opLeftCell="C1" zoomScaleNormal="100" workbookViewId="0">
      <selection activeCell="U10" sqref="U10"/>
    </sheetView>
  </sheetViews>
  <sheetFormatPr defaultRowHeight="10.199999999999999" x14ac:dyDescent="0.2"/>
  <cols>
    <col min="1" max="1" width="10.6640625" customWidth="1"/>
    <col min="2" max="2" width="67.6640625" bestFit="1" customWidth="1"/>
    <col min="3" max="5" width="15.33203125" customWidth="1"/>
    <col min="6" max="8" width="15.33203125" bestFit="1" customWidth="1"/>
    <col min="9" max="12" width="12.6640625" bestFit="1" customWidth="1"/>
    <col min="13" max="13" width="12.83203125" customWidth="1"/>
    <col min="14" max="14" width="12.5" customWidth="1"/>
    <col min="15" max="15" width="11.33203125" customWidth="1"/>
    <col min="16" max="16" width="15.6640625" customWidth="1"/>
  </cols>
  <sheetData>
    <row r="2" spans="1:16" ht="20.399999999999999" x14ac:dyDescent="0.2">
      <c r="A2" s="341" t="s">
        <v>263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16" ht="12" x14ac:dyDescent="0.25">
      <c r="A3" s="347" t="s">
        <v>240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</row>
    <row r="4" spans="1:16" ht="13.2" customHeight="1" x14ac:dyDescent="0.25">
      <c r="A4" s="342" t="s">
        <v>234</v>
      </c>
      <c r="B4" s="343"/>
      <c r="C4" s="344" t="s">
        <v>235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6"/>
    </row>
    <row r="5" spans="1:16" ht="34.200000000000003" x14ac:dyDescent="0.2">
      <c r="A5" s="343"/>
      <c r="B5" s="343"/>
      <c r="C5" s="180" t="s">
        <v>11</v>
      </c>
      <c r="D5" s="180" t="s">
        <v>12</v>
      </c>
      <c r="E5" s="180" t="s">
        <v>72</v>
      </c>
      <c r="F5" s="166" t="s">
        <v>73</v>
      </c>
      <c r="G5" s="166" t="s">
        <v>74</v>
      </c>
      <c r="H5" s="166" t="s">
        <v>75</v>
      </c>
      <c r="I5" s="166" t="s">
        <v>76</v>
      </c>
      <c r="J5" s="166" t="s">
        <v>77</v>
      </c>
      <c r="K5" s="166" t="s">
        <v>78</v>
      </c>
      <c r="L5" s="166" t="s">
        <v>131</v>
      </c>
      <c r="M5" s="166" t="s">
        <v>132</v>
      </c>
      <c r="N5" s="166" t="s">
        <v>158</v>
      </c>
      <c r="O5" s="166" t="s">
        <v>417</v>
      </c>
      <c r="P5" s="290" t="s">
        <v>422</v>
      </c>
    </row>
    <row r="6" spans="1:16" ht="13.2" x14ac:dyDescent="0.25">
      <c r="A6" s="167">
        <v>11100</v>
      </c>
      <c r="B6" s="168" t="s">
        <v>241</v>
      </c>
      <c r="C6" s="162">
        <f>C7+C8+C9</f>
        <v>3382.1299999999997</v>
      </c>
      <c r="D6" s="162">
        <f>D7+D8+D9</f>
        <v>4135.03</v>
      </c>
      <c r="E6" s="162">
        <f>E7+E8+E9</f>
        <v>5130.3</v>
      </c>
      <c r="F6" s="169">
        <v>6418.67</v>
      </c>
      <c r="G6" s="169">
        <v>7561.36</v>
      </c>
      <c r="H6" s="169">
        <f>SUM(H7:H9)</f>
        <v>8616.56</v>
      </c>
      <c r="I6" s="169">
        <f>SUM(I7:I9)</f>
        <v>11413.8</v>
      </c>
      <c r="J6" s="169">
        <v>14484.605603399003</v>
      </c>
      <c r="K6" s="169">
        <v>15479</v>
      </c>
      <c r="L6" s="169">
        <f>SUM(L7:L9)</f>
        <v>18841.355340104001</v>
      </c>
      <c r="M6" s="169">
        <v>21323.735177360002</v>
      </c>
      <c r="N6" s="169">
        <v>22148.352117575003</v>
      </c>
      <c r="O6" s="169">
        <v>25218.854470764003</v>
      </c>
      <c r="P6" s="169">
        <v>13880.312872021997</v>
      </c>
    </row>
    <row r="7" spans="1:16" ht="13.2" x14ac:dyDescent="0.25">
      <c r="A7" s="170">
        <v>11110</v>
      </c>
      <c r="B7" s="171" t="s">
        <v>236</v>
      </c>
      <c r="C7" s="163">
        <v>929.09</v>
      </c>
      <c r="D7" s="163">
        <v>1091.8900000000001</v>
      </c>
      <c r="E7" s="163">
        <v>1229.28</v>
      </c>
      <c r="F7" s="169">
        <v>1554.15</v>
      </c>
      <c r="G7" s="169">
        <v>1943.4</v>
      </c>
      <c r="H7" s="169">
        <v>2255.7800000000002</v>
      </c>
      <c r="I7" s="169">
        <v>2996.5</v>
      </c>
      <c r="J7" s="169">
        <v>3485.4542596709998</v>
      </c>
      <c r="K7" s="169">
        <v>4140.6899999999996</v>
      </c>
      <c r="L7" s="169">
        <v>5500.4990757940004</v>
      </c>
      <c r="M7" s="169">
        <v>5792.7847862399994</v>
      </c>
      <c r="N7" s="169">
        <v>8349.160160772999</v>
      </c>
      <c r="O7" s="169">
        <v>9250.4458351030007</v>
      </c>
      <c r="P7" s="169">
        <v>4743.2063359650001</v>
      </c>
    </row>
    <row r="8" spans="1:16" ht="13.2" x14ac:dyDescent="0.25">
      <c r="A8" s="170">
        <v>11120</v>
      </c>
      <c r="B8" s="171" t="s">
        <v>242</v>
      </c>
      <c r="C8" s="163">
        <v>2020.61</v>
      </c>
      <c r="D8" s="163">
        <v>2393.11</v>
      </c>
      <c r="E8" s="163">
        <v>3049.44</v>
      </c>
      <c r="F8" s="169">
        <v>3706.72</v>
      </c>
      <c r="G8" s="169">
        <v>4542.3</v>
      </c>
      <c r="H8" s="169">
        <v>5203.37</v>
      </c>
      <c r="I8" s="169">
        <v>7096.9</v>
      </c>
      <c r="J8" s="169">
        <v>9264.8430170810007</v>
      </c>
      <c r="K8" s="169">
        <v>8759.68</v>
      </c>
      <c r="L8" s="169">
        <v>10486.81047353</v>
      </c>
      <c r="M8" s="169">
        <v>12315.550083322003</v>
      </c>
      <c r="N8" s="169">
        <v>10464.666001178002</v>
      </c>
      <c r="O8" s="169">
        <v>12301.347181217003</v>
      </c>
      <c r="P8" s="169">
        <v>5939.2627159009999</v>
      </c>
    </row>
    <row r="9" spans="1:16" ht="13.2" x14ac:dyDescent="0.25">
      <c r="A9" s="170">
        <v>11130</v>
      </c>
      <c r="B9" s="171" t="s">
        <v>237</v>
      </c>
      <c r="C9" s="163">
        <v>432.43</v>
      </c>
      <c r="D9" s="163">
        <v>650.03</v>
      </c>
      <c r="E9" s="163">
        <v>851.58</v>
      </c>
      <c r="F9" s="169">
        <v>1157.8</v>
      </c>
      <c r="G9" s="169">
        <v>1075.6600000000001</v>
      </c>
      <c r="H9" s="169">
        <v>1157.4100000000001</v>
      </c>
      <c r="I9" s="169">
        <v>1320.4</v>
      </c>
      <c r="J9" s="169">
        <v>1734.3083266470001</v>
      </c>
      <c r="K9" s="169">
        <v>2578.63</v>
      </c>
      <c r="L9" s="169">
        <v>2854.0457907799996</v>
      </c>
      <c r="M9" s="169">
        <v>3215.4003077980001</v>
      </c>
      <c r="N9" s="169">
        <v>3334.5259556240003</v>
      </c>
      <c r="O9" s="169">
        <v>3667.0614544440004</v>
      </c>
      <c r="P9" s="169">
        <v>3197.8438201559993</v>
      </c>
    </row>
    <row r="10" spans="1:16" ht="13.2" x14ac:dyDescent="0.25">
      <c r="A10" s="167">
        <v>11200</v>
      </c>
      <c r="B10" s="172" t="s">
        <v>243</v>
      </c>
      <c r="C10" s="162"/>
      <c r="D10" s="162">
        <v>70.98</v>
      </c>
      <c r="E10" s="162">
        <f>E11</f>
        <v>155.5</v>
      </c>
      <c r="F10" s="173">
        <v>188.06</v>
      </c>
      <c r="G10" s="173">
        <v>244.99</v>
      </c>
      <c r="H10" s="173">
        <f>SUM(H11)</f>
        <v>292.58</v>
      </c>
      <c r="I10" s="173">
        <f>SUM(I11)</f>
        <v>326.98</v>
      </c>
      <c r="J10" s="173">
        <v>413.69371616399997</v>
      </c>
      <c r="K10" s="173">
        <v>509.78</v>
      </c>
      <c r="L10" s="173">
        <f>L11</f>
        <v>600.62446266699999</v>
      </c>
      <c r="M10" s="173">
        <v>650.81104909199996</v>
      </c>
      <c r="N10" s="169">
        <v>688.35696054799996</v>
      </c>
      <c r="O10" s="169">
        <v>780.60071448600002</v>
      </c>
      <c r="P10" s="169">
        <v>524.18344333699997</v>
      </c>
    </row>
    <row r="11" spans="1:16" ht="13.2" x14ac:dyDescent="0.25">
      <c r="A11" s="170">
        <v>11210</v>
      </c>
      <c r="B11" s="174" t="s">
        <v>244</v>
      </c>
      <c r="C11" s="163"/>
      <c r="D11" s="163">
        <v>70.98</v>
      </c>
      <c r="E11" s="163">
        <v>155.5</v>
      </c>
      <c r="F11" s="169">
        <v>188.06</v>
      </c>
      <c r="G11" s="169">
        <v>244.99</v>
      </c>
      <c r="H11" s="169">
        <v>292.58</v>
      </c>
      <c r="I11" s="169">
        <v>326.98</v>
      </c>
      <c r="J11" s="169">
        <v>413.69371616399997</v>
      </c>
      <c r="K11" s="169">
        <v>509.78</v>
      </c>
      <c r="L11" s="169">
        <v>600.62446266699999</v>
      </c>
      <c r="M11" s="169">
        <v>650.81104909200008</v>
      </c>
      <c r="N11" s="169">
        <v>688.35696054799996</v>
      </c>
      <c r="O11" s="169">
        <v>780.60071448600002</v>
      </c>
      <c r="P11" s="169">
        <v>524.18344333699997</v>
      </c>
    </row>
    <row r="12" spans="1:16" ht="13.2" x14ac:dyDescent="0.25">
      <c r="A12" s="167">
        <v>11300</v>
      </c>
      <c r="B12" s="175" t="s">
        <v>245</v>
      </c>
      <c r="C12" s="162">
        <f>C13+C14</f>
        <v>551.101</v>
      </c>
      <c r="D12" s="162">
        <f>D13+D14</f>
        <v>357.25450000000001</v>
      </c>
      <c r="E12" s="162">
        <f>E13+E14</f>
        <v>358.84</v>
      </c>
      <c r="F12" s="173">
        <v>534.02</v>
      </c>
      <c r="G12" s="173">
        <v>667.11</v>
      </c>
      <c r="H12" s="173">
        <f>SUM(H13:H14)</f>
        <v>939.94</v>
      </c>
      <c r="I12" s="173">
        <f>SUM(I13:I14)</f>
        <v>1314.9402</v>
      </c>
      <c r="J12" s="173">
        <v>1829.4028482600002</v>
      </c>
      <c r="K12" s="173">
        <v>1933.23</v>
      </c>
      <c r="L12" s="173">
        <v>0</v>
      </c>
      <c r="M12" s="173">
        <v>0</v>
      </c>
      <c r="N12" s="169">
        <v>0</v>
      </c>
      <c r="O12" s="169">
        <v>2.5974799999999999E-2</v>
      </c>
      <c r="P12" s="169">
        <v>5.0140999999999996E-3</v>
      </c>
    </row>
    <row r="13" spans="1:16" ht="13.2" x14ac:dyDescent="0.25">
      <c r="A13" s="170">
        <v>11310</v>
      </c>
      <c r="B13" s="174" t="s">
        <v>246</v>
      </c>
      <c r="C13" s="163">
        <v>1E-3</v>
      </c>
      <c r="D13" s="164">
        <v>4.4999999999999997E-3</v>
      </c>
      <c r="E13" s="163">
        <v>2.94</v>
      </c>
      <c r="F13" s="169">
        <v>0.37</v>
      </c>
      <c r="G13" s="169">
        <v>2.85</v>
      </c>
      <c r="H13" s="169">
        <v>2.19</v>
      </c>
      <c r="I13" s="169">
        <v>0.51019999999999999</v>
      </c>
      <c r="J13" s="169">
        <v>13.588522853999999</v>
      </c>
      <c r="K13" s="169">
        <v>1.03</v>
      </c>
      <c r="L13" s="169">
        <v>0</v>
      </c>
      <c r="M13" s="169">
        <v>0</v>
      </c>
      <c r="N13" s="169">
        <v>0</v>
      </c>
      <c r="O13" s="169">
        <v>2.4708600000000001E-2</v>
      </c>
      <c r="P13" s="169">
        <v>5.0140999999999996E-3</v>
      </c>
    </row>
    <row r="14" spans="1:16" ht="13.2" x14ac:dyDescent="0.25">
      <c r="A14" s="170">
        <v>11340</v>
      </c>
      <c r="B14" s="171" t="s">
        <v>247</v>
      </c>
      <c r="C14" s="163">
        <v>551.1</v>
      </c>
      <c r="D14" s="163">
        <v>357.25</v>
      </c>
      <c r="E14" s="163">
        <v>355.9</v>
      </c>
      <c r="F14" s="169">
        <v>533.64</v>
      </c>
      <c r="G14" s="169">
        <v>664.26</v>
      </c>
      <c r="H14" s="169">
        <v>937.75</v>
      </c>
      <c r="I14" s="169">
        <v>1314.43</v>
      </c>
      <c r="J14" s="169">
        <v>1815.8143254060001</v>
      </c>
      <c r="K14" s="169">
        <v>1932.2</v>
      </c>
      <c r="L14" s="169">
        <v>0</v>
      </c>
      <c r="M14" s="169">
        <v>0</v>
      </c>
      <c r="N14" s="169">
        <v>0</v>
      </c>
      <c r="O14" s="169">
        <v>1.2662000000000001E-3</v>
      </c>
      <c r="P14" s="169">
        <v>0</v>
      </c>
    </row>
    <row r="15" spans="1:16" ht="13.2" x14ac:dyDescent="0.25">
      <c r="A15" s="167">
        <v>11400</v>
      </c>
      <c r="B15" s="176" t="s">
        <v>238</v>
      </c>
      <c r="C15" s="162">
        <f>C16+C17+C18+C19</f>
        <v>8417.0400000000009</v>
      </c>
      <c r="D15" s="162">
        <f>D16+D17+D18+D19</f>
        <v>9479.3399999999983</v>
      </c>
      <c r="E15" s="162">
        <f>E16+E17+E18+E19</f>
        <v>11056.1</v>
      </c>
      <c r="F15" s="169">
        <v>12927.05</v>
      </c>
      <c r="G15" s="169">
        <v>15771.84</v>
      </c>
      <c r="H15" s="169">
        <f>SUM(H16:H19)</f>
        <v>18002.519999999997</v>
      </c>
      <c r="I15" s="169">
        <f>SUM(I16:I19)</f>
        <v>20566.870000000003</v>
      </c>
      <c r="J15" s="169">
        <v>27856.894423394995</v>
      </c>
      <c r="K15" s="169">
        <v>34804.94</v>
      </c>
      <c r="L15" s="169">
        <f>L16+L17+L18+L19+L20</f>
        <v>39564.277557538</v>
      </c>
      <c r="M15" s="169">
        <f>M16+M17+M18+M19+M20</f>
        <v>35641.256820298004</v>
      </c>
      <c r="N15" s="169">
        <v>46278.674303881002</v>
      </c>
      <c r="O15" s="169">
        <v>52562.959921034002</v>
      </c>
      <c r="P15" s="169">
        <v>28658.865466902</v>
      </c>
    </row>
    <row r="16" spans="1:16" ht="13.2" x14ac:dyDescent="0.25">
      <c r="A16" s="170">
        <v>11410</v>
      </c>
      <c r="B16" s="171" t="s">
        <v>139</v>
      </c>
      <c r="C16" s="163">
        <v>5492.09</v>
      </c>
      <c r="D16" s="163">
        <v>6166.36</v>
      </c>
      <c r="E16" s="163">
        <v>7093.04</v>
      </c>
      <c r="F16" s="169">
        <v>8341.84</v>
      </c>
      <c r="G16" s="169">
        <v>10110.459999999999</v>
      </c>
      <c r="H16" s="169">
        <v>11252.18</v>
      </c>
      <c r="I16" s="169">
        <v>12241.19</v>
      </c>
      <c r="J16" s="169">
        <v>16106.826614015998</v>
      </c>
      <c r="K16" s="169">
        <v>20680.98</v>
      </c>
      <c r="L16" s="169">
        <v>24012.129008393003</v>
      </c>
      <c r="M16" s="169">
        <v>22401.645737233001</v>
      </c>
      <c r="N16" s="169">
        <v>28201.908548492996</v>
      </c>
      <c r="O16" s="169">
        <v>31427.910570430002</v>
      </c>
      <c r="P16" s="169">
        <v>17631.768346950001</v>
      </c>
    </row>
    <row r="17" spans="1:16" ht="13.2" x14ac:dyDescent="0.25">
      <c r="A17" s="170">
        <v>11420</v>
      </c>
      <c r="B17" s="171" t="s">
        <v>248</v>
      </c>
      <c r="C17" s="163">
        <v>2414.7600000000002</v>
      </c>
      <c r="D17" s="163">
        <v>2633.85</v>
      </c>
      <c r="E17" s="163">
        <v>3001.61</v>
      </c>
      <c r="F17" s="169">
        <v>3623.47</v>
      </c>
      <c r="G17" s="169">
        <v>4541.26</v>
      </c>
      <c r="H17" s="169">
        <v>5353.82</v>
      </c>
      <c r="I17" s="169">
        <v>6577.64</v>
      </c>
      <c r="J17" s="169">
        <v>8480.5499977380005</v>
      </c>
      <c r="K17" s="169">
        <v>10257.92</v>
      </c>
      <c r="L17" s="169">
        <v>12185.35</v>
      </c>
      <c r="M17" s="169">
        <v>10392.77263372</v>
      </c>
      <c r="N17" s="169">
        <v>13781.053708707999</v>
      </c>
      <c r="O17" s="169">
        <v>16677.773850013</v>
      </c>
      <c r="P17" s="169">
        <v>9032.232385665</v>
      </c>
    </row>
    <row r="18" spans="1:16" ht="13.2" x14ac:dyDescent="0.25">
      <c r="A18" s="170">
        <v>11440</v>
      </c>
      <c r="B18" s="171" t="s">
        <v>249</v>
      </c>
      <c r="C18" s="163">
        <v>32.549999999999997</v>
      </c>
      <c r="D18" s="163">
        <v>40.89</v>
      </c>
      <c r="E18" s="163">
        <v>49.02</v>
      </c>
      <c r="F18" s="169">
        <v>65.53</v>
      </c>
      <c r="G18" s="169">
        <v>87.35</v>
      </c>
      <c r="H18" s="169">
        <v>103.19</v>
      </c>
      <c r="I18" s="169">
        <v>128.41</v>
      </c>
      <c r="J18" s="169">
        <v>161.20126201799999</v>
      </c>
      <c r="K18" s="169">
        <v>206.45</v>
      </c>
      <c r="L18" s="169">
        <v>152.45118223</v>
      </c>
      <c r="M18" s="169">
        <v>79.507853954999987</v>
      </c>
      <c r="N18" s="169">
        <v>39.551613648</v>
      </c>
      <c r="O18" s="169">
        <v>124.81612684</v>
      </c>
      <c r="P18" s="169">
        <v>106.53044981699999</v>
      </c>
    </row>
    <row r="19" spans="1:16" ht="13.2" x14ac:dyDescent="0.25">
      <c r="A19" s="170">
        <v>11450</v>
      </c>
      <c r="B19" s="177" t="s">
        <v>250</v>
      </c>
      <c r="C19" s="163">
        <v>477.64</v>
      </c>
      <c r="D19" s="163">
        <v>638.24</v>
      </c>
      <c r="E19" s="163">
        <v>912.43</v>
      </c>
      <c r="F19" s="169">
        <v>896.21</v>
      </c>
      <c r="G19" s="169">
        <v>1032.77</v>
      </c>
      <c r="H19" s="169">
        <v>1293.33</v>
      </c>
      <c r="I19" s="169">
        <v>1619.63</v>
      </c>
      <c r="J19" s="169">
        <v>3108.3165496230004</v>
      </c>
      <c r="K19" s="169">
        <v>3659.59</v>
      </c>
      <c r="L19" s="169">
        <v>3214.3473669150003</v>
      </c>
      <c r="M19" s="169">
        <v>2767.3305953899999</v>
      </c>
      <c r="N19" s="169">
        <v>4085.6137764569994</v>
      </c>
      <c r="O19" s="169">
        <v>4324.8105917699995</v>
      </c>
      <c r="P19" s="169">
        <v>1884.2229978389998</v>
      </c>
    </row>
    <row r="20" spans="1:16" ht="13.2" x14ac:dyDescent="0.25">
      <c r="A20" s="170">
        <v>11460</v>
      </c>
      <c r="B20" s="176" t="s">
        <v>251</v>
      </c>
      <c r="C20" s="162"/>
      <c r="D20" s="162"/>
      <c r="E20" s="162"/>
      <c r="F20" s="169"/>
      <c r="G20" s="169"/>
      <c r="H20" s="169"/>
      <c r="I20" s="169"/>
      <c r="J20" s="169"/>
      <c r="K20" s="169"/>
      <c r="L20" s="169">
        <v>0</v>
      </c>
      <c r="M20" s="169">
        <v>0</v>
      </c>
      <c r="N20" s="169">
        <v>170.54665657499999</v>
      </c>
      <c r="O20" s="169">
        <v>7.648781981</v>
      </c>
      <c r="P20" s="169">
        <v>4.1112866310000005</v>
      </c>
    </row>
    <row r="21" spans="1:16" ht="13.2" x14ac:dyDescent="0.25">
      <c r="A21" s="167">
        <v>11500</v>
      </c>
      <c r="B21" s="176" t="s">
        <v>252</v>
      </c>
      <c r="C21" s="162">
        <f>C22+C23+C24</f>
        <v>3521.8900000000003</v>
      </c>
      <c r="D21" s="162">
        <f>D22+D23+D24</f>
        <v>3571.35</v>
      </c>
      <c r="E21" s="162">
        <f>E22+E23+E24</f>
        <v>4339.0599999999995</v>
      </c>
      <c r="F21" s="169">
        <v>5693.18</v>
      </c>
      <c r="G21" s="169">
        <v>6798.05</v>
      </c>
      <c r="H21" s="169">
        <f>SUM(H22:H24)</f>
        <v>7484.13</v>
      </c>
      <c r="I21" s="169">
        <f>SUM(I22:I24)</f>
        <v>8215.9079999999994</v>
      </c>
      <c r="J21" s="169">
        <v>10305.875905814999</v>
      </c>
      <c r="K21" s="169">
        <v>12686.54</v>
      </c>
      <c r="L21" s="169">
        <f>SUM(L22:L24)</f>
        <v>14331.903345965999</v>
      </c>
      <c r="M21" s="169">
        <v>12379.030073239999</v>
      </c>
      <c r="N21" s="169">
        <v>17895.185914899997</v>
      </c>
      <c r="O21" s="169">
        <v>19870.318495692001</v>
      </c>
      <c r="P21" s="169">
        <v>9583.3408146759994</v>
      </c>
    </row>
    <row r="22" spans="1:16" ht="13.2" x14ac:dyDescent="0.25">
      <c r="A22" s="170">
        <v>11510</v>
      </c>
      <c r="B22" s="171" t="s">
        <v>253</v>
      </c>
      <c r="C22" s="163">
        <v>3354.44</v>
      </c>
      <c r="D22" s="163">
        <v>3431.4</v>
      </c>
      <c r="E22" s="163">
        <v>4090.59</v>
      </c>
      <c r="F22" s="169">
        <v>5432.79</v>
      </c>
      <c r="G22" s="169">
        <v>6412.54</v>
      </c>
      <c r="H22" s="169">
        <v>7052.67</v>
      </c>
      <c r="I22" s="169">
        <v>7782.2179999999998</v>
      </c>
      <c r="J22" s="169">
        <v>9841.03051848</v>
      </c>
      <c r="K22" s="169">
        <v>12161.48</v>
      </c>
      <c r="L22" s="169">
        <v>13700.862045803999</v>
      </c>
      <c r="M22" s="169">
        <v>11758.557326985001</v>
      </c>
      <c r="N22" s="169">
        <v>16818.521703056998</v>
      </c>
      <c r="O22" s="169">
        <v>18731.126457652001</v>
      </c>
      <c r="P22" s="169">
        <v>8988.9548914549996</v>
      </c>
    </row>
    <row r="23" spans="1:16" ht="13.2" x14ac:dyDescent="0.25">
      <c r="A23" s="170">
        <v>11520</v>
      </c>
      <c r="B23" s="171" t="s">
        <v>254</v>
      </c>
      <c r="C23" s="163">
        <v>91.55</v>
      </c>
      <c r="D23" s="163">
        <v>35.81</v>
      </c>
      <c r="E23" s="163">
        <v>86.15</v>
      </c>
      <c r="F23" s="169">
        <v>43.91</v>
      </c>
      <c r="G23" s="169">
        <v>106.65</v>
      </c>
      <c r="H23" s="169">
        <v>31.46</v>
      </c>
      <c r="I23" s="169">
        <v>11.37</v>
      </c>
      <c r="J23" s="169">
        <v>12.513197701000001</v>
      </c>
      <c r="K23" s="169">
        <v>10.25</v>
      </c>
      <c r="L23" s="169">
        <v>23.763386300000001</v>
      </c>
      <c r="M23" s="169">
        <v>11.236604699999999</v>
      </c>
      <c r="N23" s="169">
        <v>28.707209899999999</v>
      </c>
      <c r="O23" s="169">
        <v>40.0604102</v>
      </c>
      <c r="P23" s="169">
        <v>25.869471300000001</v>
      </c>
    </row>
    <row r="24" spans="1:16" ht="13.2" x14ac:dyDescent="0.25">
      <c r="A24" s="170">
        <v>11560</v>
      </c>
      <c r="B24" s="171" t="s">
        <v>255</v>
      </c>
      <c r="C24" s="163">
        <v>75.900000000000006</v>
      </c>
      <c r="D24" s="163">
        <v>104.14</v>
      </c>
      <c r="E24" s="163">
        <v>162.32</v>
      </c>
      <c r="F24" s="169">
        <v>216.48</v>
      </c>
      <c r="G24" s="169">
        <v>278.86</v>
      </c>
      <c r="H24" s="169">
        <v>400</v>
      </c>
      <c r="I24" s="169">
        <v>422.32</v>
      </c>
      <c r="J24" s="169">
        <v>452.33218963400003</v>
      </c>
      <c r="K24" s="169">
        <v>514.80999999999995</v>
      </c>
      <c r="L24" s="169">
        <v>607.2779138620001</v>
      </c>
      <c r="M24" s="169">
        <v>609.2361415549999</v>
      </c>
      <c r="N24" s="169">
        <v>1047.957001943</v>
      </c>
      <c r="O24" s="169">
        <v>1099.1316278400002</v>
      </c>
      <c r="P24" s="169">
        <v>568.516451921</v>
      </c>
    </row>
    <row r="25" spans="1:16" ht="13.2" x14ac:dyDescent="0.25">
      <c r="A25" s="167">
        <v>11600</v>
      </c>
      <c r="B25" s="176" t="s">
        <v>256</v>
      </c>
      <c r="C25" s="162">
        <f>C26+C27</f>
        <v>106.37</v>
      </c>
      <c r="D25" s="162">
        <f>D26+D27</f>
        <v>108.77</v>
      </c>
      <c r="E25" s="162">
        <f>E26+E27</f>
        <v>132.38</v>
      </c>
      <c r="F25" s="169">
        <v>160.52000000000001</v>
      </c>
      <c r="G25" s="169">
        <v>200.77</v>
      </c>
      <c r="H25" s="169">
        <f>SUM(H26:H27)</f>
        <v>259.84000000000003</v>
      </c>
      <c r="I25" s="169">
        <f>SUM(I26:I27)</f>
        <v>271.15999999999997</v>
      </c>
      <c r="J25" s="169">
        <v>496.175689713</v>
      </c>
      <c r="K25" s="169">
        <v>535.66</v>
      </c>
      <c r="L25" s="169">
        <v>522.24</v>
      </c>
      <c r="M25" s="169">
        <v>10.712018326000001</v>
      </c>
      <c r="N25" s="169">
        <v>9.5596239999999999E-2</v>
      </c>
      <c r="O25" s="169">
        <v>0.44</v>
      </c>
      <c r="P25" s="169">
        <v>0.55000000000000004</v>
      </c>
    </row>
    <row r="26" spans="1:16" ht="13.2" x14ac:dyDescent="0.25">
      <c r="A26" s="170">
        <v>11610</v>
      </c>
      <c r="B26" s="171" t="s">
        <v>257</v>
      </c>
      <c r="C26" s="163">
        <v>39.22</v>
      </c>
      <c r="D26" s="163">
        <v>42.7</v>
      </c>
      <c r="E26" s="163">
        <v>52.67</v>
      </c>
      <c r="F26" s="169">
        <v>62.34</v>
      </c>
      <c r="G26" s="169">
        <v>87.22</v>
      </c>
      <c r="H26" s="169">
        <v>118.5</v>
      </c>
      <c r="I26" s="169">
        <v>114.15</v>
      </c>
      <c r="J26" s="169">
        <v>159.848107763</v>
      </c>
      <c r="K26" s="169">
        <v>160.51</v>
      </c>
      <c r="L26" s="169">
        <v>522.23854489799498</v>
      </c>
      <c r="M26" s="169">
        <f>M25</f>
        <v>10.712018326000001</v>
      </c>
      <c r="N26" s="169">
        <v>9.5596239999999999E-2</v>
      </c>
      <c r="O26" s="169">
        <v>0.44</v>
      </c>
      <c r="P26" s="169">
        <v>0.55000000000000004</v>
      </c>
    </row>
    <row r="27" spans="1:16" ht="13.2" x14ac:dyDescent="0.25">
      <c r="A27" s="170">
        <v>11620</v>
      </c>
      <c r="B27" s="171" t="s">
        <v>258</v>
      </c>
      <c r="C27" s="163">
        <v>67.150000000000006</v>
      </c>
      <c r="D27" s="163">
        <v>66.069999999999993</v>
      </c>
      <c r="E27" s="163">
        <v>79.709999999999994</v>
      </c>
      <c r="F27" s="169">
        <v>98.18</v>
      </c>
      <c r="G27" s="169">
        <v>113.55</v>
      </c>
      <c r="H27" s="169">
        <v>141.34</v>
      </c>
      <c r="I27" s="169">
        <v>157.01</v>
      </c>
      <c r="J27" s="169">
        <v>336.32758195000002</v>
      </c>
      <c r="K27" s="169">
        <v>375.15</v>
      </c>
      <c r="L27" s="169">
        <f>L28-L29</f>
        <v>73860.400706275002</v>
      </c>
      <c r="M27" s="169"/>
      <c r="N27" s="169"/>
      <c r="O27" s="169"/>
      <c r="P27" s="169"/>
    </row>
    <row r="28" spans="1:16" ht="13.8" thickBot="1" x14ac:dyDescent="0.3">
      <c r="A28" s="174"/>
      <c r="B28" s="178" t="s">
        <v>239</v>
      </c>
      <c r="C28" s="165">
        <f>C7+C11+C13+C16+C21+C25</f>
        <v>10049.441000000001</v>
      </c>
      <c r="D28" s="165">
        <f>D7+D11+D13+D16+D21+D25</f>
        <v>11009.354499999999</v>
      </c>
      <c r="E28" s="165">
        <f>E7+E11+E13+E16+E21+E25</f>
        <v>12952.199999999999</v>
      </c>
      <c r="F28" s="169">
        <v>25921.49</v>
      </c>
      <c r="G28" s="169">
        <v>31244.13</v>
      </c>
      <c r="H28" s="169">
        <f>SUM(H25,H21,H15,H12,H10,H6)</f>
        <v>35595.57</v>
      </c>
      <c r="I28" s="169">
        <f>SUM(I25,I21,I15,I12,I10,I6)</f>
        <v>42109.658200000005</v>
      </c>
      <c r="J28" s="169">
        <v>55386.648186746002</v>
      </c>
      <c r="K28" s="169">
        <f>K25+K21+K15+K12+K10+K6</f>
        <v>65949.149999999994</v>
      </c>
      <c r="L28" s="169">
        <f>L25+L21+L15+L12+L10+L6</f>
        <v>73860.400706275002</v>
      </c>
      <c r="M28" s="169">
        <f>M6+M10+M12+M15+M21+M25</f>
        <v>70005.545138316011</v>
      </c>
      <c r="N28" s="169">
        <v>87010.664893144</v>
      </c>
      <c r="O28" s="169">
        <v>98433.199576776009</v>
      </c>
      <c r="P28" s="169">
        <v>52647.258187961903</v>
      </c>
    </row>
    <row r="29" spans="1:16" ht="27.45" customHeight="1" thickTop="1" x14ac:dyDescent="0.2">
      <c r="A29" s="338" t="s">
        <v>259</v>
      </c>
      <c r="B29" s="338"/>
      <c r="C29" s="179"/>
      <c r="D29" s="179"/>
      <c r="E29" s="179"/>
      <c r="F29" s="339" t="s">
        <v>260</v>
      </c>
      <c r="G29" s="339"/>
      <c r="H29" s="339"/>
      <c r="I29" s="339"/>
      <c r="J29" s="339"/>
      <c r="K29" s="339"/>
      <c r="L29" s="339"/>
      <c r="M29" s="339"/>
      <c r="N29" s="339"/>
    </row>
    <row r="30" spans="1:16" ht="12" x14ac:dyDescent="0.25">
      <c r="A30" s="340" t="s">
        <v>261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</row>
    <row r="31" spans="1:16" ht="12" x14ac:dyDescent="0.25">
      <c r="O31" s="169"/>
    </row>
    <row r="32" spans="1:16" ht="13.2" x14ac:dyDescent="0.2">
      <c r="A32" s="181" t="s">
        <v>262</v>
      </c>
    </row>
  </sheetData>
  <mergeCells count="7">
    <mergeCell ref="A29:B29"/>
    <mergeCell ref="F29:N29"/>
    <mergeCell ref="A30:N30"/>
    <mergeCell ref="A2:N2"/>
    <mergeCell ref="A4:B5"/>
    <mergeCell ref="C4:P4"/>
    <mergeCell ref="A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41"/>
  <sheetViews>
    <sheetView workbookViewId="0">
      <selection activeCell="A2" sqref="A2:AL2"/>
    </sheetView>
  </sheetViews>
  <sheetFormatPr defaultRowHeight="10.199999999999999" x14ac:dyDescent="0.2"/>
  <cols>
    <col min="1" max="1" width="33.1640625" customWidth="1"/>
  </cols>
  <sheetData>
    <row r="2" spans="1:38" x14ac:dyDescent="0.2">
      <c r="A2" s="354" t="s">
        <v>341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</row>
    <row r="3" spans="1:38" ht="10.8" x14ac:dyDescent="0.2">
      <c r="A3" s="348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9" t="s">
        <v>267</v>
      </c>
      <c r="Q3" s="349"/>
      <c r="R3" s="349"/>
      <c r="S3" s="349"/>
      <c r="T3" s="349"/>
      <c r="U3" s="349"/>
    </row>
    <row r="4" spans="1:38" x14ac:dyDescent="0.2">
      <c r="A4" s="350" t="s">
        <v>268</v>
      </c>
      <c r="B4" s="352" t="s">
        <v>269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</row>
    <row r="5" spans="1:38" x14ac:dyDescent="0.2">
      <c r="A5" s="351"/>
      <c r="B5" s="183" t="s">
        <v>270</v>
      </c>
      <c r="C5" s="183" t="s">
        <v>271</v>
      </c>
      <c r="D5" s="183" t="s">
        <v>272</v>
      </c>
      <c r="E5" s="183" t="s">
        <v>273</v>
      </c>
      <c r="F5" s="183" t="s">
        <v>274</v>
      </c>
      <c r="G5" s="183" t="s">
        <v>275</v>
      </c>
      <c r="H5" s="184" t="s">
        <v>276</v>
      </c>
      <c r="I5" s="183" t="s">
        <v>277</v>
      </c>
      <c r="J5" s="183" t="s">
        <v>278</v>
      </c>
      <c r="K5" s="183" t="s">
        <v>279</v>
      </c>
      <c r="L5" s="184" t="s">
        <v>280</v>
      </c>
      <c r="M5" s="183" t="s">
        <v>281</v>
      </c>
      <c r="N5" s="183" t="s">
        <v>282</v>
      </c>
      <c r="O5" s="183" t="s">
        <v>283</v>
      </c>
      <c r="P5" s="183" t="s">
        <v>284</v>
      </c>
      <c r="Q5" s="183" t="s">
        <v>285</v>
      </c>
      <c r="R5" s="183" t="s">
        <v>286</v>
      </c>
      <c r="S5" s="183" t="s">
        <v>287</v>
      </c>
      <c r="T5" s="183" t="s">
        <v>288</v>
      </c>
      <c r="U5" s="183" t="s">
        <v>323</v>
      </c>
      <c r="V5" s="183" t="s">
        <v>324</v>
      </c>
      <c r="W5" s="183" t="s">
        <v>325</v>
      </c>
      <c r="X5" s="183" t="s">
        <v>326</v>
      </c>
      <c r="Y5" s="183" t="s">
        <v>327</v>
      </c>
      <c r="Z5" s="183" t="s">
        <v>328</v>
      </c>
      <c r="AA5" s="184" t="s">
        <v>329</v>
      </c>
      <c r="AB5" s="183" t="s">
        <v>330</v>
      </c>
      <c r="AC5" s="183" t="s">
        <v>331</v>
      </c>
      <c r="AD5" s="183" t="s">
        <v>332</v>
      </c>
      <c r="AE5" s="184" t="s">
        <v>333</v>
      </c>
      <c r="AF5" s="183" t="s">
        <v>334</v>
      </c>
      <c r="AG5" s="183" t="s">
        <v>335</v>
      </c>
      <c r="AH5" s="183" t="s">
        <v>336</v>
      </c>
      <c r="AI5" s="184" t="s">
        <v>337</v>
      </c>
      <c r="AJ5" s="183" t="s">
        <v>338</v>
      </c>
      <c r="AK5" s="183" t="s">
        <v>339</v>
      </c>
      <c r="AL5" s="202" t="s">
        <v>340</v>
      </c>
    </row>
    <row r="6" spans="1:38" ht="15.6" x14ac:dyDescent="0.2">
      <c r="A6" s="185" t="s">
        <v>289</v>
      </c>
      <c r="B6" s="186">
        <v>1.84</v>
      </c>
      <c r="C6" s="186">
        <v>2.04</v>
      </c>
      <c r="D6" s="186">
        <v>2.91</v>
      </c>
      <c r="E6" s="186">
        <v>4.2300000000000004</v>
      </c>
      <c r="F6" s="186">
        <v>4.43</v>
      </c>
      <c r="G6" s="186">
        <v>2.97</v>
      </c>
      <c r="H6" s="187">
        <v>4.87</v>
      </c>
      <c r="I6" s="186">
        <v>5.69</v>
      </c>
      <c r="J6" s="186">
        <v>7.15</v>
      </c>
      <c r="K6" s="186">
        <v>17.04</v>
      </c>
      <c r="L6" s="187">
        <v>28.32</v>
      </c>
      <c r="M6" s="186">
        <v>20.190000000000001</v>
      </c>
      <c r="N6" s="186">
        <v>85.2</v>
      </c>
      <c r="O6" s="186">
        <v>67.650000000000006</v>
      </c>
      <c r="P6" s="186">
        <v>55.53</v>
      </c>
      <c r="Q6" s="186">
        <v>77.66</v>
      </c>
      <c r="R6" s="186">
        <v>101.26</v>
      </c>
      <c r="S6" s="186">
        <v>110.63</v>
      </c>
      <c r="T6" s="186">
        <v>33.340000000000003</v>
      </c>
      <c r="U6" s="203">
        <v>24.8</v>
      </c>
      <c r="V6" s="203">
        <v>20.71</v>
      </c>
      <c r="W6" s="203">
        <v>28.61</v>
      </c>
      <c r="X6" s="203">
        <v>27.08</v>
      </c>
      <c r="Y6" s="203">
        <v>32.96</v>
      </c>
      <c r="Z6" s="203">
        <v>33.61</v>
      </c>
      <c r="AA6" s="204">
        <v>38.630000000000003</v>
      </c>
      <c r="AB6" s="203">
        <v>38.67</v>
      </c>
      <c r="AC6" s="203">
        <v>51.88</v>
      </c>
      <c r="AD6" s="203">
        <v>57.96</v>
      </c>
      <c r="AE6" s="204">
        <v>120.25</v>
      </c>
      <c r="AF6" s="203">
        <v>135.99</v>
      </c>
      <c r="AG6" s="203">
        <v>192.77</v>
      </c>
      <c r="AH6" s="203">
        <v>194.54</v>
      </c>
      <c r="AI6" s="204">
        <v>255.94</v>
      </c>
      <c r="AJ6" s="203">
        <v>618.04</v>
      </c>
      <c r="AK6" s="203">
        <v>498.54</v>
      </c>
      <c r="AL6" s="205">
        <v>1019.21</v>
      </c>
    </row>
    <row r="7" spans="1:38" x14ac:dyDescent="0.2">
      <c r="A7" s="188" t="s">
        <v>290</v>
      </c>
      <c r="B7" s="189">
        <v>0.05</v>
      </c>
      <c r="C7" s="189">
        <v>0.05</v>
      </c>
      <c r="D7" s="189">
        <v>0.04</v>
      </c>
      <c r="E7" s="189">
        <v>0.18</v>
      </c>
      <c r="F7" s="189">
        <v>0.13</v>
      </c>
      <c r="G7" s="189">
        <v>0.18</v>
      </c>
      <c r="H7" s="190">
        <v>0.27</v>
      </c>
      <c r="I7" s="189">
        <v>0.34</v>
      </c>
      <c r="J7" s="189">
        <v>0.52</v>
      </c>
      <c r="K7" s="189">
        <v>0.73</v>
      </c>
      <c r="L7" s="190">
        <v>0.78</v>
      </c>
      <c r="M7" s="189">
        <v>0.83</v>
      </c>
      <c r="N7" s="189">
        <v>1.17</v>
      </c>
      <c r="O7" s="189">
        <v>1.29</v>
      </c>
      <c r="P7" s="189">
        <v>1.39</v>
      </c>
      <c r="Q7" s="189">
        <v>1.84</v>
      </c>
      <c r="R7" s="189">
        <v>1.97</v>
      </c>
      <c r="S7" s="189">
        <v>2.61</v>
      </c>
      <c r="T7" s="189">
        <v>2.84</v>
      </c>
      <c r="U7" s="189">
        <v>3.26</v>
      </c>
      <c r="V7" s="189">
        <v>3.43</v>
      </c>
      <c r="W7" s="189">
        <v>3.92</v>
      </c>
      <c r="X7" s="189">
        <v>4.74</v>
      </c>
      <c r="Y7" s="189">
        <v>5.09</v>
      </c>
      <c r="Z7" s="189">
        <v>5.38</v>
      </c>
      <c r="AA7" s="190">
        <v>6.58</v>
      </c>
      <c r="AB7" s="189">
        <v>6</v>
      </c>
      <c r="AC7" s="189">
        <v>7.19</v>
      </c>
      <c r="AD7" s="189">
        <v>7.87</v>
      </c>
      <c r="AE7" s="190">
        <v>8.51</v>
      </c>
      <c r="AF7" s="189">
        <v>11.96</v>
      </c>
      <c r="AG7" s="189">
        <v>14.7</v>
      </c>
      <c r="AH7" s="189">
        <v>20.43</v>
      </c>
      <c r="AI7" s="190">
        <v>28.94</v>
      </c>
      <c r="AJ7" s="189">
        <v>38.64</v>
      </c>
      <c r="AK7" s="189">
        <v>39.24</v>
      </c>
      <c r="AL7" s="189">
        <v>42.7</v>
      </c>
    </row>
    <row r="8" spans="1:38" x14ac:dyDescent="0.2">
      <c r="A8" s="188" t="s">
        <v>291</v>
      </c>
      <c r="B8" s="189">
        <v>0.03</v>
      </c>
      <c r="C8" s="189">
        <v>0.03</v>
      </c>
      <c r="D8" s="189">
        <v>0.02</v>
      </c>
      <c r="E8" s="189">
        <v>0.04</v>
      </c>
      <c r="F8" s="189">
        <v>0.03</v>
      </c>
      <c r="G8" s="189">
        <v>0.04</v>
      </c>
      <c r="H8" s="190">
        <v>7.0000000000000007E-2</v>
      </c>
      <c r="I8" s="189">
        <v>0.08</v>
      </c>
      <c r="J8" s="189">
        <v>0.08</v>
      </c>
      <c r="K8" s="189">
        <v>0.08</v>
      </c>
      <c r="L8" s="190">
        <v>0.09</v>
      </c>
      <c r="M8" s="189">
        <v>0.09</v>
      </c>
      <c r="N8" s="189">
        <v>0.1</v>
      </c>
      <c r="O8" s="189">
        <v>0.1</v>
      </c>
      <c r="P8" s="189">
        <v>0.09</v>
      </c>
      <c r="Q8" s="189">
        <v>0.09</v>
      </c>
      <c r="R8" s="189">
        <v>0.09</v>
      </c>
      <c r="S8" s="189">
        <v>0.09</v>
      </c>
      <c r="T8" s="189">
        <v>0.21</v>
      </c>
      <c r="U8" s="189">
        <v>0.28999999999999998</v>
      </c>
      <c r="V8" s="189">
        <v>0.32</v>
      </c>
      <c r="W8" s="189">
        <v>0.25</v>
      </c>
      <c r="X8" s="189">
        <v>0.2</v>
      </c>
      <c r="Y8" s="189">
        <v>0.28000000000000003</v>
      </c>
      <c r="Z8" s="189">
        <v>0.24</v>
      </c>
      <c r="AA8" s="190">
        <v>0.24</v>
      </c>
      <c r="AB8" s="189">
        <v>0.15</v>
      </c>
      <c r="AC8" s="189">
        <v>0.14000000000000001</v>
      </c>
      <c r="AD8" s="189">
        <v>0.16</v>
      </c>
      <c r="AE8" s="190">
        <v>0.24</v>
      </c>
      <c r="AF8" s="189">
        <v>0.37</v>
      </c>
      <c r="AG8" s="189">
        <v>0.36</v>
      </c>
      <c r="AH8" s="189">
        <v>0.45</v>
      </c>
      <c r="AI8" s="190">
        <v>0.43</v>
      </c>
      <c r="AJ8" s="189">
        <v>1.18</v>
      </c>
      <c r="AK8" s="189">
        <v>0.63</v>
      </c>
      <c r="AL8" s="189">
        <v>0.82</v>
      </c>
    </row>
    <row r="9" spans="1:38" x14ac:dyDescent="0.2">
      <c r="A9" s="188" t="s">
        <v>292</v>
      </c>
      <c r="B9" s="189">
        <v>0.12</v>
      </c>
      <c r="C9" s="189">
        <v>0.04</v>
      </c>
      <c r="D9" s="189">
        <v>0.12</v>
      </c>
      <c r="E9" s="189">
        <v>0.14000000000000001</v>
      </c>
      <c r="F9" s="189">
        <v>0.16</v>
      </c>
      <c r="G9" s="189">
        <v>0.2</v>
      </c>
      <c r="H9" s="190">
        <v>0.28000000000000003</v>
      </c>
      <c r="I9" s="189">
        <v>0.31</v>
      </c>
      <c r="J9" s="189">
        <v>0.31</v>
      </c>
      <c r="K9" s="189">
        <v>0.63</v>
      </c>
      <c r="L9" s="190">
        <v>0.62</v>
      </c>
      <c r="M9" s="189">
        <v>0.71</v>
      </c>
      <c r="N9" s="189">
        <v>0.77</v>
      </c>
      <c r="O9" s="189">
        <v>0.91</v>
      </c>
      <c r="P9" s="189">
        <v>1.1000000000000001</v>
      </c>
      <c r="Q9" s="189">
        <v>1.1499999999999999</v>
      </c>
      <c r="R9" s="189">
        <v>1.5</v>
      </c>
      <c r="S9" s="189">
        <v>1.95</v>
      </c>
      <c r="T9" s="189">
        <v>5.05</v>
      </c>
      <c r="U9" s="189">
        <v>7.14</v>
      </c>
      <c r="V9" s="189">
        <v>5.09</v>
      </c>
      <c r="W9" s="189">
        <v>5.72</v>
      </c>
      <c r="X9" s="189">
        <v>5.29</v>
      </c>
      <c r="Y9" s="189">
        <v>6.82</v>
      </c>
      <c r="Z9" s="189">
        <v>9.4700000000000006</v>
      </c>
      <c r="AA9" s="190">
        <v>10.6</v>
      </c>
      <c r="AB9" s="189">
        <v>9.5</v>
      </c>
      <c r="AC9" s="189">
        <v>11.11</v>
      </c>
      <c r="AD9" s="189">
        <v>11.95</v>
      </c>
      <c r="AE9" s="190">
        <v>63.54</v>
      </c>
      <c r="AF9" s="189">
        <v>63.59</v>
      </c>
      <c r="AG9" s="189">
        <v>67.739999999999995</v>
      </c>
      <c r="AH9" s="189">
        <v>85.03</v>
      </c>
      <c r="AI9" s="190">
        <v>133.93</v>
      </c>
      <c r="AJ9" s="189">
        <v>207.28</v>
      </c>
      <c r="AK9" s="189">
        <v>302.38</v>
      </c>
      <c r="AL9" s="189">
        <v>925.76</v>
      </c>
    </row>
    <row r="10" spans="1:38" x14ac:dyDescent="0.2">
      <c r="A10" s="188" t="s">
        <v>293</v>
      </c>
      <c r="B10" s="189">
        <v>0</v>
      </c>
      <c r="C10" s="189">
        <v>0</v>
      </c>
      <c r="D10" s="189">
        <v>0</v>
      </c>
      <c r="E10" s="189">
        <v>0.67</v>
      </c>
      <c r="F10" s="189">
        <v>0.74</v>
      </c>
      <c r="G10" s="189">
        <v>0.61</v>
      </c>
      <c r="H10" s="190">
        <v>0.76</v>
      </c>
      <c r="I10" s="189">
        <v>0.85</v>
      </c>
      <c r="J10" s="189">
        <v>1.01</v>
      </c>
      <c r="K10" s="189">
        <v>1.1299999999999999</v>
      </c>
      <c r="L10" s="190">
        <v>1.17</v>
      </c>
      <c r="M10" s="189">
        <v>1.35</v>
      </c>
      <c r="N10" s="189">
        <v>1.58</v>
      </c>
      <c r="O10" s="189">
        <v>2.73</v>
      </c>
      <c r="P10" s="189">
        <v>2.88</v>
      </c>
      <c r="Q10" s="189">
        <v>2.79</v>
      </c>
      <c r="R10" s="189">
        <v>3.03</v>
      </c>
      <c r="S10" s="189">
        <v>2.77</v>
      </c>
      <c r="T10" s="189">
        <v>3.03</v>
      </c>
      <c r="U10" s="189">
        <v>4.74</v>
      </c>
      <c r="V10" s="189">
        <v>5.0199999999999996</v>
      </c>
      <c r="W10" s="189">
        <v>11.48</v>
      </c>
      <c r="X10" s="189">
        <v>7.83</v>
      </c>
      <c r="Y10" s="189">
        <v>8.91</v>
      </c>
      <c r="Z10" s="189">
        <v>9.73</v>
      </c>
      <c r="AA10" s="190">
        <v>9.58</v>
      </c>
      <c r="AB10" s="189">
        <v>10.68</v>
      </c>
      <c r="AC10" s="189">
        <v>19.22</v>
      </c>
      <c r="AD10" s="189">
        <v>10.43</v>
      </c>
      <c r="AE10" s="190">
        <v>10.210000000000001</v>
      </c>
      <c r="AF10" s="189">
        <v>11.91</v>
      </c>
      <c r="AG10" s="189">
        <v>50.68</v>
      </c>
      <c r="AH10" s="189">
        <v>19.600000000000001</v>
      </c>
      <c r="AI10" s="190">
        <v>18.66</v>
      </c>
      <c r="AJ10" s="189">
        <v>19.829999999999998</v>
      </c>
      <c r="AK10" s="189">
        <v>27.1</v>
      </c>
      <c r="AL10" s="189">
        <v>36.54</v>
      </c>
    </row>
    <row r="11" spans="1:38" x14ac:dyDescent="0.2">
      <c r="A11" s="188" t="s">
        <v>294</v>
      </c>
      <c r="B11" s="189">
        <v>1.64</v>
      </c>
      <c r="C11" s="189">
        <v>1.92</v>
      </c>
      <c r="D11" s="189">
        <v>2.73</v>
      </c>
      <c r="E11" s="189">
        <v>3.2</v>
      </c>
      <c r="F11" s="189">
        <v>3.37</v>
      </c>
      <c r="G11" s="189">
        <v>1.94</v>
      </c>
      <c r="H11" s="190">
        <v>3.49</v>
      </c>
      <c r="I11" s="189">
        <v>4.1100000000000003</v>
      </c>
      <c r="J11" s="189">
        <v>5.23</v>
      </c>
      <c r="K11" s="189">
        <v>14.47</v>
      </c>
      <c r="L11" s="190">
        <v>25.66</v>
      </c>
      <c r="M11" s="189">
        <v>17.21</v>
      </c>
      <c r="N11" s="189">
        <v>81.58</v>
      </c>
      <c r="O11" s="189">
        <v>62.62</v>
      </c>
      <c r="P11" s="189">
        <v>50.07</v>
      </c>
      <c r="Q11" s="189">
        <v>71.790000000000006</v>
      </c>
      <c r="R11" s="189">
        <v>94.67</v>
      </c>
      <c r="S11" s="189">
        <v>103.21</v>
      </c>
      <c r="T11" s="189">
        <v>22.21</v>
      </c>
      <c r="U11" s="189">
        <v>9.3699999999999992</v>
      </c>
      <c r="V11" s="189">
        <v>6.85</v>
      </c>
      <c r="W11" s="189">
        <v>7.24</v>
      </c>
      <c r="X11" s="189">
        <v>9.02</v>
      </c>
      <c r="Y11" s="189">
        <v>11.86</v>
      </c>
      <c r="Z11" s="189">
        <v>8.7899999999999991</v>
      </c>
      <c r="AA11" s="190">
        <v>11.63</v>
      </c>
      <c r="AB11" s="189">
        <v>12.34</v>
      </c>
      <c r="AC11" s="189">
        <v>14.22</v>
      </c>
      <c r="AD11" s="189">
        <v>27.55</v>
      </c>
      <c r="AE11" s="190">
        <v>37.75</v>
      </c>
      <c r="AF11" s="189">
        <v>48.16</v>
      </c>
      <c r="AG11" s="189">
        <v>59.29</v>
      </c>
      <c r="AH11" s="189">
        <v>69.03</v>
      </c>
      <c r="AI11" s="190">
        <v>73.989999999999995</v>
      </c>
      <c r="AJ11" s="189">
        <v>351.11</v>
      </c>
      <c r="AK11" s="189">
        <v>129.19</v>
      </c>
      <c r="AL11" s="189">
        <v>13.38</v>
      </c>
    </row>
    <row r="12" spans="1:38" ht="15.6" x14ac:dyDescent="0.2">
      <c r="A12" s="191" t="s">
        <v>322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</row>
    <row r="13" spans="1:38" x14ac:dyDescent="0.2">
      <c r="A13" s="191" t="s">
        <v>295</v>
      </c>
      <c r="B13" s="193">
        <v>6.08</v>
      </c>
      <c r="C13" s="193">
        <v>4.38</v>
      </c>
      <c r="D13" s="193">
        <v>7.38</v>
      </c>
      <c r="E13" s="193">
        <v>12.19</v>
      </c>
      <c r="F13" s="193">
        <v>14.16</v>
      </c>
      <c r="G13" s="193">
        <v>14.5</v>
      </c>
      <c r="H13" s="194">
        <v>17.2</v>
      </c>
      <c r="I13" s="193">
        <v>18.940000000000001</v>
      </c>
      <c r="J13" s="193">
        <v>16.29</v>
      </c>
      <c r="K13" s="193">
        <v>22.57</v>
      </c>
      <c r="L13" s="194">
        <v>25.31</v>
      </c>
      <c r="M13" s="193">
        <v>30.56</v>
      </c>
      <c r="N13" s="193">
        <v>31.14</v>
      </c>
      <c r="O13" s="193">
        <v>34.82</v>
      </c>
      <c r="P13" s="193">
        <v>34.409999999999997</v>
      </c>
      <c r="Q13" s="193">
        <v>39.700000000000003</v>
      </c>
      <c r="R13" s="193">
        <v>51.14</v>
      </c>
      <c r="S13" s="193">
        <v>76.5</v>
      </c>
      <c r="T13" s="193">
        <v>88.95</v>
      </c>
      <c r="U13" s="189">
        <v>127</v>
      </c>
      <c r="V13" s="189">
        <v>138.83000000000001</v>
      </c>
      <c r="W13" s="189">
        <v>167.33</v>
      </c>
      <c r="X13" s="189">
        <v>179.96</v>
      </c>
      <c r="Y13" s="189">
        <v>225.55</v>
      </c>
      <c r="Z13" s="189">
        <v>214.66</v>
      </c>
      <c r="AA13" s="190">
        <v>242.89</v>
      </c>
      <c r="AB13" s="189">
        <v>272.8</v>
      </c>
      <c r="AC13" s="189">
        <v>261.11</v>
      </c>
      <c r="AD13" s="189">
        <v>306.3</v>
      </c>
      <c r="AE13" s="190">
        <v>349.7</v>
      </c>
      <c r="AF13" s="189">
        <v>384.99</v>
      </c>
      <c r="AG13" s="189">
        <v>393.23</v>
      </c>
      <c r="AH13" s="189">
        <v>477.68</v>
      </c>
      <c r="AI13" s="190">
        <v>489.31</v>
      </c>
      <c r="AJ13" s="189">
        <v>525.53</v>
      </c>
      <c r="AK13" s="189">
        <v>558.72</v>
      </c>
      <c r="AL13" s="193">
        <v>161.02000000000001</v>
      </c>
    </row>
    <row r="14" spans="1:38" x14ac:dyDescent="0.2">
      <c r="A14" s="188" t="s">
        <v>296</v>
      </c>
      <c r="B14" s="189">
        <v>0.01</v>
      </c>
      <c r="C14" s="189">
        <v>0.02</v>
      </c>
      <c r="D14" s="189">
        <v>0.03</v>
      </c>
      <c r="E14" s="189">
        <v>0.05</v>
      </c>
      <c r="F14" s="189">
        <v>0.06</v>
      </c>
      <c r="G14" s="189">
        <v>0.06</v>
      </c>
      <c r="H14" s="190">
        <v>0.06</v>
      </c>
      <c r="I14" s="189">
        <v>0.05</v>
      </c>
      <c r="J14" s="189">
        <v>0.06</v>
      </c>
      <c r="K14" s="189">
        <v>0.08</v>
      </c>
      <c r="L14" s="190">
        <v>0.12</v>
      </c>
      <c r="M14" s="189">
        <v>0.14000000000000001</v>
      </c>
      <c r="N14" s="189">
        <v>0.16</v>
      </c>
      <c r="O14" s="189">
        <v>0.18</v>
      </c>
      <c r="P14" s="189">
        <v>0.19</v>
      </c>
      <c r="Q14" s="189">
        <v>0.21</v>
      </c>
      <c r="R14" s="189">
        <v>0.23</v>
      </c>
      <c r="S14" s="189">
        <v>0.28000000000000003</v>
      </c>
      <c r="T14" s="189">
        <v>0.39</v>
      </c>
      <c r="U14" s="189">
        <v>0.68</v>
      </c>
      <c r="V14" s="189">
        <v>1.68</v>
      </c>
      <c r="W14" s="189">
        <v>1.92</v>
      </c>
      <c r="X14" s="189">
        <v>1.91</v>
      </c>
      <c r="Y14" s="189">
        <v>2.11</v>
      </c>
      <c r="Z14" s="189">
        <v>2.14</v>
      </c>
      <c r="AA14" s="190">
        <v>1.41</v>
      </c>
      <c r="AB14" s="189">
        <v>0.91</v>
      </c>
      <c r="AC14" s="189">
        <v>0.65</v>
      </c>
      <c r="AD14" s="189">
        <v>0.56000000000000005</v>
      </c>
      <c r="AE14" s="190">
        <v>0.53</v>
      </c>
      <c r="AF14" s="189">
        <v>0.5</v>
      </c>
      <c r="AG14" s="189">
        <v>0.37</v>
      </c>
      <c r="AH14" s="189">
        <v>0.38</v>
      </c>
      <c r="AI14" s="190">
        <v>0.35</v>
      </c>
      <c r="AJ14" s="189">
        <v>0.35</v>
      </c>
      <c r="AK14" s="189">
        <v>0.32</v>
      </c>
      <c r="AL14" s="189">
        <v>0.32</v>
      </c>
    </row>
    <row r="15" spans="1:38" x14ac:dyDescent="0.2">
      <c r="A15" s="188" t="s">
        <v>297</v>
      </c>
      <c r="B15" s="189">
        <v>0.03</v>
      </c>
      <c r="C15" s="189">
        <v>0.03</v>
      </c>
      <c r="D15" s="189">
        <v>0.06</v>
      </c>
      <c r="E15" s="189">
        <v>0.1</v>
      </c>
      <c r="F15" s="189">
        <v>7.0000000000000007E-2</v>
      </c>
      <c r="G15" s="189">
        <v>0.13</v>
      </c>
      <c r="H15" s="190">
        <v>0.05</v>
      </c>
      <c r="I15" s="189">
        <v>0.06</v>
      </c>
      <c r="J15" s="189">
        <v>0.09</v>
      </c>
      <c r="K15" s="189">
        <v>0.1</v>
      </c>
      <c r="L15" s="190">
        <v>0.1</v>
      </c>
      <c r="M15" s="189">
        <v>0.05</v>
      </c>
      <c r="N15" s="189">
        <v>0.12</v>
      </c>
      <c r="O15" s="189">
        <v>0.36</v>
      </c>
      <c r="P15" s="189">
        <v>0.35</v>
      </c>
      <c r="Q15" s="189">
        <v>0.19</v>
      </c>
      <c r="R15" s="189">
        <v>0.1</v>
      </c>
      <c r="S15" s="189">
        <v>0.31</v>
      </c>
      <c r="T15" s="189">
        <v>0.13</v>
      </c>
      <c r="U15" s="189">
        <v>0.14000000000000001</v>
      </c>
      <c r="V15" s="189">
        <v>0.15</v>
      </c>
      <c r="W15" s="189">
        <v>0.17</v>
      </c>
      <c r="X15" s="189">
        <v>0.17</v>
      </c>
      <c r="Y15" s="189">
        <v>0.16</v>
      </c>
      <c r="Z15" s="189">
        <v>0.13</v>
      </c>
      <c r="AA15" s="190">
        <v>0.15</v>
      </c>
      <c r="AB15" s="189">
        <v>0.11</v>
      </c>
      <c r="AC15" s="189">
        <v>0.13</v>
      </c>
      <c r="AD15" s="189">
        <v>0.14000000000000001</v>
      </c>
      <c r="AE15" s="190">
        <v>0.06</v>
      </c>
      <c r="AF15" s="189">
        <v>0.11</v>
      </c>
      <c r="AG15" s="189">
        <v>0.13</v>
      </c>
      <c r="AH15" s="189">
        <v>0.13</v>
      </c>
      <c r="AI15" s="190">
        <v>0.09</v>
      </c>
      <c r="AJ15" s="189">
        <v>0.18</v>
      </c>
      <c r="AK15" s="189">
        <v>0.19</v>
      </c>
      <c r="AL15" s="189">
        <v>0.12</v>
      </c>
    </row>
    <row r="16" spans="1:38" x14ac:dyDescent="0.2">
      <c r="A16" s="188" t="s">
        <v>298</v>
      </c>
      <c r="B16" s="189">
        <v>0.22</v>
      </c>
      <c r="C16" s="189">
        <v>0.33</v>
      </c>
      <c r="D16" s="189">
        <v>0.67</v>
      </c>
      <c r="E16" s="189">
        <v>1.21</v>
      </c>
      <c r="F16" s="189">
        <v>0.42</v>
      </c>
      <c r="G16" s="189">
        <v>0.19</v>
      </c>
      <c r="H16" s="190">
        <v>0.82</v>
      </c>
      <c r="I16" s="189">
        <v>0.41</v>
      </c>
      <c r="J16" s="189">
        <v>0.41</v>
      </c>
      <c r="K16" s="189">
        <v>2.44</v>
      </c>
      <c r="L16" s="190">
        <v>2.59</v>
      </c>
      <c r="M16" s="189">
        <v>0.56999999999999995</v>
      </c>
      <c r="N16" s="189">
        <v>0.11</v>
      </c>
      <c r="O16" s="189">
        <v>0.22</v>
      </c>
      <c r="P16" s="189">
        <v>0.46</v>
      </c>
      <c r="Q16" s="189">
        <v>0.06</v>
      </c>
      <c r="R16" s="189">
        <v>0.09</v>
      </c>
      <c r="S16" s="189">
        <v>0.11</v>
      </c>
      <c r="T16" s="189">
        <v>0.19</v>
      </c>
      <c r="U16" s="189">
        <v>0.13</v>
      </c>
      <c r="V16" s="189">
        <v>0.25</v>
      </c>
      <c r="W16" s="189">
        <v>0.25</v>
      </c>
      <c r="X16" s="189">
        <v>0.2</v>
      </c>
      <c r="Y16" s="189">
        <v>21.23</v>
      </c>
      <c r="Z16" s="189">
        <v>0.24</v>
      </c>
      <c r="AA16" s="190">
        <v>0.03</v>
      </c>
      <c r="AB16" s="189">
        <v>0</v>
      </c>
      <c r="AC16" s="189">
        <v>0</v>
      </c>
      <c r="AD16" s="189">
        <v>0</v>
      </c>
      <c r="AE16" s="190">
        <v>0</v>
      </c>
      <c r="AF16" s="189">
        <v>0</v>
      </c>
      <c r="AG16" s="189">
        <v>0</v>
      </c>
      <c r="AH16" s="189">
        <v>0</v>
      </c>
      <c r="AI16" s="190">
        <v>0</v>
      </c>
      <c r="AJ16" s="189">
        <v>0.01</v>
      </c>
      <c r="AK16" s="189">
        <v>0.01</v>
      </c>
      <c r="AL16" s="189">
        <v>0.03</v>
      </c>
    </row>
    <row r="17" spans="1:38" x14ac:dyDescent="0.2">
      <c r="A17" s="188" t="s">
        <v>299</v>
      </c>
      <c r="B17" s="189">
        <v>0.92</v>
      </c>
      <c r="C17" s="189">
        <v>0.95</v>
      </c>
      <c r="D17" s="189">
        <v>1.43</v>
      </c>
      <c r="E17" s="189">
        <v>2.2400000000000002</v>
      </c>
      <c r="F17" s="189">
        <v>1.93</v>
      </c>
      <c r="G17" s="189">
        <v>1.71</v>
      </c>
      <c r="H17" s="190">
        <v>2.1</v>
      </c>
      <c r="I17" s="189">
        <v>2.39</v>
      </c>
      <c r="J17" s="189">
        <v>2.27</v>
      </c>
      <c r="K17" s="189">
        <v>3.24</v>
      </c>
      <c r="L17" s="190">
        <v>3.73</v>
      </c>
      <c r="M17" s="189">
        <v>3.64</v>
      </c>
      <c r="N17" s="189">
        <v>4.43</v>
      </c>
      <c r="O17" s="189">
        <v>6.06</v>
      </c>
      <c r="P17" s="189">
        <v>5.76</v>
      </c>
      <c r="Q17" s="189">
        <v>5.98</v>
      </c>
      <c r="R17" s="189">
        <v>5.54</v>
      </c>
      <c r="S17" s="189">
        <v>7.41</v>
      </c>
      <c r="T17" s="189">
        <v>9.65</v>
      </c>
      <c r="U17" s="189">
        <v>11.28</v>
      </c>
      <c r="V17" s="189">
        <v>16</v>
      </c>
      <c r="W17" s="189">
        <v>15.76</v>
      </c>
      <c r="X17" s="189">
        <v>16.57</v>
      </c>
      <c r="Y17" s="189">
        <v>19.88</v>
      </c>
      <c r="Z17" s="189">
        <v>20.170000000000002</v>
      </c>
      <c r="AA17" s="190">
        <v>22.66</v>
      </c>
      <c r="AB17" s="189">
        <v>22.96</v>
      </c>
      <c r="AC17" s="189">
        <v>23.03</v>
      </c>
      <c r="AD17" s="189">
        <v>21.99</v>
      </c>
      <c r="AE17" s="190">
        <v>24.7</v>
      </c>
      <c r="AF17" s="189">
        <v>24.57</v>
      </c>
      <c r="AG17" s="189">
        <v>24.63</v>
      </c>
      <c r="AH17" s="189">
        <v>22.68</v>
      </c>
      <c r="AI17" s="190">
        <v>18.68</v>
      </c>
      <c r="AJ17" s="189">
        <v>19</v>
      </c>
      <c r="AK17" s="189">
        <v>20.36</v>
      </c>
      <c r="AL17" s="189">
        <v>17.649999999999999</v>
      </c>
    </row>
    <row r="18" spans="1:38" x14ac:dyDescent="0.2">
      <c r="A18" s="188" t="s">
        <v>300</v>
      </c>
      <c r="B18" s="189">
        <v>0</v>
      </c>
      <c r="C18" s="189">
        <v>0</v>
      </c>
      <c r="D18" s="189">
        <v>0</v>
      </c>
      <c r="E18" s="189">
        <v>0.52</v>
      </c>
      <c r="F18" s="189">
        <v>0.52</v>
      </c>
      <c r="G18" s="189">
        <v>0.66</v>
      </c>
      <c r="H18" s="190">
        <v>0.74</v>
      </c>
      <c r="I18" s="189">
        <v>0.78</v>
      </c>
      <c r="J18" s="189">
        <v>1.06</v>
      </c>
      <c r="K18" s="189">
        <v>1.17</v>
      </c>
      <c r="L18" s="190">
        <v>1.34</v>
      </c>
      <c r="M18" s="189">
        <v>3.19</v>
      </c>
      <c r="N18" s="189">
        <v>1.76</v>
      </c>
      <c r="O18" s="189">
        <v>2.3199999999999998</v>
      </c>
      <c r="P18" s="189">
        <v>2.2799999999999998</v>
      </c>
      <c r="Q18" s="189">
        <v>2.4</v>
      </c>
      <c r="R18" s="189">
        <v>2.58</v>
      </c>
      <c r="S18" s="189">
        <v>2.0099999999999998</v>
      </c>
      <c r="T18" s="189">
        <v>2.04</v>
      </c>
      <c r="U18" s="189">
        <v>2.11</v>
      </c>
      <c r="V18" s="189">
        <v>2.89</v>
      </c>
      <c r="W18" s="189">
        <v>2.1</v>
      </c>
      <c r="X18" s="189">
        <v>3.07</v>
      </c>
      <c r="Y18" s="189">
        <v>2.87</v>
      </c>
      <c r="Z18" s="189">
        <v>3.41</v>
      </c>
      <c r="AA18" s="190">
        <v>4.34</v>
      </c>
      <c r="AB18" s="189">
        <v>5.0599999999999996</v>
      </c>
      <c r="AC18" s="189">
        <v>4.59</v>
      </c>
      <c r="AD18" s="189">
        <v>4.2300000000000004</v>
      </c>
      <c r="AE18" s="190">
        <v>4.28</v>
      </c>
      <c r="AF18" s="189">
        <v>4.8600000000000003</v>
      </c>
      <c r="AG18" s="189">
        <v>5.72</v>
      </c>
      <c r="AH18" s="189">
        <v>4.82</v>
      </c>
      <c r="AI18" s="190">
        <v>4.8</v>
      </c>
      <c r="AJ18" s="189">
        <v>5.59</v>
      </c>
      <c r="AK18" s="189">
        <v>6.97</v>
      </c>
      <c r="AL18" s="189">
        <v>7.65</v>
      </c>
    </row>
    <row r="19" spans="1:38" x14ac:dyDescent="0.2">
      <c r="A19" s="188" t="s">
        <v>301</v>
      </c>
      <c r="B19" s="189">
        <v>0</v>
      </c>
      <c r="C19" s="189">
        <v>0</v>
      </c>
      <c r="D19" s="189">
        <v>0</v>
      </c>
      <c r="E19" s="189">
        <v>0.13</v>
      </c>
      <c r="F19" s="189">
        <v>0.01</v>
      </c>
      <c r="G19" s="189">
        <v>0.28999999999999998</v>
      </c>
      <c r="H19" s="190">
        <v>0.32</v>
      </c>
      <c r="I19" s="189">
        <v>0.33</v>
      </c>
      <c r="J19" s="189">
        <v>0.36</v>
      </c>
      <c r="K19" s="189">
        <v>0.63</v>
      </c>
      <c r="L19" s="190">
        <v>0.67</v>
      </c>
      <c r="M19" s="189">
        <v>0.69</v>
      </c>
      <c r="N19" s="189">
        <v>0.98</v>
      </c>
      <c r="O19" s="189">
        <v>1.06</v>
      </c>
      <c r="P19" s="189">
        <v>1.29</v>
      </c>
      <c r="Q19" s="189">
        <v>1.32</v>
      </c>
      <c r="R19" s="189">
        <v>1.62</v>
      </c>
      <c r="S19" s="189">
        <v>1.77</v>
      </c>
      <c r="T19" s="189">
        <v>2.16</v>
      </c>
      <c r="U19" s="189">
        <v>2.38</v>
      </c>
      <c r="V19" s="189">
        <v>2.09</v>
      </c>
      <c r="W19" s="189">
        <v>2.27</v>
      </c>
      <c r="X19" s="189">
        <v>3.72</v>
      </c>
      <c r="Y19" s="189">
        <v>5.85</v>
      </c>
      <c r="Z19" s="189">
        <v>5.05</v>
      </c>
      <c r="AA19" s="190">
        <v>8.35</v>
      </c>
      <c r="AB19" s="189">
        <v>9.4</v>
      </c>
      <c r="AC19" s="189">
        <v>12.8</v>
      </c>
      <c r="AD19" s="189">
        <v>11.23</v>
      </c>
      <c r="AE19" s="190">
        <v>12.87</v>
      </c>
      <c r="AF19" s="189">
        <v>14.12</v>
      </c>
      <c r="AG19" s="189">
        <v>14.31</v>
      </c>
      <c r="AH19" s="189">
        <v>21.98</v>
      </c>
      <c r="AI19" s="190">
        <v>23.92</v>
      </c>
      <c r="AJ19" s="189">
        <v>26.24</v>
      </c>
      <c r="AK19" s="189">
        <v>31</v>
      </c>
      <c r="AL19" s="189">
        <v>35.26</v>
      </c>
    </row>
    <row r="20" spans="1:38" x14ac:dyDescent="0.2">
      <c r="A20" s="188" t="s">
        <v>302</v>
      </c>
      <c r="B20" s="189">
        <v>4.51</v>
      </c>
      <c r="C20" s="189">
        <v>2.4</v>
      </c>
      <c r="D20" s="189">
        <v>4.37</v>
      </c>
      <c r="E20" s="189">
        <v>6.36</v>
      </c>
      <c r="F20" s="189">
        <v>8.27</v>
      </c>
      <c r="G20" s="189">
        <v>8.65</v>
      </c>
      <c r="H20" s="190">
        <v>9.0500000000000007</v>
      </c>
      <c r="I20" s="189">
        <v>11.36</v>
      </c>
      <c r="J20" s="189">
        <v>5.39</v>
      </c>
      <c r="K20" s="189">
        <v>6.06</v>
      </c>
      <c r="L20" s="190">
        <v>9.0500000000000007</v>
      </c>
      <c r="M20" s="189">
        <v>11.56</v>
      </c>
      <c r="N20" s="189">
        <v>12.93</v>
      </c>
      <c r="O20" s="189">
        <v>10.11</v>
      </c>
      <c r="P20" s="189">
        <v>7.55</v>
      </c>
      <c r="Q20" s="189">
        <v>11.27</v>
      </c>
      <c r="R20" s="189">
        <v>13.63</v>
      </c>
      <c r="S20" s="189">
        <v>19.78</v>
      </c>
      <c r="T20" s="189">
        <v>18.73</v>
      </c>
      <c r="U20" s="189">
        <v>34.26</v>
      </c>
      <c r="V20" s="189">
        <v>33.590000000000003</v>
      </c>
      <c r="W20" s="189">
        <v>44.21</v>
      </c>
      <c r="X20" s="189">
        <v>36.97</v>
      </c>
      <c r="Y20" s="189">
        <v>39.049999999999997</v>
      </c>
      <c r="Z20" s="189">
        <v>37.46</v>
      </c>
      <c r="AA20" s="190">
        <v>52.52</v>
      </c>
      <c r="AB20" s="189">
        <v>60.26</v>
      </c>
      <c r="AC20" s="189">
        <v>54.62</v>
      </c>
      <c r="AD20" s="189">
        <v>68.36</v>
      </c>
      <c r="AE20" s="190">
        <v>67.41</v>
      </c>
      <c r="AF20" s="189">
        <v>55.37</v>
      </c>
      <c r="AG20" s="189">
        <v>41.02</v>
      </c>
      <c r="AH20" s="189">
        <v>51.03</v>
      </c>
      <c r="AI20" s="190">
        <v>54.92</v>
      </c>
      <c r="AJ20" s="189">
        <v>67.900000000000006</v>
      </c>
      <c r="AK20" s="189">
        <v>72.099999999999994</v>
      </c>
      <c r="AL20" s="189">
        <v>38.72</v>
      </c>
    </row>
    <row r="21" spans="1:38" x14ac:dyDescent="0.2">
      <c r="A21" s="188" t="s">
        <v>303</v>
      </c>
      <c r="B21" s="189">
        <v>0.39</v>
      </c>
      <c r="C21" s="189">
        <v>0.65</v>
      </c>
      <c r="D21" s="189">
        <v>0.82</v>
      </c>
      <c r="E21" s="189">
        <v>0.57999999999999996</v>
      </c>
      <c r="F21" s="189">
        <v>0.6</v>
      </c>
      <c r="G21" s="189">
        <v>1.0900000000000001</v>
      </c>
      <c r="H21" s="190">
        <v>2.54</v>
      </c>
      <c r="I21" s="189">
        <v>1.92</v>
      </c>
      <c r="J21" s="189">
        <v>3.52</v>
      </c>
      <c r="K21" s="189">
        <v>4.12</v>
      </c>
      <c r="L21" s="190">
        <v>3.24</v>
      </c>
      <c r="M21" s="189">
        <v>4.5999999999999996</v>
      </c>
      <c r="N21" s="189">
        <v>3.75</v>
      </c>
      <c r="O21" s="189">
        <v>4.46</v>
      </c>
      <c r="P21" s="189">
        <v>6.63</v>
      </c>
      <c r="Q21" s="189">
        <v>6.34</v>
      </c>
      <c r="R21" s="189">
        <v>7.87</v>
      </c>
      <c r="S21" s="189">
        <v>15.03</v>
      </c>
      <c r="T21" s="189">
        <v>17.45</v>
      </c>
      <c r="U21" s="189">
        <v>19.170000000000002</v>
      </c>
      <c r="V21" s="189">
        <v>17.940000000000001</v>
      </c>
      <c r="W21" s="189">
        <v>26.31</v>
      </c>
      <c r="X21" s="189">
        <v>27.03</v>
      </c>
      <c r="Y21" s="189">
        <v>31.15</v>
      </c>
      <c r="Z21" s="189">
        <v>23.59</v>
      </c>
      <c r="AA21" s="190">
        <v>8.6</v>
      </c>
      <c r="AB21" s="189">
        <v>8.6300000000000008</v>
      </c>
      <c r="AC21" s="189">
        <v>9.99</v>
      </c>
      <c r="AD21" s="189">
        <v>9.35</v>
      </c>
      <c r="AE21" s="190">
        <v>13.16</v>
      </c>
      <c r="AF21" s="189">
        <v>13.37</v>
      </c>
      <c r="AG21" s="189">
        <v>11.68</v>
      </c>
      <c r="AH21" s="189">
        <v>10.26</v>
      </c>
      <c r="AI21" s="190">
        <v>9.44</v>
      </c>
      <c r="AJ21" s="189">
        <v>12.29</v>
      </c>
      <c r="AK21" s="189">
        <v>13.83</v>
      </c>
      <c r="AL21" s="189">
        <v>14.91</v>
      </c>
    </row>
    <row r="22" spans="1:38" x14ac:dyDescent="0.2">
      <c r="A22" s="188" t="s">
        <v>304</v>
      </c>
      <c r="B22" s="189">
        <v>0</v>
      </c>
      <c r="C22" s="189">
        <v>0</v>
      </c>
      <c r="D22" s="189">
        <v>0</v>
      </c>
      <c r="E22" s="189">
        <v>1</v>
      </c>
      <c r="F22" s="189">
        <v>2.2799999999999998</v>
      </c>
      <c r="G22" s="189">
        <v>1.72</v>
      </c>
      <c r="H22" s="190">
        <v>1.52</v>
      </c>
      <c r="I22" s="189">
        <v>1.64</v>
      </c>
      <c r="J22" s="189">
        <v>3.13</v>
      </c>
      <c r="K22" s="189">
        <v>4.7300000000000004</v>
      </c>
      <c r="L22" s="190">
        <v>4.47</v>
      </c>
      <c r="M22" s="189">
        <v>6.12</v>
      </c>
      <c r="N22" s="189">
        <v>6.9</v>
      </c>
      <c r="O22" s="189">
        <v>10.050000000000001</v>
      </c>
      <c r="P22" s="189">
        <v>9.9</v>
      </c>
      <c r="Q22" s="189">
        <v>11.93</v>
      </c>
      <c r="R22" s="189">
        <v>19.48</v>
      </c>
      <c r="S22" s="189">
        <v>29.8</v>
      </c>
      <c r="T22" s="189">
        <v>38.21</v>
      </c>
      <c r="U22" s="189">
        <v>56.85</v>
      </c>
      <c r="V22" s="189">
        <v>64.239999999999995</v>
      </c>
      <c r="W22" s="189">
        <v>74.34</v>
      </c>
      <c r="X22" s="189">
        <v>90.32</v>
      </c>
      <c r="Y22" s="189">
        <v>103.25</v>
      </c>
      <c r="Z22" s="189">
        <v>122.47</v>
      </c>
      <c r="AA22" s="190">
        <v>144.83000000000001</v>
      </c>
      <c r="AB22" s="189">
        <v>165.47</v>
      </c>
      <c r="AC22" s="189">
        <v>155.30000000000001</v>
      </c>
      <c r="AD22" s="189">
        <v>190.44</v>
      </c>
      <c r="AE22" s="190">
        <v>226.69</v>
      </c>
      <c r="AF22" s="189">
        <v>272.08999999999997</v>
      </c>
      <c r="AG22" s="189">
        <v>295.37</v>
      </c>
      <c r="AH22" s="189">
        <v>366.4</v>
      </c>
      <c r="AI22" s="190">
        <v>377.11</v>
      </c>
      <c r="AJ22" s="189">
        <v>393.97</v>
      </c>
      <c r="AK22" s="189">
        <v>413.94</v>
      </c>
      <c r="AL22" s="189">
        <v>46.34</v>
      </c>
    </row>
    <row r="23" spans="1:38" x14ac:dyDescent="0.2">
      <c r="A23" s="191" t="s">
        <v>305</v>
      </c>
      <c r="B23" s="193">
        <v>0</v>
      </c>
      <c r="C23" s="193">
        <v>0</v>
      </c>
      <c r="D23" s="193">
        <v>0</v>
      </c>
      <c r="E23" s="193">
        <v>7.11</v>
      </c>
      <c r="F23" s="193">
        <v>6.88</v>
      </c>
      <c r="G23" s="193">
        <v>8</v>
      </c>
      <c r="H23" s="194">
        <v>8.73</v>
      </c>
      <c r="I23" s="193">
        <v>10.65</v>
      </c>
      <c r="J23" s="193">
        <v>11.91</v>
      </c>
      <c r="K23" s="193">
        <v>10.9</v>
      </c>
      <c r="L23" s="194">
        <v>8.6199999999999992</v>
      </c>
      <c r="M23" s="193">
        <v>11.01</v>
      </c>
      <c r="N23" s="193">
        <v>10.66</v>
      </c>
      <c r="O23" s="193">
        <v>11.72</v>
      </c>
      <c r="P23" s="193">
        <v>19.850000000000001</v>
      </c>
      <c r="Q23" s="193">
        <v>23.38</v>
      </c>
      <c r="R23" s="193">
        <v>45.95</v>
      </c>
      <c r="S23" s="193">
        <v>64.44</v>
      </c>
      <c r="T23" s="193">
        <v>75.55</v>
      </c>
      <c r="U23" s="189">
        <v>77.569999999999993</v>
      </c>
      <c r="V23" s="189">
        <v>106.01</v>
      </c>
      <c r="W23" s="189">
        <v>136.30000000000001</v>
      </c>
      <c r="X23" s="189">
        <v>113.44</v>
      </c>
      <c r="Y23" s="189">
        <v>131.1</v>
      </c>
      <c r="Z23" s="189">
        <v>178.28</v>
      </c>
      <c r="AA23" s="190">
        <v>250.75</v>
      </c>
      <c r="AB23" s="189">
        <v>233.65</v>
      </c>
      <c r="AC23" s="189">
        <v>251.39</v>
      </c>
      <c r="AD23" s="189">
        <v>249.76</v>
      </c>
      <c r="AE23" s="190">
        <v>266.11</v>
      </c>
      <c r="AF23" s="189">
        <v>458.99</v>
      </c>
      <c r="AG23" s="189">
        <v>339.48</v>
      </c>
      <c r="AH23" s="189">
        <v>493.77</v>
      </c>
      <c r="AI23" s="190">
        <v>502.59</v>
      </c>
      <c r="AJ23" s="189">
        <v>719.74</v>
      </c>
      <c r="AK23" s="189">
        <v>735.2</v>
      </c>
      <c r="AL23" s="193">
        <v>862.47</v>
      </c>
    </row>
    <row r="24" spans="1:38" x14ac:dyDescent="0.2">
      <c r="A24" s="188" t="s">
        <v>306</v>
      </c>
      <c r="B24" s="189">
        <v>0</v>
      </c>
      <c r="C24" s="189">
        <v>0</v>
      </c>
      <c r="D24" s="189">
        <v>0</v>
      </c>
      <c r="E24" s="189">
        <v>6.92</v>
      </c>
      <c r="F24" s="189">
        <v>6.66</v>
      </c>
      <c r="G24" s="189">
        <v>7.72</v>
      </c>
      <c r="H24" s="190">
        <v>8.39</v>
      </c>
      <c r="I24" s="189">
        <v>10.11</v>
      </c>
      <c r="J24" s="189">
        <v>11.44</v>
      </c>
      <c r="K24" s="189">
        <v>10.35</v>
      </c>
      <c r="L24" s="190">
        <v>8.11</v>
      </c>
      <c r="M24" s="189">
        <v>9.75</v>
      </c>
      <c r="N24" s="189">
        <v>10.1</v>
      </c>
      <c r="O24" s="189">
        <v>11.51</v>
      </c>
      <c r="P24" s="189">
        <v>17.98</v>
      </c>
      <c r="Q24" s="189">
        <v>22.74</v>
      </c>
      <c r="R24" s="189">
        <v>45.55</v>
      </c>
      <c r="S24" s="189">
        <v>62.71</v>
      </c>
      <c r="T24" s="189">
        <v>75.2</v>
      </c>
      <c r="U24" s="189">
        <v>75.55</v>
      </c>
      <c r="V24" s="189">
        <v>103.77</v>
      </c>
      <c r="W24" s="189">
        <v>128.13</v>
      </c>
      <c r="X24" s="189">
        <v>112.07</v>
      </c>
      <c r="Y24" s="189">
        <v>127.67</v>
      </c>
      <c r="Z24" s="189">
        <v>145.52000000000001</v>
      </c>
      <c r="AA24" s="190">
        <v>213.55</v>
      </c>
      <c r="AB24" s="189">
        <v>207.63</v>
      </c>
      <c r="AC24" s="189">
        <v>228.28</v>
      </c>
      <c r="AD24" s="189">
        <v>190.43</v>
      </c>
      <c r="AE24" s="190">
        <v>110.31</v>
      </c>
      <c r="AF24" s="189">
        <v>124.25</v>
      </c>
      <c r="AG24" s="189">
        <v>131.38999999999999</v>
      </c>
      <c r="AH24" s="189">
        <v>343.05</v>
      </c>
      <c r="AI24" s="190">
        <v>343.95</v>
      </c>
      <c r="AJ24" s="189">
        <v>373.58</v>
      </c>
      <c r="AK24" s="189">
        <v>253.21</v>
      </c>
      <c r="AL24" s="189">
        <v>311.24</v>
      </c>
    </row>
    <row r="25" spans="1:38" x14ac:dyDescent="0.2">
      <c r="A25" s="188" t="s">
        <v>307</v>
      </c>
      <c r="B25" s="189">
        <v>0</v>
      </c>
      <c r="C25" s="189">
        <v>0</v>
      </c>
      <c r="D25" s="189">
        <v>0</v>
      </c>
      <c r="E25" s="189">
        <v>0.14000000000000001</v>
      </c>
      <c r="F25" s="189">
        <v>0.13</v>
      </c>
      <c r="G25" s="189">
        <v>0.01</v>
      </c>
      <c r="H25" s="190">
        <v>0.01</v>
      </c>
      <c r="I25" s="189">
        <v>0</v>
      </c>
      <c r="J25" s="189">
        <v>0.01</v>
      </c>
      <c r="K25" s="189">
        <v>0.01</v>
      </c>
      <c r="L25" s="190">
        <v>0.2</v>
      </c>
      <c r="M25" s="189">
        <v>0.03</v>
      </c>
      <c r="N25" s="189">
        <v>0.11</v>
      </c>
      <c r="O25" s="189">
        <v>0.02</v>
      </c>
      <c r="P25" s="189">
        <v>1.18</v>
      </c>
      <c r="Q25" s="189">
        <v>0.04</v>
      </c>
      <c r="R25" s="189">
        <v>0.09</v>
      </c>
      <c r="S25" s="189">
        <v>0.31</v>
      </c>
      <c r="T25" s="189">
        <v>0</v>
      </c>
      <c r="U25" s="189">
        <v>0.06</v>
      </c>
      <c r="V25" s="189">
        <v>0.93</v>
      </c>
      <c r="W25" s="189">
        <v>4.72</v>
      </c>
      <c r="X25" s="195" t="s">
        <v>314</v>
      </c>
      <c r="Y25" s="189">
        <v>3.1</v>
      </c>
      <c r="Z25" s="189">
        <v>12.4</v>
      </c>
      <c r="AA25" s="190">
        <v>0.97</v>
      </c>
      <c r="AB25" s="189">
        <v>1.34</v>
      </c>
      <c r="AC25" s="189">
        <v>0.88</v>
      </c>
      <c r="AD25" s="189">
        <v>1.1000000000000001</v>
      </c>
      <c r="AE25" s="190">
        <v>0.91</v>
      </c>
      <c r="AF25" s="189">
        <v>0.31</v>
      </c>
      <c r="AG25" s="189">
        <v>0.47</v>
      </c>
      <c r="AH25" s="189">
        <v>0.06</v>
      </c>
      <c r="AI25" s="190">
        <v>0</v>
      </c>
      <c r="AJ25" s="189">
        <v>0.06</v>
      </c>
      <c r="AK25" s="189">
        <v>0.03</v>
      </c>
      <c r="AL25" s="189">
        <v>0.02</v>
      </c>
    </row>
    <row r="26" spans="1:38" x14ac:dyDescent="0.2">
      <c r="A26" s="188" t="s">
        <v>308</v>
      </c>
      <c r="B26" s="189">
        <v>0</v>
      </c>
      <c r="C26" s="189">
        <v>0</v>
      </c>
      <c r="D26" s="189">
        <v>0</v>
      </c>
      <c r="E26" s="189">
        <v>0.02</v>
      </c>
      <c r="F26" s="189">
        <v>0.09</v>
      </c>
      <c r="G26" s="189">
        <v>0.26</v>
      </c>
      <c r="H26" s="190">
        <v>0.32</v>
      </c>
      <c r="I26" s="189">
        <v>0.53</v>
      </c>
      <c r="J26" s="189">
        <v>0.45</v>
      </c>
      <c r="K26" s="189">
        <v>0.24</v>
      </c>
      <c r="L26" s="190">
        <v>0.31</v>
      </c>
      <c r="M26" s="189">
        <v>1.18</v>
      </c>
      <c r="N26" s="189">
        <v>0.45</v>
      </c>
      <c r="O26" s="189">
        <v>0.19</v>
      </c>
      <c r="P26" s="189">
        <v>0.69</v>
      </c>
      <c r="Q26" s="189">
        <v>0.6</v>
      </c>
      <c r="R26" s="189">
        <v>0</v>
      </c>
      <c r="S26" s="189">
        <v>1.42</v>
      </c>
      <c r="T26" s="189">
        <v>0.3</v>
      </c>
      <c r="U26" s="189">
        <v>0.05</v>
      </c>
      <c r="V26" s="189">
        <v>0.08</v>
      </c>
      <c r="W26" s="189">
        <v>0.2</v>
      </c>
      <c r="X26" s="189">
        <v>0.01</v>
      </c>
      <c r="Y26" s="189">
        <v>0.28000000000000003</v>
      </c>
      <c r="Z26" s="195" t="s">
        <v>314</v>
      </c>
      <c r="AA26" s="190">
        <v>10.32</v>
      </c>
      <c r="AB26" s="189">
        <v>0</v>
      </c>
      <c r="AC26" s="189">
        <v>0</v>
      </c>
      <c r="AD26" s="189">
        <v>0.61</v>
      </c>
      <c r="AE26" s="190">
        <v>0.3</v>
      </c>
      <c r="AF26" s="189">
        <v>4.08</v>
      </c>
      <c r="AG26" s="189">
        <v>0.32</v>
      </c>
      <c r="AH26" s="189">
        <v>3</v>
      </c>
      <c r="AI26" s="190">
        <v>8.0299999999999994</v>
      </c>
      <c r="AJ26" s="189">
        <v>2.61</v>
      </c>
      <c r="AK26" s="189">
        <v>1.61</v>
      </c>
      <c r="AL26" s="189">
        <v>2.25</v>
      </c>
    </row>
    <row r="27" spans="1:38" x14ac:dyDescent="0.2">
      <c r="A27" s="188" t="s">
        <v>309</v>
      </c>
      <c r="B27" s="189">
        <v>0</v>
      </c>
      <c r="C27" s="189">
        <v>0</v>
      </c>
      <c r="D27" s="189">
        <v>0</v>
      </c>
      <c r="E27" s="189">
        <v>0.03</v>
      </c>
      <c r="F27" s="189">
        <v>0</v>
      </c>
      <c r="G27" s="189">
        <v>0.01</v>
      </c>
      <c r="H27" s="190">
        <v>0.01</v>
      </c>
      <c r="I27" s="189">
        <v>0.01</v>
      </c>
      <c r="J27" s="189">
        <v>0.01</v>
      </c>
      <c r="K27" s="189">
        <v>0.3</v>
      </c>
      <c r="L27" s="190">
        <v>0</v>
      </c>
      <c r="M27" s="189">
        <v>0.05</v>
      </c>
      <c r="N27" s="189">
        <v>0</v>
      </c>
      <c r="O27" s="189">
        <v>0</v>
      </c>
      <c r="P27" s="189">
        <v>0</v>
      </c>
      <c r="Q27" s="189">
        <v>0</v>
      </c>
      <c r="R27" s="189">
        <v>0.31</v>
      </c>
      <c r="S27" s="189">
        <v>0</v>
      </c>
      <c r="T27" s="189">
        <v>0.05</v>
      </c>
      <c r="U27" s="189">
        <v>1.91</v>
      </c>
      <c r="V27" s="189">
        <v>1.23</v>
      </c>
      <c r="W27" s="189">
        <v>3.25</v>
      </c>
      <c r="X27" s="189">
        <v>1.36</v>
      </c>
      <c r="Y27" s="189">
        <v>0.05</v>
      </c>
      <c r="Z27" s="189">
        <v>20.36</v>
      </c>
      <c r="AA27" s="190">
        <v>13.8</v>
      </c>
      <c r="AB27" s="189">
        <v>22.66</v>
      </c>
      <c r="AC27" s="189">
        <v>16.18</v>
      </c>
      <c r="AD27" s="189">
        <v>57.62</v>
      </c>
      <c r="AE27" s="190">
        <v>151.03</v>
      </c>
      <c r="AF27" s="189">
        <v>330.35</v>
      </c>
      <c r="AG27" s="189">
        <v>207.3</v>
      </c>
      <c r="AH27" s="189">
        <v>147.66</v>
      </c>
      <c r="AI27" s="190">
        <v>150.61000000000001</v>
      </c>
      <c r="AJ27" s="189">
        <v>343.49</v>
      </c>
      <c r="AK27" s="189">
        <v>480.35</v>
      </c>
      <c r="AL27" s="189">
        <v>548.96</v>
      </c>
    </row>
    <row r="28" spans="1:38" x14ac:dyDescent="0.2">
      <c r="A28" s="188" t="s">
        <v>310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90">
        <v>0</v>
      </c>
      <c r="I28" s="189">
        <v>0</v>
      </c>
      <c r="J28" s="189">
        <v>0</v>
      </c>
      <c r="K28" s="189">
        <v>0</v>
      </c>
      <c r="L28" s="190">
        <v>0</v>
      </c>
      <c r="M28" s="189">
        <v>0</v>
      </c>
      <c r="N28" s="189">
        <v>0</v>
      </c>
      <c r="O28" s="193">
        <v>2.57</v>
      </c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89">
        <v>0.06</v>
      </c>
      <c r="AA28" s="190">
        <v>12.11</v>
      </c>
      <c r="AB28" s="189">
        <v>2.02</v>
      </c>
      <c r="AC28" s="189">
        <v>6.05</v>
      </c>
      <c r="AD28" s="189">
        <v>0</v>
      </c>
      <c r="AE28" s="190">
        <v>3.56</v>
      </c>
      <c r="AF28" s="189">
        <v>0</v>
      </c>
      <c r="AG28" s="189">
        <v>0</v>
      </c>
      <c r="AH28" s="189">
        <v>0</v>
      </c>
      <c r="AI28" s="190">
        <v>0</v>
      </c>
      <c r="AJ28" s="189">
        <v>0</v>
      </c>
      <c r="AK28" s="192"/>
      <c r="AL28" s="189">
        <v>0</v>
      </c>
    </row>
    <row r="29" spans="1:38" x14ac:dyDescent="0.2">
      <c r="A29" s="191" t="s">
        <v>311</v>
      </c>
      <c r="B29" s="193">
        <v>0.06</v>
      </c>
      <c r="C29" s="193">
        <v>0.46</v>
      </c>
      <c r="D29" s="193">
        <v>1.01</v>
      </c>
      <c r="E29" s="193">
        <v>3.86</v>
      </c>
      <c r="F29" s="193">
        <v>2.27</v>
      </c>
      <c r="G29" s="193">
        <v>2.86</v>
      </c>
      <c r="H29" s="194">
        <v>2.8</v>
      </c>
      <c r="I29" s="193">
        <v>2.21</v>
      </c>
      <c r="J29" s="193">
        <v>1.61</v>
      </c>
      <c r="K29" s="193">
        <v>4.41</v>
      </c>
      <c r="L29" s="194">
        <v>3.16</v>
      </c>
      <c r="M29" s="193">
        <v>3.26</v>
      </c>
      <c r="N29" s="193">
        <v>2.5299999999999998</v>
      </c>
      <c r="O29" s="189">
        <v>0.59</v>
      </c>
      <c r="P29" s="193">
        <v>3.86</v>
      </c>
      <c r="Q29" s="193">
        <v>6.49</v>
      </c>
      <c r="R29" s="193">
        <v>2.79</v>
      </c>
      <c r="S29" s="193">
        <v>13.78</v>
      </c>
      <c r="T29" s="193">
        <v>5.99</v>
      </c>
      <c r="U29" s="189">
        <v>9.0399999999999991</v>
      </c>
      <c r="V29" s="189">
        <v>19.690000000000001</v>
      </c>
      <c r="W29" s="189">
        <v>6.78</v>
      </c>
      <c r="X29" s="189">
        <v>44.79</v>
      </c>
      <c r="Y29" s="189">
        <v>56.52</v>
      </c>
      <c r="Z29" s="189">
        <v>20.23</v>
      </c>
      <c r="AA29" s="190">
        <v>56.33</v>
      </c>
      <c r="AB29" s="189">
        <v>94.96</v>
      </c>
      <c r="AC29" s="189">
        <v>72.39</v>
      </c>
      <c r="AD29" s="189">
        <v>194.55</v>
      </c>
      <c r="AE29" s="190">
        <v>146.5</v>
      </c>
      <c r="AF29" s="189">
        <v>193.14</v>
      </c>
      <c r="AG29" s="189">
        <v>119.68</v>
      </c>
      <c r="AH29" s="189">
        <v>109.18</v>
      </c>
      <c r="AI29" s="190">
        <v>577.36</v>
      </c>
      <c r="AJ29" s="189">
        <v>254.17</v>
      </c>
      <c r="AK29" s="189">
        <v>294.83999999999997</v>
      </c>
      <c r="AL29" s="193">
        <v>266.01</v>
      </c>
    </row>
    <row r="30" spans="1:38" x14ac:dyDescent="0.2">
      <c r="A30" s="188" t="s">
        <v>312</v>
      </c>
      <c r="B30" s="189">
        <v>0</v>
      </c>
      <c r="C30" s="189">
        <v>0</v>
      </c>
      <c r="D30" s="189">
        <v>0</v>
      </c>
      <c r="E30" s="189">
        <v>0.15</v>
      </c>
      <c r="F30" s="189">
        <v>0.16</v>
      </c>
      <c r="G30" s="189">
        <v>0.11</v>
      </c>
      <c r="H30" s="190">
        <v>0</v>
      </c>
      <c r="I30" s="189">
        <v>0.18</v>
      </c>
      <c r="J30" s="189">
        <v>0.14000000000000001</v>
      </c>
      <c r="K30" s="189">
        <v>0.17</v>
      </c>
      <c r="L30" s="190">
        <v>0.26</v>
      </c>
      <c r="M30" s="189">
        <v>0.26</v>
      </c>
      <c r="N30" s="189">
        <v>0.41</v>
      </c>
      <c r="O30" s="189">
        <v>0.59</v>
      </c>
      <c r="P30" s="189">
        <v>0.32</v>
      </c>
      <c r="Q30" s="189">
        <v>0.14000000000000001</v>
      </c>
      <c r="R30" s="189">
        <v>0.13</v>
      </c>
      <c r="S30" s="189">
        <v>0.26</v>
      </c>
      <c r="T30" s="189">
        <v>0.23</v>
      </c>
      <c r="U30" s="189">
        <v>0.23</v>
      </c>
      <c r="V30" s="189">
        <v>0.51</v>
      </c>
      <c r="W30" s="189">
        <v>0.22</v>
      </c>
      <c r="X30" s="189">
        <v>0.3</v>
      </c>
      <c r="Y30" s="189">
        <v>0.39</v>
      </c>
      <c r="Z30" s="189">
        <v>1.1100000000000001</v>
      </c>
      <c r="AA30" s="190">
        <v>1.17</v>
      </c>
      <c r="AB30" s="189">
        <v>0.54</v>
      </c>
      <c r="AC30" s="189">
        <v>1.53</v>
      </c>
      <c r="AD30" s="189">
        <v>1.19</v>
      </c>
      <c r="AE30" s="190">
        <v>0.98</v>
      </c>
      <c r="AF30" s="189">
        <v>3.4</v>
      </c>
      <c r="AG30" s="189">
        <v>1.36</v>
      </c>
      <c r="AH30" s="189">
        <v>1.67</v>
      </c>
      <c r="AI30" s="190">
        <v>1.76</v>
      </c>
      <c r="AJ30" s="189">
        <v>2.4900000000000002</v>
      </c>
      <c r="AK30" s="189">
        <v>2.77</v>
      </c>
      <c r="AL30" s="189">
        <v>4.24</v>
      </c>
    </row>
    <row r="31" spans="1:38" x14ac:dyDescent="0.2">
      <c r="A31" s="188" t="s">
        <v>313</v>
      </c>
      <c r="B31" s="189">
        <v>0.06</v>
      </c>
      <c r="C31" s="189">
        <v>0.46</v>
      </c>
      <c r="D31" s="189">
        <v>1.01</v>
      </c>
      <c r="E31" s="189">
        <v>0.61</v>
      </c>
      <c r="F31" s="189">
        <v>0.26</v>
      </c>
      <c r="G31" s="189">
        <v>0.18</v>
      </c>
      <c r="H31" s="190">
        <v>0.17</v>
      </c>
      <c r="I31" s="189">
        <v>0.25</v>
      </c>
      <c r="J31" s="189">
        <v>0.27</v>
      </c>
      <c r="K31" s="189">
        <v>0.26</v>
      </c>
      <c r="L31" s="190">
        <v>1.51</v>
      </c>
      <c r="M31" s="189">
        <v>0.53</v>
      </c>
      <c r="N31" s="189">
        <v>1.1599999999999999</v>
      </c>
      <c r="O31" s="189">
        <v>1.39</v>
      </c>
      <c r="P31" s="189">
        <v>1.01</v>
      </c>
      <c r="Q31" s="189">
        <v>1.23</v>
      </c>
      <c r="R31" s="189">
        <v>1.1100000000000001</v>
      </c>
      <c r="S31" s="189">
        <v>11.73</v>
      </c>
      <c r="T31" s="189">
        <v>4.0999999999999996</v>
      </c>
      <c r="U31" s="189">
        <v>5.13</v>
      </c>
      <c r="V31" s="189">
        <v>9.18</v>
      </c>
      <c r="W31" s="189">
        <v>2.5499999999999998</v>
      </c>
      <c r="X31" s="189">
        <v>39.409999999999997</v>
      </c>
      <c r="Y31" s="189">
        <v>44.07</v>
      </c>
      <c r="Z31" s="189">
        <v>9.48</v>
      </c>
      <c r="AA31" s="190">
        <v>37.090000000000003</v>
      </c>
      <c r="AB31" s="189">
        <v>48.31</v>
      </c>
      <c r="AC31" s="189">
        <v>63.72</v>
      </c>
      <c r="AD31" s="189">
        <v>114.21</v>
      </c>
      <c r="AE31" s="190">
        <v>100.22</v>
      </c>
      <c r="AF31" s="189">
        <v>133.31</v>
      </c>
      <c r="AG31" s="189">
        <v>93.36</v>
      </c>
      <c r="AH31" s="189">
        <v>100.3</v>
      </c>
      <c r="AI31" s="190">
        <v>133.26</v>
      </c>
      <c r="AJ31" s="189">
        <v>240.49</v>
      </c>
      <c r="AK31" s="189">
        <v>273.73</v>
      </c>
      <c r="AL31" s="189">
        <v>225.64</v>
      </c>
    </row>
    <row r="32" spans="1:38" x14ac:dyDescent="0.2">
      <c r="A32" s="188" t="s">
        <v>304</v>
      </c>
      <c r="B32" s="189">
        <v>0</v>
      </c>
      <c r="C32" s="189">
        <v>0</v>
      </c>
      <c r="D32" s="189">
        <v>0</v>
      </c>
      <c r="E32" s="189">
        <v>0.23</v>
      </c>
      <c r="F32" s="189">
        <v>0.45</v>
      </c>
      <c r="G32" s="189">
        <v>0.44</v>
      </c>
      <c r="H32" s="190">
        <v>0.5</v>
      </c>
      <c r="I32" s="189">
        <v>1.25</v>
      </c>
      <c r="J32" s="189">
        <v>0.51</v>
      </c>
      <c r="K32" s="189">
        <v>3.61</v>
      </c>
      <c r="L32" s="190">
        <v>1.3</v>
      </c>
      <c r="M32" s="189">
        <v>2.4700000000000002</v>
      </c>
      <c r="N32" s="189">
        <v>0.96</v>
      </c>
      <c r="O32" s="195" t="s">
        <v>314</v>
      </c>
      <c r="P32" s="189">
        <v>2.5299999999999998</v>
      </c>
      <c r="Q32" s="189">
        <v>2.48</v>
      </c>
      <c r="R32" s="189">
        <v>1.3</v>
      </c>
      <c r="S32" s="189">
        <v>1.48</v>
      </c>
      <c r="T32" s="189">
        <v>1.28</v>
      </c>
      <c r="U32" s="189">
        <v>3.32</v>
      </c>
      <c r="V32" s="189">
        <v>10</v>
      </c>
      <c r="W32" s="189">
        <v>4.01</v>
      </c>
      <c r="X32" s="189">
        <v>5.08</v>
      </c>
      <c r="Y32" s="189">
        <v>12.06</v>
      </c>
      <c r="Z32" s="189">
        <v>9.64</v>
      </c>
      <c r="AA32" s="190">
        <v>18.07</v>
      </c>
      <c r="AB32" s="189">
        <v>46.11</v>
      </c>
      <c r="AC32" s="189">
        <v>7.14</v>
      </c>
      <c r="AD32" s="189">
        <v>79.14</v>
      </c>
      <c r="AE32" s="190">
        <v>45.3</v>
      </c>
      <c r="AF32" s="189">
        <v>56.43</v>
      </c>
      <c r="AG32" s="189">
        <v>24.96</v>
      </c>
      <c r="AH32" s="189">
        <v>7.21</v>
      </c>
      <c r="AI32" s="190">
        <v>442.34</v>
      </c>
      <c r="AJ32" s="189">
        <v>11.19</v>
      </c>
      <c r="AK32" s="189">
        <v>18.34</v>
      </c>
      <c r="AL32" s="189">
        <v>36.130000000000003</v>
      </c>
    </row>
    <row r="33" spans="1:38" x14ac:dyDescent="0.2">
      <c r="A33" s="188" t="s">
        <v>315</v>
      </c>
      <c r="B33" s="189">
        <v>0</v>
      </c>
      <c r="C33" s="189">
        <v>0</v>
      </c>
      <c r="D33" s="189">
        <v>0</v>
      </c>
      <c r="E33" s="189">
        <v>2.75</v>
      </c>
      <c r="F33" s="189">
        <v>1.32</v>
      </c>
      <c r="G33" s="189">
        <v>2.0299999999999998</v>
      </c>
      <c r="H33" s="190">
        <v>1.87</v>
      </c>
      <c r="I33" s="189">
        <v>0.37</v>
      </c>
      <c r="J33" s="189">
        <v>0.6</v>
      </c>
      <c r="K33" s="189">
        <v>0.28999999999999998</v>
      </c>
      <c r="L33" s="190">
        <v>0</v>
      </c>
      <c r="M33" s="189">
        <v>0</v>
      </c>
      <c r="N33" s="189">
        <v>0</v>
      </c>
      <c r="O33" s="195" t="s">
        <v>314</v>
      </c>
      <c r="P33" s="195" t="s">
        <v>314</v>
      </c>
      <c r="Q33" s="195" t="s">
        <v>314</v>
      </c>
      <c r="R33" s="195" t="s">
        <v>314</v>
      </c>
      <c r="S33" s="195" t="s">
        <v>314</v>
      </c>
      <c r="T33" s="195" t="s">
        <v>314</v>
      </c>
      <c r="U33" s="195" t="s">
        <v>314</v>
      </c>
      <c r="V33" s="195" t="s">
        <v>314</v>
      </c>
      <c r="W33" s="195" t="s">
        <v>314</v>
      </c>
      <c r="X33" s="195" t="s">
        <v>314</v>
      </c>
      <c r="Y33" s="195" t="s">
        <v>314</v>
      </c>
      <c r="Z33" s="195" t="s">
        <v>314</v>
      </c>
      <c r="AA33" s="190">
        <v>0</v>
      </c>
      <c r="AB33" s="189">
        <v>0</v>
      </c>
      <c r="AC33" s="189">
        <v>0</v>
      </c>
      <c r="AD33" s="189">
        <v>0</v>
      </c>
      <c r="AE33" s="190">
        <v>0</v>
      </c>
      <c r="AF33" s="189">
        <v>0</v>
      </c>
      <c r="AG33" s="189">
        <v>0</v>
      </c>
      <c r="AH33" s="189">
        <v>0</v>
      </c>
      <c r="AI33" s="190">
        <v>0</v>
      </c>
      <c r="AJ33" s="189">
        <v>0</v>
      </c>
      <c r="AK33" s="189">
        <v>0</v>
      </c>
      <c r="AL33" s="189">
        <v>0</v>
      </c>
    </row>
    <row r="34" spans="1:38" x14ac:dyDescent="0.2">
      <c r="A34" s="188" t="s">
        <v>304</v>
      </c>
      <c r="B34" s="189">
        <v>0</v>
      </c>
      <c r="C34" s="189">
        <v>0</v>
      </c>
      <c r="D34" s="189">
        <v>0</v>
      </c>
      <c r="E34" s="189">
        <v>0.12</v>
      </c>
      <c r="F34" s="189">
        <v>0.08</v>
      </c>
      <c r="G34" s="189">
        <v>0.1</v>
      </c>
      <c r="H34" s="190">
        <v>0.26</v>
      </c>
      <c r="I34" s="189">
        <v>0.16</v>
      </c>
      <c r="J34" s="189">
        <v>0.09</v>
      </c>
      <c r="K34" s="189">
        <v>0.08</v>
      </c>
      <c r="L34" s="190">
        <v>0.09</v>
      </c>
      <c r="M34" s="189">
        <v>0</v>
      </c>
      <c r="N34" s="189">
        <v>0</v>
      </c>
      <c r="O34" s="195" t="s">
        <v>314</v>
      </c>
      <c r="P34" s="195" t="s">
        <v>314</v>
      </c>
      <c r="Q34" s="189">
        <v>2.64</v>
      </c>
      <c r="R34" s="189">
        <v>0.25</v>
      </c>
      <c r="S34" s="189">
        <v>0.31</v>
      </c>
      <c r="T34" s="189">
        <v>0.38</v>
      </c>
      <c r="U34" s="189">
        <v>0.36</v>
      </c>
      <c r="V34" s="195" t="s">
        <v>314</v>
      </c>
      <c r="W34" s="195" t="s">
        <v>314</v>
      </c>
      <c r="X34" s="195" t="s">
        <v>314</v>
      </c>
      <c r="Y34" s="195" t="s">
        <v>314</v>
      </c>
      <c r="Z34" s="195" t="s">
        <v>314</v>
      </c>
      <c r="AA34" s="190">
        <v>0</v>
      </c>
      <c r="AB34" s="189">
        <v>0</v>
      </c>
      <c r="AC34" s="189">
        <v>0</v>
      </c>
      <c r="AD34" s="189">
        <v>0</v>
      </c>
      <c r="AE34" s="190">
        <v>0</v>
      </c>
      <c r="AF34" s="189">
        <v>0</v>
      </c>
      <c r="AG34" s="189">
        <v>0</v>
      </c>
      <c r="AH34" s="189">
        <v>0</v>
      </c>
      <c r="AI34" s="190">
        <v>0</v>
      </c>
      <c r="AJ34" s="189">
        <v>0</v>
      </c>
      <c r="AK34" s="189">
        <v>0</v>
      </c>
      <c r="AL34" s="189">
        <v>0</v>
      </c>
    </row>
    <row r="35" spans="1:38" x14ac:dyDescent="0.2">
      <c r="A35" s="191" t="s">
        <v>316</v>
      </c>
      <c r="B35" s="193">
        <v>7.62</v>
      </c>
      <c r="C35" s="193">
        <v>12.56</v>
      </c>
      <c r="D35" s="193">
        <v>9.7899999999999991</v>
      </c>
      <c r="E35" s="193">
        <v>3.38</v>
      </c>
      <c r="F35" s="193">
        <v>3.17</v>
      </c>
      <c r="G35" s="193">
        <v>4.2</v>
      </c>
      <c r="H35" s="194">
        <v>3.01</v>
      </c>
      <c r="I35" s="193">
        <v>2.91</v>
      </c>
      <c r="J35" s="193">
        <v>4.76</v>
      </c>
      <c r="K35" s="193">
        <v>11.74</v>
      </c>
      <c r="L35" s="194">
        <v>10.16</v>
      </c>
      <c r="M35" s="193">
        <v>32.450000000000003</v>
      </c>
      <c r="N35" s="193">
        <v>29.93</v>
      </c>
      <c r="O35" s="193">
        <v>35.86</v>
      </c>
      <c r="P35" s="193">
        <v>34.299999999999997</v>
      </c>
      <c r="Q35" s="193">
        <v>52.98</v>
      </c>
      <c r="R35" s="193">
        <v>49.8</v>
      </c>
      <c r="S35" s="193">
        <v>97.14</v>
      </c>
      <c r="T35" s="193">
        <v>143.11000000000001</v>
      </c>
      <c r="U35" s="189">
        <v>181.1</v>
      </c>
      <c r="V35" s="189">
        <v>208.31</v>
      </c>
      <c r="W35" s="189">
        <v>281.88</v>
      </c>
      <c r="X35" s="189">
        <v>222.07</v>
      </c>
      <c r="Y35" s="189">
        <v>246.11</v>
      </c>
      <c r="Z35" s="189">
        <v>392.75</v>
      </c>
      <c r="AA35" s="190">
        <v>375.1</v>
      </c>
      <c r="AB35" s="189">
        <v>349.72</v>
      </c>
      <c r="AC35" s="189">
        <v>310.95</v>
      </c>
      <c r="AD35" s="189">
        <v>246.43</v>
      </c>
      <c r="AE35" s="190">
        <v>350.71</v>
      </c>
      <c r="AF35" s="189">
        <v>271.43</v>
      </c>
      <c r="AG35" s="189">
        <v>325.13</v>
      </c>
      <c r="AH35" s="189">
        <v>208.57</v>
      </c>
      <c r="AI35" s="190">
        <v>344.01</v>
      </c>
      <c r="AJ35" s="189">
        <v>461.69</v>
      </c>
      <c r="AK35" s="189">
        <v>240.11</v>
      </c>
      <c r="AL35" s="193">
        <v>263.29000000000002</v>
      </c>
    </row>
    <row r="36" spans="1:38" x14ac:dyDescent="0.2">
      <c r="A36" s="188" t="s">
        <v>317</v>
      </c>
      <c r="B36" s="189">
        <v>0.44</v>
      </c>
      <c r="C36" s="189">
        <v>1.76</v>
      </c>
      <c r="D36" s="189">
        <v>1.89</v>
      </c>
      <c r="E36" s="189">
        <v>2.27</v>
      </c>
      <c r="F36" s="189">
        <v>2.0299999999999998</v>
      </c>
      <c r="G36" s="189">
        <v>2.71</v>
      </c>
      <c r="H36" s="190">
        <v>1.65</v>
      </c>
      <c r="I36" s="189">
        <v>1.1499999999999999</v>
      </c>
      <c r="J36" s="189">
        <v>3.39</v>
      </c>
      <c r="K36" s="189">
        <v>6.71</v>
      </c>
      <c r="L36" s="190">
        <v>6.75</v>
      </c>
      <c r="M36" s="189">
        <v>13.67</v>
      </c>
      <c r="N36" s="189">
        <v>15.09</v>
      </c>
      <c r="O36" s="189">
        <v>15.04</v>
      </c>
      <c r="P36" s="189">
        <v>17.89</v>
      </c>
      <c r="Q36" s="189">
        <v>25.08</v>
      </c>
      <c r="R36" s="189">
        <v>26.13</v>
      </c>
      <c r="S36" s="189">
        <v>42.72</v>
      </c>
      <c r="T36" s="189">
        <v>73.569999999999993</v>
      </c>
      <c r="U36" s="189">
        <v>60.61</v>
      </c>
      <c r="V36" s="189">
        <v>121.04</v>
      </c>
      <c r="W36" s="189">
        <v>108.98</v>
      </c>
      <c r="X36" s="189">
        <v>86.28</v>
      </c>
      <c r="Y36" s="189">
        <v>124.49</v>
      </c>
      <c r="Z36" s="189">
        <v>223.52</v>
      </c>
      <c r="AA36" s="190">
        <v>217.6</v>
      </c>
      <c r="AB36" s="189">
        <v>205.06</v>
      </c>
      <c r="AC36" s="189">
        <v>188.07</v>
      </c>
      <c r="AD36" s="189">
        <v>151.66999999999999</v>
      </c>
      <c r="AE36" s="190">
        <v>182.67</v>
      </c>
      <c r="AF36" s="189">
        <v>123.84</v>
      </c>
      <c r="AG36" s="189">
        <v>151.05000000000001</v>
      </c>
      <c r="AH36" s="189">
        <v>100.97</v>
      </c>
      <c r="AI36" s="190">
        <v>266.89</v>
      </c>
      <c r="AJ36" s="189">
        <v>351.78</v>
      </c>
      <c r="AK36" s="189">
        <v>194.43</v>
      </c>
      <c r="AL36" s="189">
        <v>142.03</v>
      </c>
    </row>
    <row r="37" spans="1:38" ht="15.6" x14ac:dyDescent="0.2">
      <c r="A37" s="188" t="s">
        <v>318</v>
      </c>
      <c r="B37" s="189">
        <v>0.53</v>
      </c>
      <c r="C37" s="189">
        <v>1.33</v>
      </c>
      <c r="D37" s="189">
        <v>0.85</v>
      </c>
      <c r="E37" s="189">
        <v>1</v>
      </c>
      <c r="F37" s="189">
        <v>0.99</v>
      </c>
      <c r="G37" s="189">
        <v>1.32</v>
      </c>
      <c r="H37" s="190">
        <v>1.25</v>
      </c>
      <c r="I37" s="189">
        <v>1.62</v>
      </c>
      <c r="J37" s="189">
        <v>1.26</v>
      </c>
      <c r="K37" s="189">
        <v>4.92</v>
      </c>
      <c r="L37" s="190">
        <v>3.32</v>
      </c>
      <c r="M37" s="189">
        <v>18.61</v>
      </c>
      <c r="N37" s="189">
        <v>14.73</v>
      </c>
      <c r="O37" s="189">
        <v>20.74</v>
      </c>
      <c r="P37" s="189">
        <v>16.34</v>
      </c>
      <c r="Q37" s="189">
        <v>27.84</v>
      </c>
      <c r="R37" s="189">
        <v>23.64</v>
      </c>
      <c r="S37" s="189">
        <v>54.38</v>
      </c>
      <c r="T37" s="189">
        <v>69.48</v>
      </c>
      <c r="U37" s="189">
        <v>119.19</v>
      </c>
      <c r="V37" s="189">
        <v>87.24</v>
      </c>
      <c r="W37" s="189">
        <v>172.42</v>
      </c>
      <c r="X37" s="189">
        <v>135.71</v>
      </c>
      <c r="Y37" s="189">
        <v>121.24</v>
      </c>
      <c r="Z37" s="189">
        <v>168.27</v>
      </c>
      <c r="AA37" s="190">
        <v>156.51</v>
      </c>
      <c r="AB37" s="189">
        <v>143.71</v>
      </c>
      <c r="AC37" s="189">
        <v>120.68</v>
      </c>
      <c r="AD37" s="189">
        <v>91.12</v>
      </c>
      <c r="AE37" s="190">
        <v>165.4</v>
      </c>
      <c r="AF37" s="189">
        <v>145.30000000000001</v>
      </c>
      <c r="AG37" s="189">
        <v>173.29</v>
      </c>
      <c r="AH37" s="189">
        <v>105.73</v>
      </c>
      <c r="AI37" s="190">
        <v>75.16</v>
      </c>
      <c r="AJ37" s="189">
        <v>108.01</v>
      </c>
      <c r="AK37" s="189">
        <v>44.48</v>
      </c>
      <c r="AL37" s="189">
        <v>118.64</v>
      </c>
    </row>
    <row r="38" spans="1:38" x14ac:dyDescent="0.2">
      <c r="A38" s="188" t="s">
        <v>304</v>
      </c>
      <c r="B38" s="189">
        <v>6.65</v>
      </c>
      <c r="C38" s="189">
        <v>9.4700000000000006</v>
      </c>
      <c r="D38" s="189">
        <v>7.05</v>
      </c>
      <c r="E38" s="189">
        <v>0.11</v>
      </c>
      <c r="F38" s="189">
        <v>0.15</v>
      </c>
      <c r="G38" s="189">
        <v>0.17</v>
      </c>
      <c r="H38" s="190">
        <v>0.11</v>
      </c>
      <c r="I38" s="189">
        <v>0.14000000000000001</v>
      </c>
      <c r="J38" s="189">
        <v>0.11</v>
      </c>
      <c r="K38" s="189">
        <v>0.11</v>
      </c>
      <c r="L38" s="190">
        <v>0.09</v>
      </c>
      <c r="M38" s="189">
        <v>0.17</v>
      </c>
      <c r="N38" s="189">
        <v>0.11</v>
      </c>
      <c r="O38" s="189">
        <v>0.08</v>
      </c>
      <c r="P38" s="189">
        <v>7.0000000000000007E-2</v>
      </c>
      <c r="Q38" s="189">
        <v>0.06</v>
      </c>
      <c r="R38" s="189">
        <v>0.03</v>
      </c>
      <c r="S38" s="189">
        <v>0.04</v>
      </c>
      <c r="T38" s="189">
        <v>0.06</v>
      </c>
      <c r="U38" s="189">
        <v>1.3</v>
      </c>
      <c r="V38" s="189">
        <v>0.03</v>
      </c>
      <c r="W38" s="189">
        <v>0.48</v>
      </c>
      <c r="X38" s="189">
        <v>0.08</v>
      </c>
      <c r="Y38" s="189">
        <v>0.38</v>
      </c>
      <c r="Z38" s="189">
        <v>0.96</v>
      </c>
      <c r="AA38" s="190">
        <v>0.99</v>
      </c>
      <c r="AB38" s="189">
        <v>0.95</v>
      </c>
      <c r="AC38" s="189">
        <v>2.2000000000000002</v>
      </c>
      <c r="AD38" s="189">
        <v>3.64</v>
      </c>
      <c r="AE38" s="190">
        <v>2.64</v>
      </c>
      <c r="AF38" s="189">
        <v>2.29</v>
      </c>
      <c r="AG38" s="189">
        <v>0.79</v>
      </c>
      <c r="AH38" s="189">
        <v>1.87</v>
      </c>
      <c r="AI38" s="190">
        <v>1.96</v>
      </c>
      <c r="AJ38" s="189">
        <v>1.9</v>
      </c>
      <c r="AK38" s="189">
        <v>1.2</v>
      </c>
      <c r="AL38" s="189">
        <v>2.62</v>
      </c>
    </row>
    <row r="39" spans="1:38" x14ac:dyDescent="0.2">
      <c r="A39" s="191" t="s">
        <v>319</v>
      </c>
      <c r="B39" s="193">
        <v>1.07</v>
      </c>
      <c r="C39" s="193">
        <v>1.06</v>
      </c>
      <c r="D39" s="193">
        <v>1.19</v>
      </c>
      <c r="E39" s="193">
        <v>3.05</v>
      </c>
      <c r="F39" s="193">
        <v>2.58</v>
      </c>
      <c r="G39" s="193">
        <v>2.59</v>
      </c>
      <c r="H39" s="194">
        <v>1.61</v>
      </c>
      <c r="I39" s="193">
        <v>6.42</v>
      </c>
      <c r="J39" s="193">
        <v>0.33</v>
      </c>
      <c r="K39" s="193">
        <v>0.56999999999999995</v>
      </c>
      <c r="L39" s="194">
        <v>0.99</v>
      </c>
      <c r="M39" s="193">
        <v>1.05</v>
      </c>
      <c r="N39" s="193">
        <v>0.71</v>
      </c>
      <c r="O39" s="193">
        <v>7.14</v>
      </c>
      <c r="P39" s="193">
        <v>1.4</v>
      </c>
      <c r="Q39" s="193">
        <v>2.68</v>
      </c>
      <c r="R39" s="193">
        <v>4.38</v>
      </c>
      <c r="S39" s="193">
        <v>1.22</v>
      </c>
      <c r="T39" s="193">
        <v>1.65</v>
      </c>
      <c r="U39" s="189">
        <v>1.43</v>
      </c>
      <c r="V39" s="189">
        <v>0.96</v>
      </c>
      <c r="W39" s="189">
        <v>1.61</v>
      </c>
      <c r="X39" s="189">
        <v>7.58</v>
      </c>
      <c r="Y39" s="189">
        <v>7.57</v>
      </c>
      <c r="Z39" s="189">
        <v>10.28</v>
      </c>
      <c r="AA39" s="190">
        <v>10.46</v>
      </c>
      <c r="AB39" s="189">
        <v>13.08</v>
      </c>
      <c r="AC39" s="189">
        <v>163.88</v>
      </c>
      <c r="AD39" s="189">
        <v>309.27999999999997</v>
      </c>
      <c r="AE39" s="190">
        <v>182.53</v>
      </c>
      <c r="AF39" s="189">
        <v>157.26</v>
      </c>
      <c r="AG39" s="189">
        <v>114.87</v>
      </c>
      <c r="AH39" s="189">
        <v>174.81</v>
      </c>
      <c r="AI39" s="190">
        <v>77.48</v>
      </c>
      <c r="AJ39" s="189">
        <v>63.09</v>
      </c>
      <c r="AK39" s="189">
        <v>37.68</v>
      </c>
      <c r="AL39" s="193">
        <v>132.12</v>
      </c>
    </row>
    <row r="40" spans="1:38" x14ac:dyDescent="0.2">
      <c r="A40" s="196" t="s">
        <v>320</v>
      </c>
      <c r="B40" s="197">
        <v>1.07</v>
      </c>
      <c r="C40" s="197">
        <v>1.06</v>
      </c>
      <c r="D40" s="197">
        <v>1.19</v>
      </c>
      <c r="E40" s="197">
        <v>3.05</v>
      </c>
      <c r="F40" s="197">
        <v>2.58</v>
      </c>
      <c r="G40" s="197">
        <v>2.59</v>
      </c>
      <c r="H40" s="198">
        <v>1.61</v>
      </c>
      <c r="I40" s="197">
        <v>6.42</v>
      </c>
      <c r="J40" s="197">
        <v>0.33</v>
      </c>
      <c r="K40" s="197">
        <v>0.56999999999999995</v>
      </c>
      <c r="L40" s="198">
        <v>0.99</v>
      </c>
      <c r="M40" s="197">
        <v>1.05</v>
      </c>
      <c r="N40" s="197">
        <v>0.71</v>
      </c>
      <c r="O40" s="197">
        <v>7.14</v>
      </c>
      <c r="P40" s="197">
        <v>1.4</v>
      </c>
      <c r="Q40" s="197">
        <v>2.68</v>
      </c>
      <c r="R40" s="197">
        <v>4.38</v>
      </c>
      <c r="S40" s="197">
        <v>1.22</v>
      </c>
      <c r="T40" s="197">
        <v>1.65</v>
      </c>
      <c r="U40" s="197">
        <v>1.43</v>
      </c>
      <c r="V40" s="197">
        <v>0.96</v>
      </c>
      <c r="W40" s="197">
        <v>1.61</v>
      </c>
      <c r="X40" s="197">
        <v>7.58</v>
      </c>
      <c r="Y40" s="197">
        <v>7.57</v>
      </c>
      <c r="Z40" s="197">
        <v>10.28</v>
      </c>
      <c r="AA40" s="198">
        <v>10.46</v>
      </c>
      <c r="AB40" s="197">
        <v>13.08</v>
      </c>
      <c r="AC40" s="197">
        <v>163.88</v>
      </c>
      <c r="AD40" s="197">
        <v>309.27999999999997</v>
      </c>
      <c r="AE40" s="198">
        <v>182.53</v>
      </c>
      <c r="AF40" s="197">
        <v>157.26</v>
      </c>
      <c r="AG40" s="197">
        <v>114.87</v>
      </c>
      <c r="AH40" s="197">
        <v>174.81</v>
      </c>
      <c r="AI40" s="198">
        <v>77.48</v>
      </c>
      <c r="AJ40" s="197">
        <v>63.09</v>
      </c>
      <c r="AK40" s="197">
        <v>37.68</v>
      </c>
      <c r="AL40" s="197">
        <v>132.12</v>
      </c>
    </row>
    <row r="41" spans="1:38" x14ac:dyDescent="0.2">
      <c r="A41" s="199" t="s">
        <v>321</v>
      </c>
      <c r="B41" s="200">
        <v>16.670000000000002</v>
      </c>
      <c r="C41" s="200">
        <v>20.5</v>
      </c>
      <c r="D41" s="200">
        <v>22.28</v>
      </c>
      <c r="E41" s="200">
        <v>33.82</v>
      </c>
      <c r="F41" s="200">
        <v>33.49</v>
      </c>
      <c r="G41" s="200">
        <v>35.119999999999997</v>
      </c>
      <c r="H41" s="201">
        <v>38.22</v>
      </c>
      <c r="I41" s="200">
        <v>46.82</v>
      </c>
      <c r="J41" s="200">
        <v>42.05</v>
      </c>
      <c r="K41" s="200">
        <v>67.23</v>
      </c>
      <c r="L41" s="201">
        <v>76.56</v>
      </c>
      <c r="M41" s="200">
        <v>98.52</v>
      </c>
      <c r="N41" s="200">
        <v>160.16999999999999</v>
      </c>
      <c r="O41" s="200">
        <v>159.76</v>
      </c>
      <c r="P41" s="200">
        <v>149.35</v>
      </c>
      <c r="Q41" s="200">
        <v>202.89</v>
      </c>
      <c r="R41" s="200">
        <v>255.32</v>
      </c>
      <c r="S41" s="200">
        <v>363.71</v>
      </c>
      <c r="T41" s="200">
        <v>348.59</v>
      </c>
      <c r="U41" s="206">
        <v>420.94</v>
      </c>
      <c r="V41" s="206">
        <v>494.51</v>
      </c>
      <c r="W41" s="206">
        <v>622.51</v>
      </c>
      <c r="X41" s="206">
        <v>594.91999999999996</v>
      </c>
      <c r="Y41" s="206">
        <v>699.81</v>
      </c>
      <c r="Z41" s="206">
        <v>849.84</v>
      </c>
      <c r="AA41" s="207">
        <v>974.16</v>
      </c>
      <c r="AB41" s="206">
        <v>1002.88</v>
      </c>
      <c r="AC41" s="206">
        <v>1111.5999999999999</v>
      </c>
      <c r="AD41" s="206">
        <v>1364.29</v>
      </c>
      <c r="AE41" s="207">
        <v>1415.8</v>
      </c>
      <c r="AF41" s="206">
        <v>1601.8</v>
      </c>
      <c r="AG41" s="206">
        <v>1485.15</v>
      </c>
      <c r="AH41" s="206">
        <v>1658.54</v>
      </c>
      <c r="AI41" s="207">
        <v>2246.6999999999998</v>
      </c>
      <c r="AJ41" s="206">
        <v>2642.26</v>
      </c>
      <c r="AK41" s="206">
        <v>2365.09</v>
      </c>
      <c r="AL41" s="208">
        <v>2704.11</v>
      </c>
    </row>
  </sheetData>
  <mergeCells count="5">
    <mergeCell ref="A3:O3"/>
    <mergeCell ref="P3:U3"/>
    <mergeCell ref="A4:A5"/>
    <mergeCell ref="B4:AL4"/>
    <mergeCell ref="A2:A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K9" sqref="K9"/>
    </sheetView>
  </sheetViews>
  <sheetFormatPr defaultRowHeight="10.199999999999999" x14ac:dyDescent="0.2"/>
  <cols>
    <col min="1" max="1" width="11.33203125" customWidth="1"/>
    <col min="2" max="2" width="58.1640625" bestFit="1" customWidth="1"/>
    <col min="3" max="3" width="19.83203125" customWidth="1"/>
    <col min="4" max="4" width="18.6640625" customWidth="1"/>
    <col min="5" max="5" width="20.1640625" customWidth="1"/>
    <col min="6" max="6" width="15.83203125" customWidth="1"/>
    <col min="7" max="7" width="16.1640625" customWidth="1"/>
  </cols>
  <sheetData>
    <row r="3" spans="1:7" ht="17.399999999999999" x14ac:dyDescent="0.3">
      <c r="A3" s="355" t="s">
        <v>150</v>
      </c>
      <c r="B3" s="355"/>
      <c r="C3" s="355"/>
      <c r="D3" s="355"/>
      <c r="E3" s="355"/>
      <c r="F3" s="355"/>
      <c r="G3" s="355"/>
    </row>
    <row r="4" spans="1:7" ht="13.2" thickBot="1" x14ac:dyDescent="0.25">
      <c r="A4" s="232"/>
      <c r="B4" s="232"/>
      <c r="C4" s="232"/>
      <c r="D4" s="232"/>
      <c r="E4" s="232"/>
      <c r="F4" s="232"/>
      <c r="G4" s="232"/>
    </row>
    <row r="5" spans="1:7" ht="15.6" x14ac:dyDescent="0.3">
      <c r="A5" s="233" t="s">
        <v>234</v>
      </c>
      <c r="B5" s="234"/>
      <c r="C5" s="235" t="s">
        <v>235</v>
      </c>
      <c r="D5" s="235"/>
      <c r="E5" s="235"/>
      <c r="F5" s="235"/>
      <c r="G5" s="235"/>
    </row>
    <row r="6" spans="1:7" ht="15.6" x14ac:dyDescent="0.25">
      <c r="A6" s="236"/>
      <c r="B6" s="237"/>
      <c r="C6" s="222" t="s">
        <v>11</v>
      </c>
      <c r="D6" s="222" t="s">
        <v>12</v>
      </c>
      <c r="E6" s="223" t="s">
        <v>72</v>
      </c>
      <c r="F6" s="224" t="s">
        <v>73</v>
      </c>
      <c r="G6" s="224" t="s">
        <v>74</v>
      </c>
    </row>
    <row r="7" spans="1:7" ht="15.6" x14ac:dyDescent="0.3">
      <c r="A7" s="238">
        <v>14100</v>
      </c>
      <c r="B7" s="239" t="s">
        <v>362</v>
      </c>
      <c r="C7" s="218">
        <f>C8+C9+C10</f>
        <v>1159.54</v>
      </c>
      <c r="D7" s="218">
        <f>D8+D9+D10</f>
        <v>1296.42</v>
      </c>
      <c r="E7" s="218">
        <f>E8+E9+E10</f>
        <v>1765.24</v>
      </c>
      <c r="F7" s="225">
        <v>1760.8403202919999</v>
      </c>
      <c r="G7" s="228">
        <v>2067.52</v>
      </c>
    </row>
    <row r="8" spans="1:7" ht="15.6" x14ac:dyDescent="0.3">
      <c r="A8" s="240">
        <v>14110</v>
      </c>
      <c r="B8" s="241" t="s">
        <v>343</v>
      </c>
      <c r="C8" s="226">
        <v>44.71</v>
      </c>
      <c r="D8" s="226">
        <v>119.02</v>
      </c>
      <c r="E8" s="226">
        <v>175.02</v>
      </c>
      <c r="F8" s="227">
        <v>52.786365544999995</v>
      </c>
      <c r="G8" s="242">
        <v>165.55</v>
      </c>
    </row>
    <row r="9" spans="1:7" ht="15.6" x14ac:dyDescent="0.3">
      <c r="A9" s="240">
        <v>14120</v>
      </c>
      <c r="B9" s="241" t="s">
        <v>344</v>
      </c>
      <c r="C9" s="226">
        <v>735.19</v>
      </c>
      <c r="D9" s="226">
        <v>862.46</v>
      </c>
      <c r="E9" s="226">
        <v>942.97</v>
      </c>
      <c r="F9" s="227">
        <v>1084.3655688060001</v>
      </c>
      <c r="G9" s="242">
        <v>1299.21</v>
      </c>
    </row>
    <row r="10" spans="1:7" ht="15.6" x14ac:dyDescent="0.3">
      <c r="A10" s="240">
        <v>14150</v>
      </c>
      <c r="B10" s="241" t="s">
        <v>363</v>
      </c>
      <c r="C10" s="226">
        <v>379.64</v>
      </c>
      <c r="D10" s="226">
        <v>314.94</v>
      </c>
      <c r="E10" s="226">
        <v>647.25</v>
      </c>
      <c r="F10" s="227">
        <v>623.68838594099998</v>
      </c>
      <c r="G10" s="242">
        <v>602.75</v>
      </c>
    </row>
    <row r="11" spans="1:7" ht="15.6" x14ac:dyDescent="0.3">
      <c r="A11" s="238">
        <v>14200</v>
      </c>
      <c r="B11" s="239" t="s">
        <v>364</v>
      </c>
      <c r="C11" s="218">
        <f>C12+C13</f>
        <v>223.13</v>
      </c>
      <c r="D11" s="218">
        <f>D12+D13</f>
        <v>244.82</v>
      </c>
      <c r="E11" s="218">
        <f>E12+E13</f>
        <v>691.31600000000003</v>
      </c>
      <c r="F11" s="228">
        <f>F12+F13</f>
        <v>1124.70480582</v>
      </c>
      <c r="G11" s="228">
        <v>1164.53</v>
      </c>
    </row>
    <row r="12" spans="1:7" ht="15.6" x14ac:dyDescent="0.3">
      <c r="A12" s="240">
        <v>14210</v>
      </c>
      <c r="B12" s="241" t="s">
        <v>365</v>
      </c>
      <c r="C12" s="226">
        <v>77.63</v>
      </c>
      <c r="D12" s="226">
        <v>86.87</v>
      </c>
      <c r="E12" s="226">
        <v>460.43599999999998</v>
      </c>
      <c r="F12" s="227">
        <v>537.41385277300003</v>
      </c>
      <c r="G12" s="242">
        <v>629.79</v>
      </c>
    </row>
    <row r="13" spans="1:7" ht="15.6" x14ac:dyDescent="0.3">
      <c r="A13" s="240">
        <v>14220</v>
      </c>
      <c r="B13" s="241" t="s">
        <v>366</v>
      </c>
      <c r="C13" s="226">
        <v>145.5</v>
      </c>
      <c r="D13" s="226">
        <v>157.94999999999999</v>
      </c>
      <c r="E13" s="226">
        <v>230.88</v>
      </c>
      <c r="F13" s="227">
        <v>587.29095304700002</v>
      </c>
      <c r="G13" s="242">
        <v>534.75</v>
      </c>
    </row>
    <row r="14" spans="1:7" ht="15.6" x14ac:dyDescent="0.3">
      <c r="A14" s="238">
        <v>14300</v>
      </c>
      <c r="B14" s="239" t="s">
        <v>351</v>
      </c>
      <c r="C14" s="218">
        <f>C15</f>
        <v>9.51</v>
      </c>
      <c r="D14" s="218">
        <f>D15</f>
        <v>13.38</v>
      </c>
      <c r="E14" s="218">
        <f>E15</f>
        <v>31.56</v>
      </c>
      <c r="F14" s="225">
        <v>33.815072030000003</v>
      </c>
      <c r="G14" s="228">
        <v>45.28</v>
      </c>
    </row>
    <row r="15" spans="1:7" ht="15.6" x14ac:dyDescent="0.3">
      <c r="A15" s="240">
        <v>14310</v>
      </c>
      <c r="B15" s="241" t="s">
        <v>367</v>
      </c>
      <c r="C15" s="226">
        <v>9.51</v>
      </c>
      <c r="D15" s="226">
        <v>13.38</v>
      </c>
      <c r="E15" s="226">
        <v>31.56</v>
      </c>
      <c r="F15" s="227">
        <v>33.815072030000003</v>
      </c>
      <c r="G15" s="242">
        <v>45.28</v>
      </c>
    </row>
    <row r="16" spans="1:7" ht="15.6" x14ac:dyDescent="0.3">
      <c r="A16" s="238">
        <v>14400</v>
      </c>
      <c r="B16" s="239" t="s">
        <v>352</v>
      </c>
      <c r="C16" s="218">
        <f>C17</f>
        <v>0.01</v>
      </c>
      <c r="D16" s="218">
        <f>D17</f>
        <v>0.15</v>
      </c>
      <c r="E16" s="218">
        <f>E17</f>
        <v>0.08</v>
      </c>
      <c r="F16" s="225">
        <v>0.51420895700000002</v>
      </c>
      <c r="G16" s="228">
        <v>0.24</v>
      </c>
    </row>
    <row r="17" spans="1:7" ht="15.6" x14ac:dyDescent="0.3">
      <c r="A17" s="240">
        <v>14410</v>
      </c>
      <c r="B17" s="241" t="s">
        <v>352</v>
      </c>
      <c r="C17" s="226">
        <v>0.01</v>
      </c>
      <c r="D17" s="226">
        <v>0.15</v>
      </c>
      <c r="E17" s="226">
        <v>0.08</v>
      </c>
      <c r="F17" s="227">
        <v>0.51420895700000002</v>
      </c>
      <c r="G17" s="242">
        <v>0.24</v>
      </c>
    </row>
    <row r="18" spans="1:7" ht="15.6" x14ac:dyDescent="0.3">
      <c r="A18" s="238">
        <v>14500</v>
      </c>
      <c r="B18" s="239" t="s">
        <v>353</v>
      </c>
      <c r="C18" s="218">
        <f>C19+C20+C21</f>
        <v>428.37</v>
      </c>
      <c r="D18" s="218">
        <f>D19+D20+D21</f>
        <v>560.1</v>
      </c>
      <c r="E18" s="218">
        <f>E19+E20+E21</f>
        <v>776.92000000000007</v>
      </c>
      <c r="F18" s="229">
        <f>F19+F20+F21</f>
        <v>760.742132986</v>
      </c>
      <c r="G18" s="228">
        <v>1140.3900000000001</v>
      </c>
    </row>
    <row r="19" spans="1:7" ht="15.6" x14ac:dyDescent="0.3">
      <c r="A19" s="240">
        <v>14510</v>
      </c>
      <c r="B19" s="241" t="s">
        <v>368</v>
      </c>
      <c r="C19" s="226">
        <v>382.89</v>
      </c>
      <c r="D19" s="226">
        <v>403.06</v>
      </c>
      <c r="E19" s="226">
        <v>548.19000000000005</v>
      </c>
      <c r="F19" s="227">
        <v>676.42320197799995</v>
      </c>
      <c r="G19" s="242">
        <v>1052.79</v>
      </c>
    </row>
    <row r="20" spans="1:7" ht="15.6" x14ac:dyDescent="0.3">
      <c r="A20" s="240">
        <v>14520</v>
      </c>
      <c r="B20" s="241" t="s">
        <v>369</v>
      </c>
      <c r="C20" s="226">
        <v>37.68</v>
      </c>
      <c r="D20" s="226">
        <v>131.96</v>
      </c>
      <c r="E20" s="226">
        <v>228.01</v>
      </c>
      <c r="F20" s="227">
        <v>83.228931008000004</v>
      </c>
      <c r="G20" s="242">
        <v>87.06</v>
      </c>
    </row>
    <row r="21" spans="1:7" ht="15.6" x14ac:dyDescent="0.3">
      <c r="A21" s="240">
        <v>14530</v>
      </c>
      <c r="B21" s="241" t="s">
        <v>370</v>
      </c>
      <c r="C21" s="226">
        <v>7.8</v>
      </c>
      <c r="D21" s="226">
        <v>25.08</v>
      </c>
      <c r="E21" s="226">
        <v>0.72</v>
      </c>
      <c r="F21" s="227">
        <v>1.0900000000000001</v>
      </c>
      <c r="G21" s="242">
        <v>0.54</v>
      </c>
    </row>
    <row r="22" spans="1:7" ht="16.2" thickBot="1" x14ac:dyDescent="0.35">
      <c r="A22" s="243"/>
      <c r="B22" s="244" t="s">
        <v>371</v>
      </c>
      <c r="C22" s="230">
        <f>C7+C11+C14+C16+C18</f>
        <v>1820.56</v>
      </c>
      <c r="D22" s="230">
        <f>D7+D11+D14+D16+D18</f>
        <v>2114.8700000000003</v>
      </c>
      <c r="E22" s="230">
        <f>E7+E11+E14+E16+E18</f>
        <v>3265.116</v>
      </c>
      <c r="F22" s="231">
        <f>F7+F11+F14+F16+F18</f>
        <v>3680.6165400849995</v>
      </c>
      <c r="G22" s="231">
        <v>4417.95</v>
      </c>
    </row>
    <row r="23" spans="1:7" ht="18" x14ac:dyDescent="0.35">
      <c r="A23" s="245" t="s">
        <v>372</v>
      </c>
      <c r="B23" s="246"/>
      <c r="C23" s="247"/>
      <c r="D23" s="247"/>
      <c r="E23" s="247"/>
      <c r="F23" s="247"/>
      <c r="G23" s="247"/>
    </row>
    <row r="24" spans="1:7" ht="17.399999999999999" x14ac:dyDescent="0.3">
      <c r="A24" s="248" t="s">
        <v>373</v>
      </c>
      <c r="B24" s="249"/>
      <c r="C24" s="249"/>
      <c r="D24" s="249"/>
      <c r="E24" s="249"/>
      <c r="F24" s="249"/>
      <c r="G24" s="249"/>
    </row>
    <row r="25" spans="1:7" ht="21" x14ac:dyDescent="0.4">
      <c r="A25" s="250" t="s">
        <v>374</v>
      </c>
      <c r="B25" s="251"/>
      <c r="C25" s="252"/>
      <c r="D25" s="252"/>
      <c r="E25" s="252"/>
      <c r="F25" s="252"/>
      <c r="G25" s="252"/>
    </row>
    <row r="26" spans="1:7" ht="15.6" x14ac:dyDescent="0.3">
      <c r="A26" s="248" t="s">
        <v>375</v>
      </c>
      <c r="B26" s="251"/>
      <c r="C26" s="252"/>
      <c r="D26" s="252"/>
      <c r="E26" s="252"/>
      <c r="F26" s="252"/>
      <c r="G26" s="252"/>
    </row>
  </sheetData>
  <mergeCells count="1">
    <mergeCell ref="A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P11" sqref="P11"/>
    </sheetView>
  </sheetViews>
  <sheetFormatPr defaultRowHeight="10.199999999999999" x14ac:dyDescent="0.2"/>
  <cols>
    <col min="1" max="1" width="12.6640625" bestFit="1" customWidth="1"/>
    <col min="2" max="2" width="83.6640625" bestFit="1" customWidth="1"/>
    <col min="3" max="3" width="10.83203125" customWidth="1"/>
    <col min="4" max="4" width="12" customWidth="1"/>
    <col min="5" max="5" width="11.33203125" customWidth="1"/>
    <col min="6" max="6" width="13.6640625" customWidth="1"/>
    <col min="7" max="7" width="14" customWidth="1"/>
    <col min="8" max="8" width="11.1640625" customWidth="1"/>
    <col min="9" max="9" width="12.33203125" customWidth="1"/>
    <col min="10" max="10" width="13.33203125" customWidth="1"/>
    <col min="11" max="11" width="14.1640625" customWidth="1"/>
    <col min="12" max="12" width="15.83203125" customWidth="1"/>
    <col min="13" max="13" width="16.83203125" customWidth="1"/>
    <col min="14" max="14" width="17.1640625" customWidth="1"/>
  </cols>
  <sheetData>
    <row r="3" spans="1:14" ht="20.399999999999999" x14ac:dyDescent="0.35">
      <c r="A3" s="361" t="s">
        <v>377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4" ht="12" x14ac:dyDescent="0.25">
      <c r="A4" s="362" t="s">
        <v>240</v>
      </c>
      <c r="B4" s="362"/>
      <c r="C4" s="362"/>
      <c r="D4" s="362"/>
      <c r="E4" s="362"/>
      <c r="F4" s="362"/>
      <c r="G4" s="362"/>
      <c r="H4" s="362"/>
      <c r="I4" s="362"/>
      <c r="J4" s="362"/>
    </row>
    <row r="5" spans="1:14" ht="13.2" x14ac:dyDescent="0.25">
      <c r="A5" s="221" t="s">
        <v>234</v>
      </c>
      <c r="B5" s="221"/>
      <c r="C5" s="366" t="s">
        <v>376</v>
      </c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8"/>
    </row>
    <row r="6" spans="1:14" ht="30.6" customHeight="1" x14ac:dyDescent="0.2">
      <c r="A6" s="221"/>
      <c r="B6" s="221"/>
      <c r="C6" s="166" t="s">
        <v>73</v>
      </c>
      <c r="D6" s="166" t="s">
        <v>74</v>
      </c>
      <c r="E6" s="166" t="s">
        <v>75</v>
      </c>
      <c r="F6" s="166" t="s">
        <v>76</v>
      </c>
      <c r="G6" s="166" t="s">
        <v>77</v>
      </c>
      <c r="H6" s="166" t="s">
        <v>78</v>
      </c>
      <c r="I6" s="166" t="s">
        <v>131</v>
      </c>
      <c r="J6" s="166" t="s">
        <v>132</v>
      </c>
      <c r="K6" s="220" t="s">
        <v>158</v>
      </c>
      <c r="L6" s="220" t="s">
        <v>417</v>
      </c>
      <c r="M6" s="291" t="s">
        <v>428</v>
      </c>
      <c r="N6" s="291" t="s">
        <v>429</v>
      </c>
    </row>
    <row r="7" spans="1:14" ht="15.6" x14ac:dyDescent="0.25">
      <c r="A7" s="209">
        <v>14100</v>
      </c>
      <c r="B7" s="210" t="s">
        <v>342</v>
      </c>
      <c r="C7" s="211">
        <f t="shared" ref="C7" si="0">C8+C9+C10</f>
        <v>1760.85</v>
      </c>
      <c r="D7" s="211">
        <f t="shared" ref="D7:J7" si="1">D8+D9+D10</f>
        <v>2067.5100000000002</v>
      </c>
      <c r="E7" s="211">
        <f t="shared" si="1"/>
        <v>2270.87</v>
      </c>
      <c r="F7" s="211">
        <f t="shared" si="1"/>
        <v>2615.89</v>
      </c>
      <c r="G7" s="211">
        <f t="shared" si="1"/>
        <v>2720.3652497649996</v>
      </c>
      <c r="H7" s="211">
        <f t="shared" si="1"/>
        <v>3304.6499999999996</v>
      </c>
      <c r="I7" s="211">
        <f t="shared" si="1"/>
        <v>4562.0899372879994</v>
      </c>
      <c r="J7" s="211">
        <f t="shared" si="1"/>
        <v>3388.7119940390003</v>
      </c>
      <c r="K7" s="211">
        <v>2589.5399211439999</v>
      </c>
      <c r="L7" s="211">
        <v>2080.5450900790001</v>
      </c>
      <c r="M7" s="422">
        <v>4143.5202949740005</v>
      </c>
      <c r="N7" s="422">
        <v>2793.4995792499999</v>
      </c>
    </row>
    <row r="8" spans="1:14" ht="15.6" x14ac:dyDescent="0.25">
      <c r="A8" s="212">
        <v>14110</v>
      </c>
      <c r="B8" s="213" t="s">
        <v>343</v>
      </c>
      <c r="C8" s="211">
        <v>52.79</v>
      </c>
      <c r="D8" s="211">
        <v>165.55</v>
      </c>
      <c r="E8" s="211">
        <v>193</v>
      </c>
      <c r="F8" s="211">
        <v>311.01</v>
      </c>
      <c r="G8" s="211">
        <v>220.77515937300001</v>
      </c>
      <c r="H8" s="211">
        <v>353.78</v>
      </c>
      <c r="I8" s="211">
        <v>1718.0311994549998</v>
      </c>
      <c r="J8" s="211">
        <v>541.93186339800002</v>
      </c>
      <c r="K8" s="211">
        <v>841.02611637400003</v>
      </c>
      <c r="L8" s="211">
        <v>618.86922836799999</v>
      </c>
      <c r="M8" s="422">
        <v>872.138588067</v>
      </c>
      <c r="N8" s="422">
        <v>30.563174903</v>
      </c>
    </row>
    <row r="9" spans="1:14" ht="15.6" x14ac:dyDescent="0.25">
      <c r="A9" s="212">
        <v>14120</v>
      </c>
      <c r="B9" s="213" t="s">
        <v>344</v>
      </c>
      <c r="C9" s="211">
        <v>1084.3699999999999</v>
      </c>
      <c r="D9" s="211">
        <v>1299.21</v>
      </c>
      <c r="E9" s="211">
        <v>1373.17</v>
      </c>
      <c r="F9" s="211">
        <v>1498.31</v>
      </c>
      <c r="G9" s="211">
        <v>1515.8800152419999</v>
      </c>
      <c r="H9" s="211">
        <v>1742.96</v>
      </c>
      <c r="I9" s="211">
        <v>2051.1922572889998</v>
      </c>
      <c r="J9" s="211">
        <v>2346.412070375</v>
      </c>
      <c r="K9" s="211">
        <v>1298.1470085230001</v>
      </c>
      <c r="L9" s="211">
        <v>959.34379362199991</v>
      </c>
      <c r="M9" s="422">
        <v>2739.4180941670002</v>
      </c>
      <c r="N9" s="422">
        <v>2298.8291190360001</v>
      </c>
    </row>
    <row r="10" spans="1:14" ht="15.6" x14ac:dyDescent="0.25">
      <c r="A10" s="214" t="s">
        <v>345</v>
      </c>
      <c r="B10" s="215" t="s">
        <v>346</v>
      </c>
      <c r="C10" s="211">
        <v>623.69000000000005</v>
      </c>
      <c r="D10" s="211">
        <v>602.75</v>
      </c>
      <c r="E10" s="211">
        <v>704.7</v>
      </c>
      <c r="F10" s="211">
        <v>806.57</v>
      </c>
      <c r="G10" s="211">
        <v>983.71007514999985</v>
      </c>
      <c r="H10" s="211">
        <v>1207.9100000000001</v>
      </c>
      <c r="I10" s="211">
        <v>792.86648054399996</v>
      </c>
      <c r="J10" s="211">
        <v>500.36806026599999</v>
      </c>
      <c r="K10" s="211">
        <v>450.36679624700002</v>
      </c>
      <c r="L10" s="211">
        <v>502.33206808900002</v>
      </c>
      <c r="M10" s="422">
        <v>531.96361274000003</v>
      </c>
      <c r="N10" s="422">
        <v>464.10728531099994</v>
      </c>
    </row>
    <row r="11" spans="1:14" ht="15.6" x14ac:dyDescent="0.2">
      <c r="A11" s="209">
        <v>14200</v>
      </c>
      <c r="B11" s="216" t="s">
        <v>347</v>
      </c>
      <c r="C11" s="211">
        <f t="shared" ref="C11" si="2">C12+C13</f>
        <v>1801.12</v>
      </c>
      <c r="D11" s="211">
        <f t="shared" ref="D11:J11" si="3">D12+D13</f>
        <v>2217.33</v>
      </c>
      <c r="E11" s="211">
        <f t="shared" si="3"/>
        <v>2466.54</v>
      </c>
      <c r="F11" s="211">
        <f t="shared" si="3"/>
        <v>2599.4544999999998</v>
      </c>
      <c r="G11" s="211">
        <f t="shared" si="3"/>
        <v>2209.1652924069999</v>
      </c>
      <c r="H11" s="211">
        <f t="shared" si="3"/>
        <v>2487.46</v>
      </c>
      <c r="I11" s="211">
        <f t="shared" si="3"/>
        <v>2462.6601321590006</v>
      </c>
      <c r="J11" s="211">
        <f t="shared" si="3"/>
        <v>2609.0186305349998</v>
      </c>
      <c r="K11" s="211">
        <v>2520.9948370080001</v>
      </c>
      <c r="L11" s="211">
        <v>3285.1996040700001</v>
      </c>
      <c r="M11" s="422">
        <v>3498.886496478</v>
      </c>
      <c r="N11" s="422">
        <v>2483.6877190010005</v>
      </c>
    </row>
    <row r="12" spans="1:14" ht="15.6" x14ac:dyDescent="0.25">
      <c r="A12" s="214">
        <v>14210</v>
      </c>
      <c r="B12" s="213" t="s">
        <v>348</v>
      </c>
      <c r="C12" s="211">
        <v>537.41</v>
      </c>
      <c r="D12" s="211">
        <v>629.79</v>
      </c>
      <c r="E12" s="211">
        <v>729.52</v>
      </c>
      <c r="F12" s="211">
        <v>838.68</v>
      </c>
      <c r="G12" s="211">
        <v>857.23093862300004</v>
      </c>
      <c r="H12" s="211">
        <v>900.7</v>
      </c>
      <c r="I12" s="211">
        <v>1187.9218608870001</v>
      </c>
      <c r="J12" s="211">
        <v>1102.3735711839997</v>
      </c>
      <c r="K12" s="211">
        <v>1113.0317303500001</v>
      </c>
      <c r="L12" s="211">
        <v>1156.704383582</v>
      </c>
      <c r="M12" s="422">
        <v>971.46256679500004</v>
      </c>
      <c r="N12" s="422">
        <v>582.7080735190001</v>
      </c>
    </row>
    <row r="13" spans="1:14" ht="15.6" x14ac:dyDescent="0.25">
      <c r="A13" s="214" t="s">
        <v>349</v>
      </c>
      <c r="B13" s="213" t="s">
        <v>350</v>
      </c>
      <c r="C13" s="211">
        <v>1263.71</v>
      </c>
      <c r="D13" s="211">
        <v>1587.54</v>
      </c>
      <c r="E13" s="211">
        <v>1737.02</v>
      </c>
      <c r="F13" s="211">
        <v>1760.7745</v>
      </c>
      <c r="G13" s="211">
        <v>1351.934353784</v>
      </c>
      <c r="H13" s="211">
        <v>1586.76</v>
      </c>
      <c r="I13" s="211">
        <v>1274.7382712720002</v>
      </c>
      <c r="J13" s="211">
        <v>1506.6450593509999</v>
      </c>
      <c r="K13" s="211">
        <v>1407.9631066579998</v>
      </c>
      <c r="L13" s="211">
        <v>2128.4952204880001</v>
      </c>
      <c r="M13" s="422">
        <v>2527.4239296830001</v>
      </c>
      <c r="N13" s="422">
        <v>1900.9796454820003</v>
      </c>
    </row>
    <row r="14" spans="1:14" ht="15.6" x14ac:dyDescent="0.25">
      <c r="A14" s="209">
        <v>14300</v>
      </c>
      <c r="B14" s="210" t="s">
        <v>351</v>
      </c>
      <c r="C14" s="211">
        <v>33.82</v>
      </c>
      <c r="D14" s="211">
        <v>45.28</v>
      </c>
      <c r="E14" s="211">
        <v>125.43</v>
      </c>
      <c r="F14" s="211">
        <v>78.89</v>
      </c>
      <c r="G14" s="211">
        <v>74.568273623999985</v>
      </c>
      <c r="H14" s="211">
        <v>97.34</v>
      </c>
      <c r="I14" s="211">
        <v>290.33674239199996</v>
      </c>
      <c r="J14" s="211">
        <v>234.48385548199997</v>
      </c>
      <c r="K14" s="211">
        <v>265.31943151900003</v>
      </c>
      <c r="L14" s="211">
        <v>291.01993969599999</v>
      </c>
      <c r="M14" s="422">
        <v>377.40863747999998</v>
      </c>
      <c r="N14" s="422">
        <v>221.18499544400001</v>
      </c>
    </row>
    <row r="15" spans="1:14" ht="15.6" x14ac:dyDescent="0.25">
      <c r="A15" s="209">
        <v>14400</v>
      </c>
      <c r="B15" s="210" t="s">
        <v>352</v>
      </c>
      <c r="C15" s="211">
        <v>0.51</v>
      </c>
      <c r="D15" s="211">
        <v>0.24</v>
      </c>
      <c r="E15" s="211">
        <v>0.5</v>
      </c>
      <c r="F15" s="211">
        <v>0.29949999999999999</v>
      </c>
      <c r="G15" s="211">
        <v>9.0353600000000006E-2</v>
      </c>
      <c r="H15" s="211">
        <v>0.11</v>
      </c>
      <c r="I15" s="211">
        <v>6.9392400000000007E-2</v>
      </c>
      <c r="J15" s="211">
        <v>5.2141699999999999E-2</v>
      </c>
      <c r="K15" s="211">
        <v>5.9979999999999999E-2</v>
      </c>
      <c r="L15" s="211">
        <v>0</v>
      </c>
      <c r="M15" s="422">
        <v>1.84E-2</v>
      </c>
      <c r="N15" s="422">
        <v>8.4124999999999998E-3</v>
      </c>
    </row>
    <row r="16" spans="1:14" ht="15.6" x14ac:dyDescent="0.25">
      <c r="A16" s="209">
        <v>14500</v>
      </c>
      <c r="B16" s="210" t="s">
        <v>353</v>
      </c>
      <c r="C16" s="211">
        <f t="shared" ref="C16" si="4">C17+C18+C19</f>
        <v>84.320000000000007</v>
      </c>
      <c r="D16" s="211">
        <f t="shared" ref="D16:I16" si="5">D17+D18+D19</f>
        <v>87.600000000000009</v>
      </c>
      <c r="E16" s="211">
        <f t="shared" si="5"/>
        <v>127.73</v>
      </c>
      <c r="F16" s="211">
        <f t="shared" si="5"/>
        <v>791.96549999999991</v>
      </c>
      <c r="G16" s="211">
        <f t="shared" si="5"/>
        <v>527.15076169500003</v>
      </c>
      <c r="H16" s="211">
        <f t="shared" si="5"/>
        <v>833.04000000000008</v>
      </c>
      <c r="I16" s="211">
        <f t="shared" si="5"/>
        <v>1243.046963322</v>
      </c>
      <c r="J16" s="211">
        <f>J17+J18+J19</f>
        <v>2678.728985232</v>
      </c>
      <c r="K16" s="211">
        <v>751.69504922099998</v>
      </c>
      <c r="L16" s="211">
        <v>1916.3435424219999</v>
      </c>
      <c r="M16" s="422">
        <v>544.11750662500003</v>
      </c>
      <c r="N16" s="422">
        <v>326.91369257000002</v>
      </c>
    </row>
    <row r="17" spans="1:14" ht="15.6" x14ac:dyDescent="0.25">
      <c r="A17" s="212">
        <v>14510</v>
      </c>
      <c r="B17" s="213" t="s">
        <v>354</v>
      </c>
      <c r="C17" s="211"/>
      <c r="D17" s="211"/>
      <c r="E17" s="211"/>
      <c r="F17" s="211"/>
      <c r="G17" s="211"/>
      <c r="H17" s="211"/>
      <c r="I17" s="211"/>
      <c r="J17" s="211">
        <v>0.12257623999999999</v>
      </c>
      <c r="K17" s="211">
        <v>0.96195135700000001</v>
      </c>
      <c r="L17" s="211">
        <v>1.7999999999999999E-2</v>
      </c>
      <c r="M17" s="422">
        <v>2.8786599999999999E-2</v>
      </c>
      <c r="N17" s="422">
        <v>7.0200000000000002E-3</v>
      </c>
    </row>
    <row r="18" spans="1:14" ht="15.6" x14ac:dyDescent="0.25">
      <c r="A18" s="212">
        <v>14520</v>
      </c>
      <c r="B18" s="213" t="s">
        <v>355</v>
      </c>
      <c r="C18" s="211">
        <v>84.320000000000007</v>
      </c>
      <c r="D18" s="211">
        <v>87.600000000000009</v>
      </c>
      <c r="E18" s="211">
        <v>127.73</v>
      </c>
      <c r="F18" s="211">
        <v>791.96549999999991</v>
      </c>
      <c r="G18" s="211">
        <v>527.15076169500003</v>
      </c>
      <c r="H18" s="211">
        <v>833.04000000000008</v>
      </c>
      <c r="I18" s="211">
        <v>1243.046963322</v>
      </c>
      <c r="J18" s="211">
        <v>2678.074184392</v>
      </c>
      <c r="K18" s="211">
        <v>748.84055646399997</v>
      </c>
      <c r="L18" s="211">
        <v>1915.842976722</v>
      </c>
      <c r="M18" s="422">
        <v>542.83129601400003</v>
      </c>
      <c r="N18" s="422">
        <v>326.80606656999998</v>
      </c>
    </row>
    <row r="19" spans="1:14" ht="15.6" x14ac:dyDescent="0.25">
      <c r="A19" s="212">
        <v>14530</v>
      </c>
      <c r="B19" s="213" t="s">
        <v>356</v>
      </c>
      <c r="C19" s="211"/>
      <c r="D19" s="211"/>
      <c r="E19" s="211"/>
      <c r="F19" s="211"/>
      <c r="G19" s="211"/>
      <c r="H19" s="211"/>
      <c r="I19" s="211"/>
      <c r="J19" s="211">
        <v>0.53222460000000005</v>
      </c>
      <c r="K19" s="211">
        <v>1.8925414</v>
      </c>
      <c r="L19" s="211">
        <v>0.48256569999999999</v>
      </c>
      <c r="M19" s="422">
        <v>1.2574240109999999</v>
      </c>
      <c r="N19" s="422">
        <v>0.100606</v>
      </c>
    </row>
    <row r="20" spans="1:14" ht="13.2" x14ac:dyDescent="0.25">
      <c r="A20" s="217"/>
      <c r="B20" s="218" t="s">
        <v>357</v>
      </c>
      <c r="C20" s="219">
        <f t="shared" ref="C20" si="6">C16+C15+C14+C11+C7</f>
        <v>3680.62</v>
      </c>
      <c r="D20" s="219">
        <f t="shared" ref="D20:J20" si="7">D16+D15+D14+D11+D7</f>
        <v>4417.96</v>
      </c>
      <c r="E20" s="219">
        <f t="shared" si="7"/>
        <v>4991.07</v>
      </c>
      <c r="F20" s="219">
        <f t="shared" si="7"/>
        <v>6086.4994999999999</v>
      </c>
      <c r="G20" s="219">
        <f t="shared" si="7"/>
        <v>5531.339931090999</v>
      </c>
      <c r="H20" s="219">
        <f t="shared" si="7"/>
        <v>6722.6</v>
      </c>
      <c r="I20" s="219">
        <f t="shared" si="7"/>
        <v>8558.2031675609996</v>
      </c>
      <c r="J20" s="219">
        <f t="shared" si="7"/>
        <v>8910.9956069879991</v>
      </c>
      <c r="K20" s="219">
        <v>6127.6092188920002</v>
      </c>
      <c r="L20" s="219">
        <v>7573.1081762670001</v>
      </c>
      <c r="M20" s="423">
        <v>8563.9513355570016</v>
      </c>
      <c r="N20" s="423">
        <v>5825.2943987650006</v>
      </c>
    </row>
    <row r="21" spans="1:14" ht="15.6" x14ac:dyDescent="0.2">
      <c r="A21" s="209">
        <v>33150</v>
      </c>
      <c r="B21" s="363" t="s">
        <v>358</v>
      </c>
      <c r="C21" s="364"/>
      <c r="D21" s="364"/>
      <c r="E21" s="364"/>
      <c r="F21" s="364"/>
      <c r="G21" s="364"/>
      <c r="H21" s="365"/>
      <c r="I21" s="219">
        <v>544.76247668899964</v>
      </c>
      <c r="J21" s="219">
        <v>458.12265301700006</v>
      </c>
      <c r="K21" s="219">
        <v>450.52080680199992</v>
      </c>
      <c r="L21" s="219">
        <v>628.33978825099996</v>
      </c>
      <c r="M21" s="423">
        <v>608.08326064400001</v>
      </c>
      <c r="N21" s="423">
        <v>212.05812642500001</v>
      </c>
    </row>
    <row r="22" spans="1:14" ht="13.2" x14ac:dyDescent="0.2">
      <c r="A22" s="356" t="s">
        <v>359</v>
      </c>
      <c r="B22" s="357"/>
      <c r="C22" s="357"/>
      <c r="D22" s="357"/>
      <c r="E22" s="357"/>
      <c r="F22" s="357"/>
      <c r="G22" s="357"/>
      <c r="H22" s="358"/>
      <c r="I22" s="219">
        <f>I20+I21</f>
        <v>9102.96564425</v>
      </c>
      <c r="J22" s="219">
        <f>J20+J21</f>
        <v>9369.1182600049997</v>
      </c>
      <c r="K22" s="219">
        <v>6578.1300256940003</v>
      </c>
      <c r="L22" s="219">
        <v>8201.4479645179999</v>
      </c>
      <c r="M22" s="423">
        <v>9172.0345962010015</v>
      </c>
      <c r="N22" s="423">
        <v>6037.352525190001</v>
      </c>
    </row>
    <row r="23" spans="1:14" ht="13.2" x14ac:dyDescent="0.2">
      <c r="A23" s="356" t="s">
        <v>360</v>
      </c>
      <c r="B23" s="357"/>
      <c r="C23" s="357"/>
      <c r="D23" s="357"/>
      <c r="E23" s="357"/>
      <c r="F23" s="357"/>
      <c r="G23" s="357"/>
      <c r="H23" s="358"/>
      <c r="I23" s="219">
        <v>257.77362540000001</v>
      </c>
      <c r="J23" s="219">
        <f>J21*0.5</f>
        <v>229.06132650850003</v>
      </c>
      <c r="K23" s="219">
        <v>261.37078110799939</v>
      </c>
      <c r="L23" s="219">
        <v>342.19999279500036</v>
      </c>
      <c r="M23" s="423" t="s">
        <v>189</v>
      </c>
      <c r="N23" s="423" t="s">
        <v>189</v>
      </c>
    </row>
    <row r="24" spans="1:14" ht="13.2" x14ac:dyDescent="0.2">
      <c r="A24" s="356" t="s">
        <v>361</v>
      </c>
      <c r="B24" s="357"/>
      <c r="C24" s="357"/>
      <c r="D24" s="357"/>
      <c r="E24" s="357"/>
      <c r="F24" s="357"/>
      <c r="G24" s="357"/>
      <c r="H24" s="358"/>
      <c r="I24" s="219">
        <f>I20+I23</f>
        <v>8815.9767929609989</v>
      </c>
      <c r="J24" s="219">
        <f>J20+J23</f>
        <v>9140.0569334964985</v>
      </c>
      <c r="K24" s="219">
        <v>6388.98</v>
      </c>
      <c r="L24" s="219">
        <v>7915.3081690620002</v>
      </c>
      <c r="M24" s="423">
        <v>8563.9513355570016</v>
      </c>
      <c r="N24" s="423">
        <v>5825.2943987650006</v>
      </c>
    </row>
    <row r="25" spans="1:14" ht="12" x14ac:dyDescent="0.2">
      <c r="A25" s="359" t="s">
        <v>259</v>
      </c>
      <c r="B25" s="359"/>
      <c r="C25" s="360"/>
      <c r="D25" s="360"/>
      <c r="E25" s="360"/>
      <c r="F25" s="360"/>
      <c r="G25" s="360"/>
      <c r="H25" s="360"/>
      <c r="I25" s="360"/>
      <c r="J25" s="360"/>
    </row>
  </sheetData>
  <mergeCells count="9">
    <mergeCell ref="A24:H24"/>
    <mergeCell ref="A25:B25"/>
    <mergeCell ref="C25:J25"/>
    <mergeCell ref="A3:J3"/>
    <mergeCell ref="A4:J4"/>
    <mergeCell ref="B21:H21"/>
    <mergeCell ref="A22:H22"/>
    <mergeCell ref="A23:H23"/>
    <mergeCell ref="C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Gov Rev Old Series</vt:lpstr>
      <vt:lpstr>Gov Rev after 2011-12</vt:lpstr>
      <vt:lpstr>Gov Rev after 2018-19</vt:lpstr>
      <vt:lpstr>Tax Rev 1974-1998</vt:lpstr>
      <vt:lpstr>Tax Rev 1998-2011</vt:lpstr>
      <vt:lpstr>Tax Rev 2010-2022</vt:lpstr>
      <vt:lpstr>Non tax Rev 1975-2011</vt:lpstr>
      <vt:lpstr>Non tax rev 20092014</vt:lpstr>
      <vt:lpstr>Non tax Rev 2013-2023</vt:lpstr>
      <vt:lpstr>Tax_rev_fed_consolidated_fund</vt:lpstr>
      <vt:lpstr>Revenue Sharing</vt:lpstr>
      <vt:lpstr>'Gov Rev after 2011-12'!Print_Area</vt:lpstr>
      <vt:lpstr>'Gov Rev after 2018-19'!Print_Area</vt:lpstr>
      <vt:lpstr>'Gov Rev Old Series'!Print_Area</vt:lpstr>
      <vt:lpstr>'Revenue Sharing'!Print_Area</vt:lpstr>
      <vt:lpstr>Tax_rev_fed_consolidated_fund!Print_Area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2022-02-23T04:41:00Z</dcterms:created>
  <dcterms:modified xsi:type="dcterms:W3CDTF">2024-07-02T06:42:43Z</dcterms:modified>
</cp:coreProperties>
</file>