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10995" activeTab="0"/>
  </bookViews>
  <sheets>
    <sheet name="cover" sheetId="1" r:id="rId1"/>
    <sheet name="CPI_new" sheetId="2" r:id="rId2"/>
    <sheet name="CPI_Y-O-Y" sheetId="3" r:id="rId3"/>
    <sheet name="CPI_Nep &amp; Ind." sheetId="4" r:id="rId4"/>
    <sheet name="WPI" sheetId="5" r:id="rId5"/>
    <sheet name="WPI YOY" sheetId="6" r:id="rId6"/>
    <sheet name="NSWI" sheetId="7" r:id="rId7"/>
    <sheet name="Direction" sheetId="8" r:id="rId8"/>
    <sheet name="X-India" sheetId="9" r:id="rId9"/>
    <sheet name="X-China" sheetId="10" r:id="rId10"/>
    <sheet name="X-Other" sheetId="11" r:id="rId11"/>
    <sheet name="M-India" sheetId="12" r:id="rId12"/>
    <sheet name="M-China" sheetId="13" r:id="rId13"/>
    <sheet name="M-Other" sheetId="14" r:id="rId14"/>
    <sheet name="Customwise Trade" sheetId="15" r:id="rId15"/>
    <sheet name="M_India$" sheetId="16" r:id="rId16"/>
    <sheet name="X&amp;MPrice Index &amp;TOT" sheetId="17" r:id="rId17"/>
    <sheet name="BOP" sheetId="18" r:id="rId18"/>
    <sheet name="ReserveRs" sheetId="19" r:id="rId19"/>
    <sheet name="Reserves $" sheetId="20" r:id="rId20"/>
    <sheet name="Ex Rate" sheetId="21" r:id="rId21"/>
    <sheet name="GBO" sheetId="22" r:id="rId22"/>
    <sheet name="Revenue" sheetId="23" r:id="rId23"/>
    <sheet name="ODD " sheetId="24" r:id="rId24"/>
    <sheet name="MS" sheetId="25" r:id="rId25"/>
    <sheet name="CBS" sheetId="26" r:id="rId26"/>
    <sheet name="ODCS" sheetId="27" r:id="rId27"/>
    <sheet name="CALCB" sheetId="28" r:id="rId28"/>
    <sheet name="CALDB" sheetId="29" r:id="rId29"/>
    <sheet name="CALFC" sheetId="30" r:id="rId30"/>
    <sheet name="Deposits" sheetId="31" r:id="rId31"/>
    <sheet name="Sect credit" sheetId="32" r:id="rId32"/>
    <sheet name="Secu Credit" sheetId="33" r:id="rId33"/>
    <sheet name="Loan to Gov Ent" sheetId="34" r:id="rId34"/>
    <sheet name="Monetary Operations" sheetId="35" r:id="rId35"/>
    <sheet name="Purchase &amp; Sale of FC" sheetId="36" r:id="rId36"/>
    <sheet name="Inter_Bank" sheetId="37" r:id="rId37"/>
    <sheet name="Int Rate" sheetId="38" r:id="rId38"/>
    <sheet name="TBs 91_364" sheetId="39" r:id="rId39"/>
  </sheets>
  <definedNames>
    <definedName name="a" localSheetId="0">#REF!</definedName>
    <definedName name="a" localSheetId="21">#REF!</definedName>
    <definedName name="a" localSheetId="23">#REF!</definedName>
    <definedName name="a" localSheetId="22">#REF!</definedName>
    <definedName name="a" localSheetId="16">#REF!</definedName>
    <definedName name="a">#REF!</definedName>
    <definedName name="b" localSheetId="0">#REF!</definedName>
    <definedName name="b" localSheetId="23">#REF!</definedName>
    <definedName name="b" localSheetId="22">#REF!</definedName>
    <definedName name="b" localSheetId="16">#REF!</definedName>
    <definedName name="b">#REF!</definedName>
    <definedName name="manoj" localSheetId="0">#REF!</definedName>
    <definedName name="manoj" localSheetId="21">#REF!</definedName>
    <definedName name="manoj" localSheetId="23">#REF!</definedName>
    <definedName name="manoj" localSheetId="22">#REF!</definedName>
    <definedName name="manoj" localSheetId="16">#REF!</definedName>
    <definedName name="manoj">#REF!</definedName>
    <definedName name="_xlnm.Print_Area" localSheetId="17">'BOP'!$A$1:$L$68</definedName>
    <definedName name="_xlnm.Print_Area" localSheetId="0">'cover'!$A$1:$E$48</definedName>
    <definedName name="_xlnm.Print_Area" localSheetId="14">'Customwise Trade'!$B$1:$I$22</definedName>
    <definedName name="_xlnm.Print_Area" localSheetId="7">'Direction'!$B$1:$I$59</definedName>
    <definedName name="_xlnm.Print_Area" localSheetId="20">'Ex Rate'!$B$1:$M$80</definedName>
    <definedName name="_xlnm.Print_Area" localSheetId="36">'Inter_Bank'!$A$1:$I$43</definedName>
    <definedName name="_xlnm.Print_Area" localSheetId="15">'M_India$'!$A$1:$K$19</definedName>
    <definedName name="_xlnm.Print_Area" localSheetId="12">'M-China'!$B$1:$H$49</definedName>
    <definedName name="_xlnm.Print_Area" localSheetId="11">'M-India'!$B$1:$H$58</definedName>
    <definedName name="_xlnm.Print_Area" localSheetId="13">'M-Other'!$B$1:$H$73</definedName>
    <definedName name="_xlnm.Print_Area" localSheetId="23">'ODD '!$A$1:$H$40</definedName>
    <definedName name="_xlnm.Print_Area" localSheetId="18">'ReserveRs'!$B$1:$I$50</definedName>
    <definedName name="_xlnm.Print_Area" localSheetId="19">'Reserves $'!$B$2:$I$50</definedName>
    <definedName name="_xlnm.Print_Area" localSheetId="16">'X&amp;MPrice Index &amp;TOT'!$A$1:$S$20</definedName>
    <definedName name="_xlnm.Print_Area" localSheetId="9">'X-China'!$B$1:$H$28</definedName>
    <definedName name="_xlnm.Print_Area" localSheetId="8">'X-India'!$B$1:$H$62</definedName>
    <definedName name="_xlnm.Print_Area" localSheetId="10">'X-Other'!$B$1:$H$21</definedName>
  </definedNames>
  <calcPr fullCalcOnLoad="1"/>
</workbook>
</file>

<file path=xl/sharedStrings.xml><?xml version="1.0" encoding="utf-8"?>
<sst xmlns="http://schemas.openxmlformats.org/spreadsheetml/2006/main" count="2407" uniqueCount="1147">
  <si>
    <t>Government Revenue Collection</t>
  </si>
  <si>
    <t>Amount (Rs. in million)</t>
  </si>
  <si>
    <t>2013/14</t>
  </si>
  <si>
    <t>2014/15</t>
  </si>
  <si>
    <t>2015/16P</t>
  </si>
  <si>
    <t xml:space="preserve">Annual </t>
  </si>
  <si>
    <t>2015/16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</si>
  <si>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</si>
  <si>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</si>
  <si>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</si>
  <si>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</si>
  <si>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</si>
  <si>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Vehicle Tax</t>
  </si>
  <si>
    <t xml:space="preserve">   Educational Service Tax</t>
  </si>
  <si>
    <t xml:space="preserve">   Health Service Tax</t>
  </si>
  <si>
    <t xml:space="preserve">  Other Tax*</t>
  </si>
  <si>
    <t xml:space="preserve">   Non-Tax Revenue</t>
  </si>
  <si>
    <t>Total  Revenue</t>
  </si>
  <si>
    <t>* Other tax includes road maintenance and improvement duty, road construction and maintenance duty, firm and agency registration fee and ownership certificate charge .</t>
  </si>
  <si>
    <t>P: Provisional</t>
  </si>
  <si>
    <t>Source: Ministry of Finance</t>
  </si>
  <si>
    <t>Table 28</t>
  </si>
  <si>
    <t>Growth Rate During Ten months</t>
  </si>
  <si>
    <t>Composition During Ten months</t>
  </si>
  <si>
    <t>Ten months</t>
  </si>
  <si>
    <t>Table 29</t>
  </si>
  <si>
    <t>Outstanding Domestic Debt of the GoN</t>
  </si>
  <si>
    <t>(Rs. in million)</t>
  </si>
  <si>
    <t>No.</t>
  </si>
  <si>
    <t xml:space="preserve"> Name of Bonds/Ownership</t>
  </si>
  <si>
    <t>Mid-Jul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</si>
  <si>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</si>
  <si>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</si>
  <si>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</si>
  <si>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</si>
  <si>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</si>
  <si>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</si>
  <si>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>Development Bond</t>
  </si>
  <si>
    <t>National Saving Bond</t>
  </si>
  <si>
    <t>Citizen Saving Bond</t>
  </si>
  <si>
    <t xml:space="preserve">    a. Nepal Rastra Bank (Secondary Market)</t>
  </si>
  <si>
    <t>Foreign Employment Bond</t>
  </si>
  <si>
    <t>a. Nepal Rastra Bank</t>
  </si>
  <si>
    <t>b. Others</t>
  </si>
  <si>
    <t>Total Domestic Debt</t>
  </si>
  <si>
    <t>Balance at NRB (Overdraft (+)/Surplus(-)</t>
  </si>
  <si>
    <t>Mid-May</t>
  </si>
  <si>
    <t>Table 27</t>
  </si>
  <si>
    <t>Government Budgetary Operation*</t>
  </si>
  <si>
    <r>
      <t>(</t>
    </r>
    <r>
      <rPr>
        <b/>
        <i/>
        <sz val="9"/>
        <rFont val="Times New Roman"/>
        <family val="1"/>
      </rPr>
      <t>On Cash Basis)</t>
    </r>
  </si>
  <si>
    <t xml:space="preserve"> (Rs. in million)</t>
  </si>
  <si>
    <t>Heads</t>
  </si>
  <si>
    <t>Amount</t>
  </si>
  <si>
    <r>
      <t>2015/16</t>
    </r>
    <r>
      <rPr>
        <b/>
        <vertAlign val="superscript"/>
        <sz val="10"/>
        <rFont val="Times New Roman"/>
        <family val="1"/>
      </rPr>
      <t>P</t>
    </r>
  </si>
  <si>
    <t>Annual</t>
  </si>
  <si>
    <r>
      <t>Annual</t>
    </r>
    <r>
      <rPr>
        <b/>
        <vertAlign val="superscript"/>
        <sz val="10"/>
        <rFont val="Times New Roman"/>
        <family val="1"/>
      </rPr>
      <t xml:space="preserve">R </t>
    </r>
  </si>
  <si>
    <t>Expenditure of Budget</t>
  </si>
  <si>
    <t xml:space="preserve">  Recurrent</t>
  </si>
  <si>
    <t xml:space="preserve">a.Domestic Resources </t>
  </si>
  <si>
    <t>b.Foreign Loans</t>
  </si>
  <si>
    <t>c.Foreign Grants</t>
  </si>
  <si>
    <t xml:space="preserve">  Capital</t>
  </si>
  <si>
    <t xml:space="preserve">  Financial</t>
  </si>
  <si>
    <t>-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</si>
  <si>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</si>
  <si>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</si>
  <si>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</si>
  <si>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</si>
  <si>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</si>
  <si>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>Total Resources</t>
  </si>
  <si>
    <t>Revenue and Grants</t>
  </si>
  <si>
    <t>Revenue</t>
  </si>
  <si>
    <t>Foreign Grants</t>
  </si>
  <si>
    <t>Non-Budgetary Receipts, net</t>
  </si>
  <si>
    <t xml:space="preserve">Others </t>
  </si>
  <si>
    <t>V. A. T. Fund Account</t>
  </si>
  <si>
    <t>Customs Fund Account</t>
  </si>
  <si>
    <t>Reconstruction Fund Account</t>
  </si>
  <si>
    <t>Local Authorities' Accounts (LAA)#</t>
  </si>
  <si>
    <t>Deficits(-) Surplus(+)</t>
  </si>
  <si>
    <t>Sources of Financing</t>
  </si>
  <si>
    <t>Internal Loans</t>
  </si>
  <si>
    <t>Domestic Borrowings</t>
  </si>
  <si>
    <t>(i) Treasury Bills</t>
  </si>
  <si>
    <t>(ii) Development Bonds</t>
  </si>
  <si>
    <t>(iii) National Savings Certificates</t>
  </si>
  <si>
    <t>(iv) Citizen Saving Certificates</t>
  </si>
  <si>
    <t>(v) Foreign Employment Bond</t>
  </si>
  <si>
    <r>
      <t>Overdrafts</t>
    </r>
    <r>
      <rPr>
        <vertAlign val="superscript"/>
        <sz val="10"/>
        <rFont val="Times New Roman"/>
        <family val="1"/>
      </rPr>
      <t>++</t>
    </r>
  </si>
  <si>
    <t>Others@</t>
  </si>
  <si>
    <t>Principal Refund and Share Divestment</t>
  </si>
  <si>
    <t>Foreign Loans</t>
  </si>
  <si>
    <t xml:space="preserve"> #  Change in outstanding amount disbursed to VDC/DDC remaining unspent.</t>
  </si>
  <si>
    <t xml:space="preserve"> ++ Minus (-) indicates surplus.</t>
  </si>
  <si>
    <t>@ Interest from Government Treasury transactions and others.</t>
  </si>
  <si>
    <t xml:space="preserve"> P :  Provisional</t>
  </si>
  <si>
    <t>R: Second Revised</t>
  </si>
  <si>
    <t>Ten Months</t>
  </si>
  <si>
    <t>Percent Change During Ten  Months</t>
  </si>
  <si>
    <t>*  Based on data reported by 8 offices of NRB,  69 branches of Rastriya Banijya Bank Limited, 49 branches of Nepal Bank Limited, 20 out of 22 branches of Agriculture Development Bank, 9  branches of Everest Bank Limited, 4 branches of Global IME Bank Limited and 1 branch each from Nepal Bangladesh Bank Limited, NMB Bank Limited and Bank of Kathmandu Limited conducting government transactions and release report from 79  DTCOs and payment centres.</t>
  </si>
  <si>
    <t xml:space="preserve">Current Macroeconomic and Financial Situation </t>
  </si>
  <si>
    <t>Table No.</t>
  </si>
  <si>
    <t>Prices</t>
  </si>
  <si>
    <t xml:space="preserve">National Consumer Price Index </t>
  </si>
  <si>
    <t>National Consumer Price Index (Monthly Series)</t>
  </si>
  <si>
    <t>Consumer Price Inflation in Nepal and India (Monthly Series)</t>
  </si>
  <si>
    <t xml:space="preserve">National Wholesale Price Index </t>
  </si>
  <si>
    <t>National Wholesale Price Index (Monthly Series)</t>
  </si>
  <si>
    <t>National Salary and Wage Rate Index</t>
  </si>
  <si>
    <t>External Sector</t>
  </si>
  <si>
    <t>Direction of Foreign Trade</t>
  </si>
  <si>
    <t>Exports of Major Commodities to India</t>
  </si>
  <si>
    <t>Exports of Major Commodities to China</t>
  </si>
  <si>
    <t>Exports of Major Commodities to Other Countries</t>
  </si>
  <si>
    <t>Imports of Major Commodities from India</t>
  </si>
  <si>
    <t>Imports of Major Commodities from China</t>
  </si>
  <si>
    <t>Imports of Major Commodities from Other Countries</t>
  </si>
  <si>
    <t>Customs Wise Trade</t>
  </si>
  <si>
    <t>Imports from India against Payment  in US Dollar</t>
  </si>
  <si>
    <t>Export and Import Unit Value Price Index and Terms of Trade</t>
  </si>
  <si>
    <t>Summary of Balance of Payments Presentation</t>
  </si>
  <si>
    <t>Gross Foreign Exchange Holding of the Banking Sector</t>
  </si>
  <si>
    <t>Gross Foreign Exchange Holding of the Banking Sector in US Dollar</t>
  </si>
  <si>
    <t>Exchange Rate of US Dollar</t>
  </si>
  <si>
    <t>Price of Oil and Gold in the International Market</t>
  </si>
  <si>
    <t>Government Finance</t>
  </si>
  <si>
    <t>Government Budgetary Operation</t>
  </si>
  <si>
    <t>Monetary and Credit Aggregates</t>
  </si>
  <si>
    <t>Monetary Survey</t>
  </si>
  <si>
    <t>Central Bank Survey</t>
  </si>
  <si>
    <t>Other Depository Corporation Survey</t>
  </si>
  <si>
    <t>Condensed Assets and Liabilities of Commercial Banks</t>
  </si>
  <si>
    <t>Condensed Assets and Liabilities of Development Banks</t>
  </si>
  <si>
    <t>Condensed Assets and Liabilities of Finance Companies</t>
  </si>
  <si>
    <t xml:space="preserve"> </t>
  </si>
  <si>
    <t>Deposit Details of Banks and Financial Institutions</t>
  </si>
  <si>
    <t>Sectorwise Outstanding Credit  of  Banks and Financial Institutions</t>
  </si>
  <si>
    <t>Securitywise Outstanding Credit of Banks and Financial Institutions</t>
  </si>
  <si>
    <t>Loan of Commercial Banks to Government Enterprises</t>
  </si>
  <si>
    <t>Monetary Operations</t>
  </si>
  <si>
    <t>Purchase/Sale of Foreign Currency</t>
  </si>
  <si>
    <t>Inter-bank Transaction and Interest Rates</t>
  </si>
  <si>
    <t>Inter-bank Transaction Amount &amp; Weighted Average Interest Rate</t>
  </si>
  <si>
    <t>Structure of Interest Rates</t>
  </si>
  <si>
    <t xml:space="preserve">Weighted Average Treasury Bills Rate </t>
  </si>
  <si>
    <t>Table 1</t>
  </si>
  <si>
    <t>(2014/15=100)</t>
  </si>
  <si>
    <t>Mid-May 2016</t>
  </si>
  <si>
    <t>Groups &amp; Sub-Groups</t>
  </si>
  <si>
    <t>Weight %</t>
  </si>
  <si>
    <t>2013/2014</t>
  </si>
  <si>
    <t>2014/2015</t>
  </si>
  <si>
    <t>Percentage Change</t>
  </si>
  <si>
    <t>Feb/March</t>
  </si>
  <si>
    <t>March/April</t>
  </si>
  <si>
    <t>April/May</t>
  </si>
  <si>
    <t>Column 5</t>
  </si>
  <si>
    <t>Column 8</t>
  </si>
  <si>
    <t>Over 3</t>
  </si>
  <si>
    <t>Over 4</t>
  </si>
  <si>
    <t>Over 5</t>
  </si>
  <si>
    <t>Over 7</t>
  </si>
  <si>
    <t>Overall Index</t>
  </si>
  <si>
    <t>Food and Beverage</t>
  </si>
  <si>
    <t>Cereal grains and their products</t>
  </si>
  <si>
    <t>Pulses and Legumes</t>
  </si>
  <si>
    <t>Vegetable</t>
  </si>
  <si>
    <t>Meat and Fish</t>
  </si>
  <si>
    <t>Milk products and Eggs</t>
  </si>
  <si>
    <t>Ghee and Oil</t>
  </si>
  <si>
    <t>Fruit</t>
  </si>
  <si>
    <t>Sugar and Sugar products</t>
  </si>
  <si>
    <t>Spices</t>
  </si>
  <si>
    <t>Non-alcoholic drinks</t>
  </si>
  <si>
    <t>Alcoholic drinks</t>
  </si>
  <si>
    <t>Tobacco products</t>
  </si>
  <si>
    <t>Restaurant and Hotel</t>
  </si>
  <si>
    <t>Non-food and Services</t>
  </si>
  <si>
    <t>Clothes and Footwear</t>
  </si>
  <si>
    <t>Housing and Utilities</t>
  </si>
  <si>
    <t>Furnishing and Household equipment</t>
  </si>
  <si>
    <t>Health</t>
  </si>
  <si>
    <t>Transportation</t>
  </si>
  <si>
    <t>Communication</t>
  </si>
  <si>
    <t>Recreation and Culture</t>
  </si>
  <si>
    <t>Education</t>
  </si>
  <si>
    <t>Miscellaneous goods and services</t>
  </si>
  <si>
    <t>Consumer Price Index : Kathmandu Valley</t>
  </si>
  <si>
    <t>Consumer Price Index : Terai</t>
  </si>
  <si>
    <t>Consumer Price Index : Hill</t>
  </si>
  <si>
    <t>Consumer Price Index : Mountain</t>
  </si>
  <si>
    <t>Table 2</t>
  </si>
  <si>
    <t>(2014/15 = 100)</t>
  </si>
  <si>
    <t>(y-o-y)</t>
  </si>
  <si>
    <t>Mid- month</t>
  </si>
  <si>
    <t>Index</t>
  </si>
  <si>
    <t>Percent Change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</si>
  <si>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</si>
  <si>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</si>
  <si>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</si>
  <si>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</si>
  <si>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</si>
  <si>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</si>
  <si>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</si>
  <si>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</si>
  <si>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</si>
  <si>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</si>
  <si>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</si>
  <si>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</si>
  <si>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Average</t>
  </si>
  <si>
    <t>100**</t>
  </si>
  <si>
    <t xml:space="preserve">** Geometric Average </t>
  </si>
  <si>
    <t>Table 3</t>
  </si>
  <si>
    <t>(y-o-y changes)</t>
  </si>
  <si>
    <t>Months</t>
  </si>
  <si>
    <t>2012/13 (2069/70)</t>
  </si>
  <si>
    <r>
      <t>2015/16</t>
    </r>
    <r>
      <rPr>
        <b/>
        <vertAlign val="superscript"/>
        <sz val="11"/>
        <rFont val="Times New Roman"/>
        <family val="1"/>
      </rPr>
      <t>P</t>
    </r>
  </si>
  <si>
    <t>Nepal</t>
  </si>
  <si>
    <t>India</t>
  </si>
  <si>
    <t>Deviation</t>
  </si>
  <si>
    <t xml:space="preserve">Note : </t>
  </si>
  <si>
    <t>1) CPI in Nepal (2014/15 = 100)</t>
  </si>
  <si>
    <t>2) CPI in India (2012 = 100)</t>
  </si>
  <si>
    <t>Table 4</t>
  </si>
  <si>
    <t>National Wholesale Price Index</t>
  </si>
  <si>
    <t>(1999/00=100)</t>
  </si>
  <si>
    <t xml:space="preserve">Groups and Sub-groups </t>
  </si>
  <si>
    <t xml:space="preserve">Weight % 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</si>
  <si>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</si>
  <si>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</si>
  <si>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</si>
  <si>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</si>
  <si>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</si>
  <si>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</si>
  <si>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</si>
  <si>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</si>
  <si>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</si>
  <si>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</si>
  <si>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</si>
  <si>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</si>
  <si>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</si>
  <si>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</si>
  <si>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</si>
  <si>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</si>
  <si>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</si>
  <si>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</si>
  <si>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 xml:space="preserve">        Drugs and Medicine</t>
  </si>
  <si>
    <t xml:space="preserve">        Textile-Related Products</t>
  </si>
  <si>
    <t xml:space="preserve">        Others</t>
  </si>
  <si>
    <t>`</t>
  </si>
  <si>
    <t>Table 5</t>
  </si>
  <si>
    <t>(1999/00 = 100)</t>
  </si>
  <si>
    <t>Mid-Months</t>
  </si>
  <si>
    <t xml:space="preserve">     2005/06P</t>
  </si>
  <si>
    <t>INDEX</t>
  </si>
  <si>
    <t>%CHANGES</t>
  </si>
  <si>
    <t>Table 6</t>
  </si>
  <si>
    <t>(2004/05=100)</t>
  </si>
  <si>
    <t>S.No.</t>
  </si>
  <si>
    <t>Groups/Sub-groups</t>
  </si>
  <si>
    <t>Weight</t>
  </si>
  <si>
    <t>%</t>
  </si>
  <si>
    <t>5 over 3</t>
  </si>
  <si>
    <t>5 over 4</t>
  </si>
  <si>
    <t>8 over 5</t>
  </si>
  <si>
    <t>8 over 7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</si>
  <si>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</si>
  <si>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</si>
  <si>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</si>
  <si>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</si>
  <si>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</si>
  <si>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</si>
  <si>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 &amp; Police Forces</t>
  </si>
  <si>
    <t>Private Institutions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</si>
  <si>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</si>
  <si>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</si>
  <si>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</si>
  <si>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</si>
  <si>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</si>
  <si>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</si>
  <si>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</si>
  <si>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</si>
  <si>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</si>
  <si>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</si>
  <si>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</si>
  <si>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</si>
  <si>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</si>
  <si>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Amount Change                 Jul-May</t>
  </si>
  <si>
    <r>
      <t xml:space="preserve">2015/2016 </t>
    </r>
    <r>
      <rPr>
        <b/>
        <sz val="8"/>
        <color indexed="8"/>
        <rFont val="Times New Roman"/>
        <family val="1"/>
      </rPr>
      <t>P</t>
    </r>
  </si>
  <si>
    <t>Money multiplier (M2)</t>
  </si>
  <si>
    <t>Money multiplier (M1+)</t>
  </si>
  <si>
    <t>Money multiplier (M1)</t>
  </si>
  <si>
    <t>Memorandum Items</t>
  </si>
  <si>
    <t>p = provisional, e = estimates</t>
  </si>
  <si>
    <t>million</t>
  </si>
  <si>
    <r>
      <t>2/</t>
    </r>
    <r>
      <rPr>
        <sz val="10"/>
        <rFont val="Times New Roman"/>
        <family val="1"/>
      </rPr>
      <t xml:space="preserve"> Adjusting the exchange valuation gain of Rs. </t>
    </r>
  </si>
  <si>
    <r>
      <t>1</t>
    </r>
    <r>
      <rPr>
        <b/>
        <sz val="10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gain of  Rs. </t>
    </r>
  </si>
  <si>
    <t>4. Broad Money Liquidity (M3)</t>
  </si>
  <si>
    <t xml:space="preserve">  3.2 Time Deposits</t>
  </si>
  <si>
    <t xml:space="preserve">      b. Saving and Call Deposits</t>
  </si>
  <si>
    <t xml:space="preserve">             Demand Deposits</t>
  </si>
  <si>
    <t xml:space="preserve">             Currency</t>
  </si>
  <si>
    <t xml:space="preserve">      a. Money Supply (M1)</t>
  </si>
  <si>
    <t xml:space="preserve">  3.1 Money Supply (a+b), M1+</t>
  </si>
  <si>
    <t>3. Broad Money (M2)</t>
  </si>
  <si>
    <t>2/</t>
  </si>
  <si>
    <t>1/</t>
  </si>
  <si>
    <t xml:space="preserve">   2.2 Net Non-Monetary Liabilities</t>
  </si>
  <si>
    <t xml:space="preserve">       d. Claims on Private Sector </t>
  </si>
  <si>
    <t xml:space="preserve">              Non-Government</t>
  </si>
  <si>
    <t xml:space="preserve">              Government </t>
  </si>
  <si>
    <t xml:space="preserve">       c. Claims on Financial Institutions</t>
  </si>
  <si>
    <t xml:space="preserve">       b. Claims on Non-Financial Government Enterprises</t>
  </si>
  <si>
    <t xml:space="preserve">              Government Deposits</t>
  </si>
  <si>
    <t xml:space="preserve">              Claims on Government</t>
  </si>
  <si>
    <t xml:space="preserve">        a. Net Claims on Government</t>
  </si>
  <si>
    <t xml:space="preserve">   2.1 Domestic Credit</t>
  </si>
  <si>
    <t>2. Net Domestic Assets</t>
  </si>
  <si>
    <t xml:space="preserve">           b. Other </t>
  </si>
  <si>
    <t xml:space="preserve">           a. Deposits</t>
  </si>
  <si>
    <t xml:space="preserve">     1.2 Foreign Liabilities</t>
  </si>
  <si>
    <t xml:space="preserve">     1.1 Foreign Assets</t>
  </si>
  <si>
    <t>1. Foreign Assets, Net</t>
  </si>
  <si>
    <t>Percent</t>
  </si>
  <si>
    <t>May(e)</t>
  </si>
  <si>
    <t>Jul (p)</t>
  </si>
  <si>
    <t>May</t>
  </si>
  <si>
    <t xml:space="preserve">Jul </t>
  </si>
  <si>
    <t>Monetary Aggregates</t>
  </si>
  <si>
    <t>Changes during ten months</t>
  </si>
  <si>
    <t>Table 25</t>
  </si>
  <si>
    <r>
      <t>2/</t>
    </r>
    <r>
      <rPr>
        <b/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Adjusting the exchange valuation gain of Rs. </t>
    </r>
  </si>
  <si>
    <r>
      <t>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</t>
    </r>
  </si>
  <si>
    <t>Other Items, Net</t>
  </si>
  <si>
    <t>Net Domestic Assets</t>
  </si>
  <si>
    <t>Net Foreign Assets</t>
  </si>
  <si>
    <t>14. Other Liabilities</t>
  </si>
  <si>
    <t>13. Capital and Reserve</t>
  </si>
  <si>
    <t xml:space="preserve">     12.8 CSI </t>
  </si>
  <si>
    <t xml:space="preserve">     12.7 RCF</t>
  </si>
  <si>
    <t xml:space="preserve">     12.6 ECF</t>
  </si>
  <si>
    <t xml:space="preserve">     12.5 ESAF</t>
  </si>
  <si>
    <t xml:space="preserve">     12.4 SAF</t>
  </si>
  <si>
    <t xml:space="preserve">     12.3 Use of Fund Resources</t>
  </si>
  <si>
    <t xml:space="preserve">     12.2 IMF Trust Fund</t>
  </si>
  <si>
    <t xml:space="preserve">     12.1 Foreign Deposits</t>
  </si>
  <si>
    <t>12.  Foreign Liabilities</t>
  </si>
  <si>
    <t>11. Reverse Repo</t>
  </si>
  <si>
    <t>10. Deposit Auction</t>
  </si>
  <si>
    <t>9.  Govt. Deposits</t>
  </si>
  <si>
    <t xml:space="preserve">     8.6 Other Deposits</t>
  </si>
  <si>
    <t xml:space="preserve">     8.5 Deposits of  Finance Companies</t>
  </si>
  <si>
    <t xml:space="preserve">     8.4 Deposits of Development Banks</t>
  </si>
  <si>
    <t xml:space="preserve">     8.3 Deposits of Commercial Banks</t>
  </si>
  <si>
    <t xml:space="preserve">     8.2 Currency Held by ODCs</t>
  </si>
  <si>
    <t xml:space="preserve">     8.1 Currency Outside ODCs</t>
  </si>
  <si>
    <t>8.  Reserve Money</t>
  </si>
  <si>
    <t xml:space="preserve">   Assets = Liabilities</t>
  </si>
  <si>
    <t>7. Other Assets</t>
  </si>
  <si>
    <t>6. Claims on Private Sector</t>
  </si>
  <si>
    <t xml:space="preserve">     5.2 Repo Lending and SLF</t>
  </si>
  <si>
    <t xml:space="preserve">     5.1 Refinance</t>
  </si>
  <si>
    <t>5. Claims on Banks and Financial Institutons</t>
  </si>
  <si>
    <t xml:space="preserve">     4.2 Non-Government</t>
  </si>
  <si>
    <t xml:space="preserve">     4.1 Government </t>
  </si>
  <si>
    <t>4. Claims on Non-Banking Financial Institutions</t>
  </si>
  <si>
    <t>3. Claims on Non-Financial Government Enterprises</t>
  </si>
  <si>
    <t xml:space="preserve">     2.4 Loans and Advances</t>
  </si>
  <si>
    <t xml:space="preserve">     2.3 Other Government Papers</t>
  </si>
  <si>
    <t xml:space="preserve">     2.2 Development Bonds</t>
  </si>
  <si>
    <t xml:space="preserve">     2.1 Treasury Bills</t>
  </si>
  <si>
    <t>2. Claims on Government</t>
  </si>
  <si>
    <t xml:space="preserve">     1.4 Foreign Exchange</t>
  </si>
  <si>
    <t xml:space="preserve">     1.3 Reserve Position in the Fund</t>
  </si>
  <si>
    <t xml:space="preserve">     1.2 SDR Holdings</t>
  </si>
  <si>
    <t xml:space="preserve">     1.1 Gold Investment</t>
  </si>
  <si>
    <t>1. Foreign Assets</t>
  </si>
  <si>
    <t>Headings</t>
  </si>
  <si>
    <t>Table 26</t>
  </si>
  <si>
    <t xml:space="preserve">    6.5 Foreign Bills Purchased &amp; Discounted</t>
  </si>
  <si>
    <t xml:space="preserve">            b.  Interest Accrued</t>
  </si>
  <si>
    <t xml:space="preserve">            a.  Principal</t>
  </si>
  <si>
    <t xml:space="preserve">    6.4 Claims on Private Sector</t>
  </si>
  <si>
    <t>b.Non-Government</t>
  </si>
  <si>
    <t>a.Government</t>
  </si>
  <si>
    <t xml:space="preserve">    6.3 Claims on Financial Enterprises</t>
  </si>
  <si>
    <t xml:space="preserve">    6.2 Claims on  Non-Financial Government Enterprises</t>
  </si>
  <si>
    <t xml:space="preserve">    6.1 Claims on Government</t>
  </si>
  <si>
    <t>6. Loans and Advances</t>
  </si>
  <si>
    <t xml:space="preserve">    5.5 Cash in Transit</t>
  </si>
  <si>
    <t xml:space="preserve">    5.4 Balance Held Abroad</t>
  </si>
  <si>
    <t xml:space="preserve">    5.3 Foreign Currency in Hand</t>
  </si>
  <si>
    <t xml:space="preserve">    5.2 Balance with Nepal  Rastra Bank</t>
  </si>
  <si>
    <t xml:space="preserve">    5.1 Cash in Hand</t>
  </si>
  <si>
    <t>5. Liquid Funds</t>
  </si>
  <si>
    <t>Assets =  Liabilities</t>
  </si>
  <si>
    <t xml:space="preserve">     4.3 Other Liabilities</t>
  </si>
  <si>
    <t xml:space="preserve">     4.2 General Reserves</t>
  </si>
  <si>
    <t xml:space="preserve">     4.1 Paid-up Capital</t>
  </si>
  <si>
    <t>4. Other Liabilities</t>
  </si>
  <si>
    <t>3. Foreign Liabilities</t>
  </si>
  <si>
    <t>2. Borrowings from Nepal Rastra Bank</t>
  </si>
  <si>
    <t xml:space="preserve">   1.5 Margin Deposits</t>
  </si>
  <si>
    <t xml:space="preserve">           b. Foreign Deposits</t>
  </si>
  <si>
    <t xml:space="preserve">           a.  Domestic Deposits</t>
  </si>
  <si>
    <t xml:space="preserve">    1.4 Call Deposits</t>
  </si>
  <si>
    <t xml:space="preserve">    1.3 Fixed Deposits</t>
  </si>
  <si>
    <t xml:space="preserve">    1.2 Saving Deposits</t>
  </si>
  <si>
    <t xml:space="preserve">    1.1 Demand Deposits</t>
  </si>
  <si>
    <t>1. Total Deposits</t>
  </si>
  <si>
    <t xml:space="preserve">    5.2 Balance with Nepal Rastra Bank</t>
  </si>
  <si>
    <t>Table 30</t>
  </si>
  <si>
    <t>*Deposits among "A", "B" and "C" class financial institutions</t>
  </si>
  <si>
    <t xml:space="preserve"> p = provisional, e = estimates</t>
  </si>
  <si>
    <t>due to increase in deposits of Rural Development banks and finance companies Rs 2/2 billion</t>
  </si>
  <si>
    <t>Change in call deposits</t>
  </si>
  <si>
    <t>Increase in insurance companies deposits (non depository financial institutions by 3.79 billion)</t>
  </si>
  <si>
    <t>Change in Saving account</t>
  </si>
  <si>
    <t>Projects</t>
  </si>
  <si>
    <t>Current Account increase due to increase in deposits by foreign airlines, foreign residents and foreign operated govt</t>
  </si>
  <si>
    <t>Total</t>
  </si>
  <si>
    <t>9. Miscellaneous</t>
  </si>
  <si>
    <t>8. Individuals</t>
  </si>
  <si>
    <t>7. Non-profit Organisations</t>
  </si>
  <si>
    <t>6. Inter-bank Deposits*</t>
  </si>
  <si>
    <t>5. Non-government Corporations</t>
  </si>
  <si>
    <t>4. Government Corporations</t>
  </si>
  <si>
    <t xml:space="preserve">     3.4 Others</t>
  </si>
  <si>
    <t xml:space="preserve">     3.3  Citizen Investment Trust</t>
  </si>
  <si>
    <t xml:space="preserve">     3.2 Employees Provident Fund</t>
  </si>
  <si>
    <t xml:space="preserve">     3.1 Insurance Companies</t>
  </si>
  <si>
    <t>3. Non-banks Financial Institutions</t>
  </si>
  <si>
    <t>2. Local Government/VDC</t>
  </si>
  <si>
    <t>1. Foreign Deposits</t>
  </si>
  <si>
    <t xml:space="preserve">Changes during ten months </t>
  </si>
  <si>
    <t>Table 31</t>
  </si>
  <si>
    <t xml:space="preserve">     5.13 Turbines</t>
  </si>
  <si>
    <t xml:space="preserve">     5.12 Generators</t>
  </si>
  <si>
    <t xml:space="preserve">     5.11 Medical Equipments</t>
  </si>
  <si>
    <t xml:space="preserve">     5.10 Electronic Parts</t>
  </si>
  <si>
    <t xml:space="preserve">     5.9 Communications Equipments</t>
  </si>
  <si>
    <t xml:space="preserve">     5.8 Home Equipments</t>
  </si>
  <si>
    <t xml:space="preserve">     5.7 Electrical Equipments</t>
  </si>
  <si>
    <t>Total (1 to 13)</t>
  </si>
  <si>
    <t xml:space="preserve">     5.6 Machinary - Others</t>
  </si>
  <si>
    <t xml:space="preserve"> 13. Others</t>
  </si>
  <si>
    <t xml:space="preserve">     5.5 Machinary - Office and Computing</t>
  </si>
  <si>
    <t xml:space="preserve"> 12. Local Government</t>
  </si>
  <si>
    <t xml:space="preserve">     5.4 Machinary - Construction, Oil, and Mines</t>
  </si>
  <si>
    <t xml:space="preserve">     11.4 Credit Card</t>
  </si>
  <si>
    <t xml:space="preserve">     5.3 Machinary - Agricultural</t>
  </si>
  <si>
    <t xml:space="preserve">     11.3 Guarantee Bond</t>
  </si>
  <si>
    <t xml:space="preserve">     5.2 Machine Tools</t>
  </si>
  <si>
    <t xml:space="preserve">     11.2 Fixed A/c Receipt</t>
  </si>
  <si>
    <t xml:space="preserve">     5.1 Fabricated Metal Equipments</t>
  </si>
  <si>
    <t xml:space="preserve">     11.1 Gold and Silver</t>
  </si>
  <si>
    <t xml:space="preserve"> 5. Metal Productions, Machinary, and Electrical Tools and fitting</t>
  </si>
  <si>
    <t xml:space="preserve"> 11. Consumable Loan</t>
  </si>
  <si>
    <t xml:space="preserve">     4.3 Heavy Constructions (Highway, Bridges, etc.)</t>
  </si>
  <si>
    <t xml:space="preserve">     10.8 Other Service Companies</t>
  </si>
  <si>
    <t xml:space="preserve">     4.2 Non Residential</t>
  </si>
  <si>
    <t xml:space="preserve">     10.7 Entertainment, Recreation, Films</t>
  </si>
  <si>
    <t xml:space="preserve">     4.1 Residential</t>
  </si>
  <si>
    <t xml:space="preserve">     10.6 Educational Services</t>
  </si>
  <si>
    <t xml:space="preserve"> 4. Construction</t>
  </si>
  <si>
    <t xml:space="preserve">     10.5 Hospitals, Clinic, etc./Health Service </t>
  </si>
  <si>
    <t xml:space="preserve">     3.22 Miscellaneous Productions</t>
  </si>
  <si>
    <t xml:space="preserve">     10.4 Automotive Services</t>
  </si>
  <si>
    <t xml:space="preserve">     3.21 Metals - Other Plants</t>
  </si>
  <si>
    <t xml:space="preserve">     10.3 Advertising Agency</t>
  </si>
  <si>
    <t xml:space="preserve">     3.20 Metals - Basic Iron and Steel Plants</t>
  </si>
  <si>
    <t xml:space="preserve">     10.2 Hotel</t>
  </si>
  <si>
    <t xml:space="preserve">     3.19 Stone, Soil and Lead Production</t>
  </si>
  <si>
    <t xml:space="preserve">     10.1 Tourism (Treaking, Mountaining, Resort, Rafting, Camping, etc.)</t>
  </si>
  <si>
    <t xml:space="preserve">     3.18 Cement</t>
  </si>
  <si>
    <t xml:space="preserve"> 10. Service Industries</t>
  </si>
  <si>
    <t xml:space="preserve">     3.17 Plastic</t>
  </si>
  <si>
    <t xml:space="preserve">     9.12 Other Investment Institutions</t>
  </si>
  <si>
    <t xml:space="preserve">     3.16 Leather</t>
  </si>
  <si>
    <t xml:space="preserve">     9.11 Real Estates</t>
  </si>
  <si>
    <t xml:space="preserve">     3.15 Rubber Tyre</t>
  </si>
  <si>
    <t xml:space="preserve">     9.10 Private Non Financial Institutions</t>
  </si>
  <si>
    <t xml:space="preserve">     3.14 Rasin and Tarpin</t>
  </si>
  <si>
    <t xml:space="preserve">     9.9 Non Financial Government Institutions</t>
  </si>
  <si>
    <t xml:space="preserve">     3.13 Processed Oil and Charcoal Production</t>
  </si>
  <si>
    <t xml:space="preserve">     9.8 Local Government (VDC/Municipality/DDC)</t>
  </si>
  <si>
    <t xml:space="preserve">     3.12 Medicine</t>
  </si>
  <si>
    <t xml:space="preserve">     9.7 Other Financial Institutions</t>
  </si>
  <si>
    <t xml:space="preserve">     3.11 Industrial and Agricultural</t>
  </si>
  <si>
    <t xml:space="preserve">     9.6 Pension Fund and Insurance Companies</t>
  </si>
  <si>
    <t xml:space="preserve">     3.10 Printing and Publishing</t>
  </si>
  <si>
    <t xml:space="preserve">     9.5 Saving and Debt Cooperatives</t>
  </si>
  <si>
    <t xml:space="preserve">     3.9 Paper</t>
  </si>
  <si>
    <t xml:space="preserve">     9.4 Rural Development Banks</t>
  </si>
  <si>
    <t xml:space="preserve">     3.8 Loging and Timber Production / Furniture</t>
  </si>
  <si>
    <t xml:space="preserve">     9.3 Development Banks</t>
  </si>
  <si>
    <t xml:space="preserve">     3.7 Textile Production and Ready Made Clothings</t>
  </si>
  <si>
    <t xml:space="preserve">     9.2 Finance Companies</t>
  </si>
  <si>
    <t xml:space="preserve">     3.6 Sunpat</t>
  </si>
  <si>
    <t xml:space="preserve">     9.1 Commercial Banks</t>
  </si>
  <si>
    <t xml:space="preserve">     3.5 Handicrafts</t>
  </si>
  <si>
    <t xml:space="preserve"> 9. Finance, Insurance, and Fixed Assets</t>
  </si>
  <si>
    <t xml:space="preserve">     3.4 Tobacco</t>
  </si>
  <si>
    <t xml:space="preserve">     8.6 Export Business</t>
  </si>
  <si>
    <t xml:space="preserve">         3.3.2 Non-Alcohol</t>
  </si>
  <si>
    <t xml:space="preserve">     8.5 Import Business</t>
  </si>
  <si>
    <t xml:space="preserve">         3.3.1 Alcohol</t>
  </si>
  <si>
    <t xml:space="preserve">     8.4 Other Retail Business</t>
  </si>
  <si>
    <t xml:space="preserve">     3.3 Drinking Materials (Bear, Alcohol, Soda, etc.)</t>
  </si>
  <si>
    <t xml:space="preserve">     8.3 Automative Dealer/ Franchise</t>
  </si>
  <si>
    <t xml:space="preserve">     3.2 Agriculture and Forest Production</t>
  </si>
  <si>
    <t xml:space="preserve">     8.2 Wholesale Business - Non Durable Commodities</t>
  </si>
  <si>
    <t xml:space="preserve">     3.1 Food Production (Packing and Processing)</t>
  </si>
  <si>
    <t xml:space="preserve">     8.1 Wholesale Business - Durable Commodities</t>
  </si>
  <si>
    <t xml:space="preserve"> 3. Productions</t>
  </si>
  <si>
    <t xml:space="preserve"> 8. Wholesaler and Retailers</t>
  </si>
  <si>
    <t xml:space="preserve">     2.7 About Mines Others</t>
  </si>
  <si>
    <t xml:space="preserve">     7.7 Other Services</t>
  </si>
  <si>
    <t xml:space="preserve">     2.6 Oil and Gas Extraction</t>
  </si>
  <si>
    <t xml:space="preserve">     7.6 Gas and Gas Pipe Line Services</t>
  </si>
  <si>
    <t xml:space="preserve">     2.5 Chalks</t>
  </si>
  <si>
    <t xml:space="preserve">     7.5 Electricity</t>
  </si>
  <si>
    <t xml:space="preserve">     2.4 Magnesite</t>
  </si>
  <si>
    <t xml:space="preserve">     7.4 Communications</t>
  </si>
  <si>
    <t xml:space="preserve">     2.3 Graphite</t>
  </si>
  <si>
    <t xml:space="preserve">     7.3 Pipe Lines Except Natural Gas</t>
  </si>
  <si>
    <t xml:space="preserve">     2.2 Charcoal</t>
  </si>
  <si>
    <t xml:space="preserve">     7.2 Truck Services and Store Arrangements</t>
  </si>
  <si>
    <t xml:space="preserve">     2.1 Metals (Iron, Lead, etc.)</t>
  </si>
  <si>
    <t xml:space="preserve">     7.1 Railways and Passengers Vehicles</t>
  </si>
  <si>
    <t xml:space="preserve"> 2. Mines</t>
  </si>
  <si>
    <t xml:space="preserve"> 7. Transportation, Communications and Public Services</t>
  </si>
  <si>
    <t xml:space="preserve">     1.5 Other Agriculture and Agricultural Services</t>
  </si>
  <si>
    <t xml:space="preserve">     6.4 Other Parts about Transportation</t>
  </si>
  <si>
    <t xml:space="preserve">     1.4 Forest, Fish Farming, and Slaughter</t>
  </si>
  <si>
    <t xml:space="preserve">     6.3 Aircraft  and Aircraft Parts</t>
  </si>
  <si>
    <t xml:space="preserve">     1.3 Animals Farming/Service</t>
  </si>
  <si>
    <t xml:space="preserve">     6.2 Jet Boat/Water Transportation</t>
  </si>
  <si>
    <t xml:space="preserve">     1.2 Tea</t>
  </si>
  <si>
    <t xml:space="preserve">     6.1 Vehicles and Vehicle Parts</t>
  </si>
  <si>
    <t xml:space="preserve">     1.1 Farming /Farming Service</t>
  </si>
  <si>
    <t xml:space="preserve"> 6. Transportation Equipment Production and Fitting</t>
  </si>
  <si>
    <t xml:space="preserve"> 1. Agriculture</t>
  </si>
  <si>
    <t>percent</t>
  </si>
  <si>
    <t>Sectorwise Outstanding Credit of Banks and Financial Insitutions</t>
  </si>
  <si>
    <t>Table 32</t>
  </si>
  <si>
    <t xml:space="preserve">Total </t>
  </si>
  <si>
    <t>10. Others</t>
  </si>
  <si>
    <t>9. Earthquake Victim Loan</t>
  </si>
  <si>
    <t>8. Credit Card</t>
  </si>
  <si>
    <t xml:space="preserve">   7.5 On Other Guarantee</t>
  </si>
  <si>
    <t xml:space="preserve">   7.4 Group Guarantee</t>
  </si>
  <si>
    <t xml:space="preserve">   7.3 Personal Guarantee</t>
  </si>
  <si>
    <t xml:space="preserve">   7.2 Institutional Guarantee</t>
  </si>
  <si>
    <t xml:space="preserve">   7.1 Government Guarantee</t>
  </si>
  <si>
    <t>7. Guarantee</t>
  </si>
  <si>
    <t xml:space="preserve">         6.2.4 Other Foreign Bills</t>
  </si>
  <si>
    <t xml:space="preserve">         6.2.3 Against  Export Bill</t>
  </si>
  <si>
    <t xml:space="preserve">         6.2.2 Export Bill</t>
  </si>
  <si>
    <t xml:space="preserve">         6.2.1 Import Bill and Letter of Credit</t>
  </si>
  <si>
    <t xml:space="preserve">    6.2 Foreign Bills</t>
  </si>
  <si>
    <t xml:space="preserve">    6.1 Domestic Bills</t>
  </si>
  <si>
    <t xml:space="preserve"> 6. On Bills Guarantee</t>
  </si>
  <si>
    <t xml:space="preserve">                     iii. Other Goods</t>
  </si>
  <si>
    <t xml:space="preserve">                     ii.  Clothing</t>
  </si>
  <si>
    <t xml:space="preserve">                     i.   Salt, Sugar, Ghee, and Oil</t>
  </si>
  <si>
    <t xml:space="preserve">                 c.  Readymade Goods</t>
  </si>
  <si>
    <t xml:space="preserve">                 b.  Semi Ready Made Goods</t>
  </si>
  <si>
    <t xml:space="preserve">                 a.  Raw Materials</t>
  </si>
  <si>
    <t xml:space="preserve">         5.2.2 Other Non Agricultural Products</t>
  </si>
  <si>
    <t xml:space="preserve">                 c.  Other Agricultural Products</t>
  </si>
  <si>
    <t xml:space="preserve">                 b.  Raw Jute</t>
  </si>
  <si>
    <t xml:space="preserve">                 a.  Rice</t>
  </si>
  <si>
    <t xml:space="preserve">         5.2.1 Agricultural Products</t>
  </si>
  <si>
    <t xml:space="preserve">    5.2 Current  Assets</t>
  </si>
  <si>
    <t xml:space="preserve">         5.1.5 Other Fixed Assets</t>
  </si>
  <si>
    <t xml:space="preserve">         5.1.4 Vehicles</t>
  </si>
  <si>
    <t xml:space="preserve">         5.1.3 Furniture and Fixture</t>
  </si>
  <si>
    <t xml:space="preserve">         5.1.2 Machinary and Tools</t>
  </si>
  <si>
    <t xml:space="preserve">         5.1.1 Lands  and Buildings</t>
  </si>
  <si>
    <t xml:space="preserve">    5.1 Fixed Assets</t>
  </si>
  <si>
    <t xml:space="preserve"> 5. Asset Guarantee</t>
  </si>
  <si>
    <t xml:space="preserve">    4.2 On Other Banks</t>
  </si>
  <si>
    <t xml:space="preserve">    4.1 On Own Bank</t>
  </si>
  <si>
    <t xml:space="preserve"> 4. Fixed A/c Receipt</t>
  </si>
  <si>
    <t xml:space="preserve"> 3. Non Government Securities</t>
  </si>
  <si>
    <t xml:space="preserve"> 2. Government Securities</t>
  </si>
  <si>
    <t xml:space="preserve"> 1. Gold/Silver</t>
  </si>
  <si>
    <t>Table 33</t>
  </si>
  <si>
    <t xml:space="preserve">      2. Interest</t>
  </si>
  <si>
    <t xml:space="preserve">      1. Principal</t>
  </si>
  <si>
    <t xml:space="preserve">C. Total </t>
  </si>
  <si>
    <t xml:space="preserve">B. Financial </t>
  </si>
  <si>
    <t xml:space="preserve">            1.4.2 Others</t>
  </si>
  <si>
    <t xml:space="preserve">            1.4.1 Public Utilities</t>
  </si>
  <si>
    <t xml:space="preserve">         1.4 Other Corporations</t>
  </si>
  <si>
    <t xml:space="preserve">         1.3 Service</t>
  </si>
  <si>
    <t xml:space="preserve">         1.2 Trading</t>
  </si>
  <si>
    <t xml:space="preserve">         1.1 Industrial</t>
  </si>
  <si>
    <t>A.  Non-Financial</t>
  </si>
  <si>
    <t>Loan of  Commercial Banks to Government Enterprises</t>
  </si>
  <si>
    <t>Table 34</t>
  </si>
  <si>
    <t>Table 7</t>
  </si>
  <si>
    <t>Direction of Foreign Trade*</t>
  </si>
  <si>
    <r>
      <t>2014/15</t>
    </r>
    <r>
      <rPr>
        <b/>
        <vertAlign val="superscript"/>
        <sz val="10"/>
        <rFont val="Times New Roman"/>
        <family val="1"/>
      </rPr>
      <t>R</t>
    </r>
  </si>
  <si>
    <t>TOTAL EXPORTS</t>
  </si>
  <si>
    <t>To India</t>
  </si>
  <si>
    <t>To China</t>
  </si>
  <si>
    <t>To Other Countries</t>
  </si>
  <si>
    <t>TOTAL IMPORTS</t>
  </si>
  <si>
    <t>From India</t>
  </si>
  <si>
    <t>From China</t>
  </si>
  <si>
    <t>From Other Countries</t>
  </si>
  <si>
    <t>TOTAL TRADE BALANCE</t>
  </si>
  <si>
    <t>With India</t>
  </si>
  <si>
    <t>With China</t>
  </si>
  <si>
    <t>With Other Countries</t>
  </si>
  <si>
    <t>TOTAL FOREIGN TRADE</t>
  </si>
  <si>
    <t>1. Ratio of export to  import</t>
  </si>
  <si>
    <t>China</t>
  </si>
  <si>
    <t>Other Countries</t>
  </si>
  <si>
    <t>2. Share in  total export</t>
  </si>
  <si>
    <t>3. Share in  total import</t>
  </si>
  <si>
    <t>4. Share in trade balance</t>
  </si>
  <si>
    <t xml:space="preserve">5. Share in  total trade </t>
  </si>
  <si>
    <t>6. Share of  export and import in total trade</t>
  </si>
  <si>
    <t>Export</t>
  </si>
  <si>
    <t>Import</t>
  </si>
  <si>
    <t>* Based on customs data</t>
  </si>
  <si>
    <t xml:space="preserve">P= Provisional   </t>
  </si>
  <si>
    <t>R= Revised</t>
  </si>
  <si>
    <t>Table 8</t>
  </si>
  <si>
    <t xml:space="preserve"> Exports of Major Commodities to India</t>
  </si>
  <si>
    <r>
      <t>2014/15</t>
    </r>
    <r>
      <rPr>
        <b/>
        <vertAlign val="superscript"/>
        <sz val="9"/>
        <rFont val="Times New Roman"/>
        <family val="1"/>
      </rPr>
      <t>R</t>
    </r>
  </si>
  <si>
    <r>
      <t>2015/16</t>
    </r>
    <r>
      <rPr>
        <b/>
        <vertAlign val="superscript"/>
        <sz val="9"/>
        <rFont val="Times New Roman"/>
        <family val="1"/>
      </rPr>
      <t>P</t>
    </r>
  </si>
  <si>
    <t>A. Major Commodities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</si>
  <si>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</si>
  <si>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</si>
  <si>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</si>
  <si>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</si>
  <si>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</si>
  <si>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</si>
  <si>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</si>
  <si>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</si>
  <si>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</si>
  <si>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</si>
  <si>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</si>
  <si>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</si>
  <si>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</si>
  <si>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</si>
  <si>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</si>
  <si>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</si>
  <si>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</si>
  <si>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</si>
  <si>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</si>
  <si>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 xml:space="preserve">         (a) Hessian</t>
  </si>
  <si>
    <t xml:space="preserve">         (b) Sackings</t>
  </si>
  <si>
    <t xml:space="preserve">         (c) Twines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</si>
  <si>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</si>
  <si>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</si>
  <si>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</si>
  <si>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</si>
  <si>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</si>
  <si>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</si>
  <si>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</si>
  <si>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</si>
  <si>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</si>
  <si>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</si>
  <si>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</si>
  <si>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</si>
  <si>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Pulses</t>
  </si>
  <si>
    <t>Raw Jute</t>
  </si>
  <si>
    <t>Readymade garments</t>
  </si>
  <si>
    <t>Ricebran Oil</t>
  </si>
  <si>
    <t>Rosin</t>
  </si>
  <si>
    <t>Shampoos and Hair Oils</t>
  </si>
  <si>
    <t>Shoes and Sandles</t>
  </si>
  <si>
    <t>Skin</t>
  </si>
  <si>
    <t>Soap</t>
  </si>
  <si>
    <t>Stone and Sand</t>
  </si>
  <si>
    <t>Turpentine</t>
  </si>
  <si>
    <t>Textiles*</t>
  </si>
  <si>
    <t>Thread</t>
  </si>
  <si>
    <t>Tooth Paste</t>
  </si>
  <si>
    <t>Turmeric</t>
  </si>
  <si>
    <t>Wire</t>
  </si>
  <si>
    <t>Zinc Sheet</t>
  </si>
  <si>
    <t xml:space="preserve"> B. Others</t>
  </si>
  <si>
    <t xml:space="preserve"> Total (A+B)</t>
  </si>
  <si>
    <t>* includes P.P. fabric</t>
  </si>
  <si>
    <t>R= Revised, P= Povisional</t>
  </si>
  <si>
    <t>Table 9</t>
  </si>
  <si>
    <t xml:space="preserve"> Exports of Major Commodities to China</t>
  </si>
  <si>
    <t xml:space="preserve">A. Major Commodities </t>
  </si>
  <si>
    <t>Agarbatti</t>
  </si>
  <si>
    <t>Aluminium, Copper and Brass Utensils</t>
  </si>
  <si>
    <t>Handicraft (Metal and Woolen)</t>
  </si>
  <si>
    <t>Human Hair</t>
  </si>
  <si>
    <t>Musical Instruments, Parts and Accessories</t>
  </si>
  <si>
    <t>Nepalese Paper &amp; Paper Products</t>
  </si>
  <si>
    <t>Other handicraft goods</t>
  </si>
  <si>
    <t>Readymade Garments</t>
  </si>
  <si>
    <t>Readymade Leather Goods</t>
  </si>
  <si>
    <t>Rudrakshya</t>
  </si>
  <si>
    <t xml:space="preserve">Silverware and Jewelleries </t>
  </si>
  <si>
    <t>Tanned Skin</t>
  </si>
  <si>
    <t>Tea</t>
  </si>
  <si>
    <t>Vegetables</t>
  </si>
  <si>
    <t>Wheat Flour</t>
  </si>
  <si>
    <t xml:space="preserve">Woolen Carpet </t>
  </si>
  <si>
    <t xml:space="preserve">B. Other </t>
  </si>
  <si>
    <t>Total (A+B)</t>
  </si>
  <si>
    <t>Table 10</t>
  </si>
  <si>
    <t xml:space="preserve"> Exports of Major Commodities to Other Countries</t>
  </si>
  <si>
    <t>Handicraft (Metal and Wooden)</t>
  </si>
  <si>
    <t>Nigerseed</t>
  </si>
  <si>
    <t>Silverware and Jewelleries</t>
  </si>
  <si>
    <t>Woolen Carpet</t>
  </si>
  <si>
    <t xml:space="preserve">    Total  (A+B)</t>
  </si>
  <si>
    <t>Table 11</t>
  </si>
  <si>
    <t>Agri. Equip.&amp; Parts</t>
  </si>
  <si>
    <t>Almunium Bars, Rods, Profiles, Foil etc.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</si>
  <si>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</si>
  <si>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</si>
  <si>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</si>
  <si>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</si>
  <si>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</si>
  <si>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</si>
  <si>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 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</si>
  <si>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</si>
  <si>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</si>
  <si>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</si>
  <si>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</si>
  <si>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</si>
  <si>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</si>
  <si>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</si>
  <si>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 Coil</t>
  </si>
  <si>
    <t>Incense Sticks</t>
  </si>
  <si>
    <t>Insecticides</t>
  </si>
  <si>
    <t>M.S. Billet</t>
  </si>
  <si>
    <t>M.S. Wires, Rods, Coils, Bars</t>
  </si>
  <si>
    <t>Medicine</t>
  </si>
  <si>
    <t>Molasses Sugar</t>
  </si>
  <si>
    <t>Other Machinery &amp; Parts</t>
  </si>
  <si>
    <t>Other Stationery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</si>
  <si>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</si>
  <si>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</si>
  <si>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</si>
  <si>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</si>
  <si>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</si>
  <si>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</si>
  <si>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</si>
  <si>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</si>
  <si>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</si>
  <si>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</si>
  <si>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</si>
  <si>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</si>
  <si>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Tyre, Tubes &amp; Flapes</t>
  </si>
  <si>
    <t>Vehicles &amp; Spare Parts</t>
  </si>
  <si>
    <t>Wire Products</t>
  </si>
  <si>
    <t>R= Revised, P= Povisional, * includes Paddy</t>
  </si>
  <si>
    <t>Table 12</t>
  </si>
  <si>
    <t>Aluminium Scrap, Flake, Foil, Bars, &amp; Rods</t>
  </si>
  <si>
    <t>Bags</t>
  </si>
  <si>
    <t>Camera</t>
  </si>
  <si>
    <t>Chemical</t>
  </si>
  <si>
    <t>Cosmetic Goods</t>
  </si>
  <si>
    <t>Electrical Goods</t>
  </si>
  <si>
    <t>Fastener</t>
  </si>
  <si>
    <t>Garlic</t>
  </si>
  <si>
    <t>Glasswares</t>
  </si>
  <si>
    <t>Medical Equipment &amp; Tools</t>
  </si>
  <si>
    <t>Metal &amp; Wooden furniture</t>
  </si>
  <si>
    <t>Office Equipment &amp; Stationary</t>
  </si>
  <si>
    <t>Other Machinery and Parts</t>
  </si>
  <si>
    <t>Other Stationaries</t>
  </si>
  <si>
    <t>Parafin Wax</t>
  </si>
  <si>
    <t>Plywood &amp; Particle board</t>
  </si>
  <si>
    <t>Polyethylene Terephthalate (Plastic pet chips/Pet Resin)</t>
  </si>
  <si>
    <t>Raw Silk</t>
  </si>
  <si>
    <t>Raw Wool</t>
  </si>
  <si>
    <t>Seasoning Powder &amp; Flavour for Instant Noodles</t>
  </si>
  <si>
    <t>Smart Cards</t>
  </si>
  <si>
    <t>Solar Pannel</t>
  </si>
  <si>
    <t>Steel Rod &amp; Sheet</t>
  </si>
  <si>
    <t>Storage Battery</t>
  </si>
  <si>
    <t>Telecommunication Equipments and Parts</t>
  </si>
  <si>
    <t>Threads - Polyster</t>
  </si>
  <si>
    <t>Toys</t>
  </si>
  <si>
    <t>Transport Equipment &amp; Parts</t>
  </si>
  <si>
    <t>Tyre, Tubes and Flapes</t>
  </si>
  <si>
    <t>Video Television &amp; Parts</t>
  </si>
  <si>
    <t>Welding Rods</t>
  </si>
  <si>
    <t>Wheat Products</t>
  </si>
  <si>
    <t>Writing &amp; Printing Paper</t>
  </si>
  <si>
    <t xml:space="preserve">B. Other Commodities </t>
  </si>
  <si>
    <t>Total (A + B)</t>
  </si>
  <si>
    <t>Table 13</t>
  </si>
  <si>
    <t>Aircraft Spareparts</t>
  </si>
  <si>
    <t>Betelnut</t>
  </si>
  <si>
    <t>Button</t>
  </si>
  <si>
    <t>Cigarette Paper</t>
  </si>
  <si>
    <t>Clove</t>
  </si>
  <si>
    <t>Coconut Oil</t>
  </si>
  <si>
    <t>Computer and Parts</t>
  </si>
  <si>
    <t>Copper Wire Rod, Scrapes &amp; Sheets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</si>
  <si>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</si>
  <si>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</si>
  <si>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</si>
  <si>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</si>
  <si>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</si>
  <si>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</si>
  <si>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</si>
  <si>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Flash Light</t>
  </si>
  <si>
    <t>G.I.Wire</t>
  </si>
  <si>
    <t>Gold</t>
  </si>
  <si>
    <t>M.S.Wire Rod</t>
  </si>
  <si>
    <t>Other Machinary &amp; Parts</t>
  </si>
  <si>
    <t>P.V.C.Compound</t>
  </si>
  <si>
    <t>Palm Oil</t>
  </si>
  <si>
    <t>Pipe &amp; Pipe Fittings</t>
  </si>
  <si>
    <t>Polythene Granules</t>
  </si>
  <si>
    <t>Powder Milk</t>
  </si>
  <si>
    <t>Shoes and Sandals</t>
  </si>
  <si>
    <t>Silver</t>
  </si>
  <si>
    <t>Small Cardamom</t>
  </si>
  <si>
    <t>Synthetic &amp; Natural Rubber</t>
  </si>
  <si>
    <t>Synthetic Carpet</t>
  </si>
  <si>
    <t>Telecommunication Equipment &amp; Parts</t>
  </si>
  <si>
    <t>Tello</t>
  </si>
  <si>
    <t>Textile Dyes</t>
  </si>
  <si>
    <t>Threads</t>
  </si>
  <si>
    <t>Tyre,Tube &amp; Flaps</t>
  </si>
  <si>
    <t>Umbrella and Parts</t>
  </si>
  <si>
    <t>Watches &amp; Bands</t>
  </si>
  <si>
    <t>X-Ray Film</t>
  </si>
  <si>
    <t>Zinc Ingot</t>
  </si>
  <si>
    <t>Table 14</t>
  </si>
  <si>
    <t>Composition of Foreign Trade</t>
  </si>
  <si>
    <t>Customwise</t>
  </si>
  <si>
    <t>(Rs. in million )</t>
  </si>
  <si>
    <t>SN</t>
  </si>
  <si>
    <t>Customs Points</t>
  </si>
  <si>
    <t>Exports</t>
  </si>
  <si>
    <t xml:space="preserve">Percentage Change </t>
  </si>
  <si>
    <t>Imports</t>
  </si>
  <si>
    <t>Birgunj Customs Offic</t>
  </si>
  <si>
    <t>Dry Port Customs Office</t>
  </si>
  <si>
    <t>Bhairawa Customs Office</t>
  </si>
  <si>
    <t>Biratnagar Customs Office</t>
  </si>
  <si>
    <t>Tribhuwan Airport Customs Office</t>
  </si>
  <si>
    <t>Nepalgunj Customs Office</t>
  </si>
  <si>
    <t>Mechi Customs Office</t>
  </si>
  <si>
    <t>Krishnagar Customs Office</t>
  </si>
  <si>
    <t>Kailali Customs Office</t>
  </si>
  <si>
    <t>Jaleshwar Customs Office</t>
  </si>
  <si>
    <t>Tatopani Customs Office</t>
  </si>
  <si>
    <t>Kanchanpur Customs Office</t>
  </si>
  <si>
    <t>Rasuwa Customs Office</t>
  </si>
  <si>
    <t>Table 15</t>
  </si>
  <si>
    <t>Imports from India against Payment in US Dollar</t>
  </si>
  <si>
    <t>Mid-month</t>
  </si>
  <si>
    <t>2006/07</t>
  </si>
  <si>
    <t>2007/08</t>
  </si>
  <si>
    <t>2008/09</t>
  </si>
  <si>
    <t>2009/10</t>
  </si>
  <si>
    <t>2010/11</t>
  </si>
  <si>
    <t>2011/12</t>
  </si>
  <si>
    <t>2012/13</t>
  </si>
  <si>
    <t>* The monthly data are updated based on the latest information from custom office and differ from earlier issues.</t>
  </si>
  <si>
    <t>Table 16</t>
  </si>
  <si>
    <t>(FY 2012/13 = 100)</t>
  </si>
  <si>
    <t>Export Unit Value Price Index</t>
  </si>
  <si>
    <t xml:space="preserve">Import Unit Value Price Index </t>
  </si>
  <si>
    <t xml:space="preserve">Terms of Trade </t>
  </si>
  <si>
    <t>Mid-Month</t>
  </si>
  <si>
    <t>Percent 
Change</t>
  </si>
  <si>
    <t>Percentage 
Change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</si>
  <si>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</si>
  <si>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</si>
  <si>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</si>
  <si>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</si>
  <si>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</si>
  <si>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</si>
  <si>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</si>
  <si>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</si>
  <si>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</si>
  <si>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</si>
  <si>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July</t>
  </si>
  <si>
    <t>Table 17</t>
  </si>
  <si>
    <t xml:space="preserve">Summary of Balance of Payments              </t>
  </si>
  <si>
    <t>Particulars</t>
  </si>
  <si>
    <r>
      <t xml:space="preserve">2015/16 </t>
    </r>
    <r>
      <rPr>
        <b/>
        <vertAlign val="superscript"/>
        <sz val="10"/>
        <rFont val="Times New Roman"/>
        <family val="1"/>
      </rPr>
      <t>P</t>
    </r>
  </si>
  <si>
    <t xml:space="preserve">% Change </t>
  </si>
  <si>
    <t>During 10 months</t>
  </si>
  <si>
    <t xml:space="preserve">10 Months </t>
  </si>
  <si>
    <t xml:space="preserve">2014/15 </t>
  </si>
  <si>
    <t xml:space="preserve">2015/16 </t>
  </si>
  <si>
    <t>A. Current Account</t>
  </si>
  <si>
    <t>Goods: Exports f.o.b.</t>
  </si>
  <si>
    <t>Oil</t>
  </si>
  <si>
    <t>Other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</si>
  <si>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</si>
  <si>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</si>
  <si>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</si>
  <si>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</si>
  <si>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</si>
  <si>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</si>
  <si>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</si>
  <si>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O/W Education</t>
  </si>
  <si>
    <t>Government services: debit</t>
  </si>
  <si>
    <t>Balance on Goods and Services</t>
  </si>
  <si>
    <t>Income: Net</t>
  </si>
  <si>
    <t>Income: credit</t>
  </si>
  <si>
    <t>Income: debit</t>
  </si>
  <si>
    <t>Balance on Goods, Services and Income</t>
  </si>
  <si>
    <t>Transfers: Net</t>
  </si>
  <si>
    <t>Current transfers: credit</t>
  </si>
  <si>
    <t>Grants</t>
  </si>
  <si>
    <t>Workers' remittances</t>
  </si>
  <si>
    <t>Pensions</t>
  </si>
  <si>
    <t>Other (Indian Excise Refund)</t>
  </si>
  <si>
    <t>Current transfers: debit</t>
  </si>
  <si>
    <t>B</t>
  </si>
  <si>
    <t>Capital Account (Capital Transfer)</t>
  </si>
  <si>
    <t xml:space="preserve">  Total, Groups A plus B</t>
  </si>
  <si>
    <t>C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</si>
  <si>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</si>
  <si>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</si>
  <si>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</si>
  <si>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</si>
  <si>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</si>
  <si>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</si>
  <si>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</si>
  <si>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</si>
  <si>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</si>
  <si>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</si>
  <si>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</si>
  <si>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</si>
  <si>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Nepal Rastra Bank</t>
  </si>
  <si>
    <t>Deposit money banks</t>
  </si>
  <si>
    <t>Other liabilities</t>
  </si>
  <si>
    <t xml:space="preserve">  Total, Group A through C</t>
  </si>
  <si>
    <t>D.</t>
  </si>
  <si>
    <t>Miscellaneous Items, Net</t>
  </si>
  <si>
    <t xml:space="preserve">  Total, Group A through D</t>
  </si>
  <si>
    <t>E. Reserves and Related Items</t>
  </si>
  <si>
    <t>Reserve assets</t>
  </si>
  <si>
    <t>Use of Fund Credit and Loans</t>
  </si>
  <si>
    <t>Changes in reserve net (- increase)*</t>
  </si>
  <si>
    <t>P= Povisional</t>
  </si>
  <si>
    <t xml:space="preserve">* Change in reserve net is derived by netting out  reserves and related items (Group E) and currency and deposits </t>
  </si>
  <si>
    <t xml:space="preserve"> (under Group C)  with adjustment of valuation gain/loss.</t>
  </si>
  <si>
    <t>Table 18</t>
  </si>
  <si>
    <t>Gross Foreign Assets of the Banking Sector</t>
  </si>
  <si>
    <t>(Rs in million)</t>
  </si>
  <si>
    <t>Mid-Jul To</t>
  </si>
  <si>
    <t>A. Nepal Rastra Bank (1+2)</t>
  </si>
  <si>
    <t xml:space="preserve">   1. Gold, SDR, IMF Reserve Position</t>
  </si>
  <si>
    <t xml:space="preserve">   2. Foreign Exchange Reserve </t>
  </si>
  <si>
    <t>Convertible</t>
  </si>
  <si>
    <t>Inconvertible</t>
  </si>
  <si>
    <t>B. Bank and Financial Institutions *</t>
  </si>
  <si>
    <t>C. Gross Foreign Exchange Reserve</t>
  </si>
  <si>
    <t xml:space="preserve">      Share in total (in percent)</t>
  </si>
  <si>
    <t>D. Gross Foreign Assets (A+B)</t>
  </si>
  <si>
    <t xml:space="preserve"> Import Capacity in Months </t>
  </si>
  <si>
    <t xml:space="preserve">   Gross Foreign Exchange Reserve</t>
  </si>
  <si>
    <t>Merchandise</t>
  </si>
  <si>
    <t>Merchandise and Services</t>
  </si>
  <si>
    <t xml:space="preserve">  Gross Foreign Assets</t>
  </si>
  <si>
    <t>E. Foreign Liabilities</t>
  </si>
  <si>
    <t>F. Net Foreign Assets(D-E)</t>
  </si>
  <si>
    <t>G. Change in NFA (before adj. ex. val.)*</t>
  </si>
  <si>
    <t xml:space="preserve">H. Exchange Valuation </t>
  </si>
  <si>
    <t>I. Change in NFA (6+7)***</t>
  </si>
  <si>
    <t>Sources : Nepal Rastra Bank and Commercial Banks;  Estimated.</t>
  </si>
  <si>
    <t>* indicates the "A","B" &amp; " C" class financial institutions licensed by NRB.</t>
  </si>
  <si>
    <t>**Change in NFA is derived by taking mid-July as base and minus (-) sign indicates increase.</t>
  </si>
  <si>
    <t>*** After adjusting exchange valuation gain/loss</t>
  </si>
  <si>
    <t>Period-end Buying Rate (Rs/USD)</t>
  </si>
  <si>
    <t>Table 19</t>
  </si>
  <si>
    <t>(USD in million)</t>
  </si>
  <si>
    <t>Table 20</t>
  </si>
  <si>
    <t>Exchange Rate of US Dollar (NRs/USD)</t>
  </si>
  <si>
    <t xml:space="preserve">FY </t>
  </si>
  <si>
    <t>Month End*</t>
  </si>
  <si>
    <t>Monthly Average*</t>
  </si>
  <si>
    <t>Buying</t>
  </si>
  <si>
    <t>Selling</t>
  </si>
  <si>
    <t xml:space="preserve">Middle </t>
  </si>
  <si>
    <t>Annual Average</t>
  </si>
  <si>
    <t xml:space="preserve">Feburary </t>
  </si>
  <si>
    <t xml:space="preserve">June </t>
  </si>
  <si>
    <t xml:space="preserve">February </t>
  </si>
  <si>
    <t>* As per Nepalese Calendar.</t>
  </si>
  <si>
    <t>Table 21</t>
  </si>
  <si>
    <t>Mid-July</t>
  </si>
  <si>
    <t>Jul-Jul</t>
  </si>
  <si>
    <t>May-May</t>
  </si>
  <si>
    <t>2013</t>
  </si>
  <si>
    <t>2014</t>
  </si>
  <si>
    <t>2015</t>
  </si>
  <si>
    <t>Oil ($/barrel)*</t>
  </si>
  <si>
    <t>Gold ($/ounce)**</t>
  </si>
  <si>
    <t>* Crude Oil Brent</t>
  </si>
  <si>
    <t>** Refers to p.m. London historical fix.</t>
  </si>
  <si>
    <t xml:space="preserve">Sources: http://www.eia.gov/dnav/pet/hist/LeafHandler.ashx?n=PET&amp;s=RBRTE&amp;f=D </t>
  </si>
  <si>
    <t>http://www.kitco.com/gold.londonfix.html</t>
  </si>
  <si>
    <t>(Based on the Ten Months' Data of 2015/16)</t>
  </si>
  <si>
    <t>Table 35</t>
  </si>
  <si>
    <t>Outright Sale Auction</t>
  </si>
  <si>
    <t>Standing Liquidity Facility</t>
  </si>
  <si>
    <t>Interest Rate* (%)</t>
  </si>
  <si>
    <t>Reverse Repo Auction</t>
  </si>
  <si>
    <t>Deposit Auction</t>
  </si>
  <si>
    <t xml:space="preserve"> Interest Rate(%)</t>
  </si>
  <si>
    <t>*Weighted average interest rate.</t>
  </si>
  <si>
    <t>Table 36</t>
  </si>
  <si>
    <t>(First Eleven Months)</t>
  </si>
  <si>
    <t>( Amount in million)</t>
  </si>
  <si>
    <t>Purchase/Sale of Convertible Currency</t>
  </si>
  <si>
    <t>IC Purchase</t>
  </si>
  <si>
    <t>2003/04</t>
  </si>
  <si>
    <t>Purchase</t>
  </si>
  <si>
    <t>Sale</t>
  </si>
  <si>
    <t>Net 
Injection</t>
  </si>
  <si>
    <t>US$</t>
  </si>
  <si>
    <t>Nrs.</t>
  </si>
  <si>
    <t>US$ Sale</t>
  </si>
  <si>
    <t>Table 37</t>
  </si>
  <si>
    <t xml:space="preserve"> Inter-bank Transaction Amount &amp; Weighted Average Interest Rate</t>
  </si>
  <si>
    <t>A &amp; B</t>
  </si>
  <si>
    <t>B &amp; B</t>
  </si>
  <si>
    <t>B &amp; C</t>
  </si>
  <si>
    <t>C &amp; C</t>
  </si>
  <si>
    <t>Rate (%)</t>
  </si>
  <si>
    <t>August*</t>
  </si>
  <si>
    <t>Ocotber</t>
  </si>
  <si>
    <t>August*=data included from 1 Aug to 31 Aug</t>
  </si>
  <si>
    <t>Among Commercial Banks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</si>
  <si>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</si>
  <si>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>Interest rate</t>
  </si>
  <si>
    <t># Interbank transaction among A &amp; B, A &amp; C, B &amp; B, B &amp; C and C &amp; C class banks and financial institutions.</t>
  </si>
  <si>
    <t>NEPAL RASTRA BANK</t>
  </si>
  <si>
    <t>Research Department</t>
  </si>
  <si>
    <t>(Percent per annum)</t>
  </si>
  <si>
    <t>Year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</si>
  <si>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</si>
  <si>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</si>
  <si>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</si>
  <si>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</si>
  <si>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</si>
  <si>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</si>
  <si>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</si>
  <si>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Development Bonds</t>
  </si>
  <si>
    <t>B. Nepal Rastra Bank</t>
  </si>
  <si>
    <t>CRR</t>
  </si>
  <si>
    <t>Bank and Refinance Rates</t>
  </si>
  <si>
    <t>NRB Bonds Rate</t>
  </si>
  <si>
    <t>C. Interbank Rate #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</si>
  <si>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</si>
  <si>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</si>
  <si>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</si>
  <si>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</si>
  <si>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</si>
  <si>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</si>
  <si>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</si>
  <si>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</si>
  <si>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</si>
  <si>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</si>
  <si>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</si>
  <si>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</si>
  <si>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</si>
  <si>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</si>
  <si>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</si>
  <si>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</si>
  <si>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</si>
  <si>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</si>
  <si>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</si>
  <si>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</si>
  <si>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</si>
  <si>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</si>
  <si>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</si>
  <si>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</si>
  <si>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</si>
  <si>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</si>
  <si>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</si>
  <si>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</si>
  <si>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</si>
  <si>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# Annual average weighted rate at the end of fiscal year (mid-July).</t>
  </si>
  <si>
    <t>* Weighted average discount rate.</t>
  </si>
  <si>
    <t>Table 38</t>
  </si>
  <si>
    <t>Jul</t>
  </si>
  <si>
    <t>Jun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</si>
  <si>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</si>
  <si>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</si>
  <si>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</si>
  <si>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</si>
  <si>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</si>
  <si>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</si>
  <si>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</si>
  <si>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</si>
  <si>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</si>
  <si>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A. Policy Rates</t>
  </si>
  <si>
    <t>Commercial Banks</t>
  </si>
  <si>
    <t>Development Banks</t>
  </si>
  <si>
    <t>Finance Companies</t>
  </si>
  <si>
    <t>Bank Rate</t>
  </si>
  <si>
    <t>Refinance Rates Against Loans to:</t>
  </si>
  <si>
    <t>Special Refinance</t>
  </si>
  <si>
    <t>General Refinance</t>
  </si>
  <si>
    <t>Export Credit in Foreign Currency</t>
  </si>
  <si>
    <t>LIBOR+0.25</t>
  </si>
  <si>
    <t>Standing Liquidity Facility (SLF)  Rate ^</t>
  </si>
  <si>
    <t>Standing Liquidity Facility (SLF) Penal Rate#</t>
  </si>
  <si>
    <t>B. Government Securities</t>
  </si>
  <si>
    <t>T-bills (28 days)*</t>
  </si>
  <si>
    <t>T-bills (91 days)*</t>
  </si>
  <si>
    <t>T-bills (182 days)*</t>
  </si>
  <si>
    <t>T-bills (364 days)*</t>
  </si>
  <si>
    <t>5.0-9.0</t>
  </si>
  <si>
    <t>5.0-9.5</t>
  </si>
  <si>
    <t>3.25-9.5</t>
  </si>
  <si>
    <t>3.08-9.5</t>
  </si>
  <si>
    <t>2.65-9.5</t>
  </si>
  <si>
    <t>2.65-9.0</t>
  </si>
  <si>
    <t>National/Citizen SCs</t>
  </si>
  <si>
    <t>6.0-9.5</t>
  </si>
  <si>
    <t>6.0-10.0</t>
  </si>
  <si>
    <t>6.0-10</t>
  </si>
  <si>
    <t>C. Interbank Rate of Commercial Banks</t>
  </si>
  <si>
    <t>D. Weighted Average Deposit Rate (Commercial Banks)</t>
  </si>
  <si>
    <t>E. Weighted Average Lending Rate (Commercial Banks)</t>
  </si>
  <si>
    <t>F. Base Rate (Commercial Banks)$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</si>
  <si>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</si>
  <si>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</si>
  <si>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</si>
  <si>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$ Base rate has been compiled since January 2013.</t>
  </si>
  <si>
    <t>Table 39</t>
  </si>
  <si>
    <t>(In percent)</t>
  </si>
  <si>
    <t>TRB-91 Days</t>
  </si>
  <si>
    <t>TRB-364 Days</t>
  </si>
  <si>
    <t>Annual average</t>
  </si>
  <si>
    <t>Table 22</t>
  </si>
  <si>
    <t>Table 23</t>
  </si>
  <si>
    <t>Table 24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</si>
</sst>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.00_);_(* \(#,##0.00\);_(* \-??_);_(@_)"/>
    <numFmt numFmtId="167" formatCode="0_);[Red]\(0\)"/>
    <numFmt numFmtId="168" formatCode="_(* #,##0_);_(* \(#,##0\);_(* \-??_);_(@_)"/>
    <numFmt numFmtId="169" formatCode="0.0_)"/>
    <numFmt numFmtId="170" formatCode="0.00_)"/>
    <numFmt numFmtId="171" formatCode="0.000_)"/>
    <numFmt numFmtId="172" formatCode="_(* #,##0.0_);_(* \(#,##0.0\);_(* &quot;-&quot;??_);_(@_)"/>
    <numFmt numFmtId="173" formatCode="General_)"/>
    <numFmt numFmtId="174" formatCode="0.0_);[Red]\(0.0\)"/>
    <numFmt numFmtId="175" formatCode="0_)"/>
    <numFmt numFmtId="176" formatCode="0.00000"/>
    <numFmt numFmtId="177" formatCode="0.000000"/>
    <numFmt numFmtId="178" formatCode="_-* #,##0.0_-;\-* #,##0.0_-;_-* &quot;-&quot;??_-;_-@_-"/>
    <numFmt numFmtId="179" formatCode="_-* #,##0.00_-;\-* #,##0.00_-;_-* &quot;-&quot;??_-;_-@_-"/>
    <numFmt numFmtId="180" formatCode="_-* #,##0.0000_-;\-* #,##0.0000_-;_-* &quot;-&quot;??_-;_-@_-"/>
    <numFmt numFmtId="181" formatCode="_-* #,##0.000_-;\-* #,##0.000_-;_-* &quot;-&quot;??_-;_-@_-"/>
    <numFmt numFmtId="182" formatCode="0.0000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4"/>
      <name val="AngsanaUPC"/>
      <family val="1"/>
    </font>
    <font>
      <sz val="10"/>
      <color indexed="8"/>
      <name val="Times New Roman"/>
      <family val="2"/>
    </font>
    <font>
      <sz val="12"/>
      <name val="Helv"/>
      <family val="0"/>
    </font>
    <font>
      <sz val="12"/>
      <name val="Univers (WN)"/>
      <family val="2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i/>
      <sz val="9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Arial"/>
      <family val="2"/>
    </font>
    <font>
      <b/>
      <sz val="16"/>
      <color indexed="8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0"/>
      <name val="Courier"/>
      <family val="3"/>
    </font>
    <font>
      <b/>
      <sz val="9"/>
      <name val="Times New Roman"/>
      <family val="1"/>
    </font>
    <font>
      <sz val="8"/>
      <name val="Times New Roman"/>
      <family val="1"/>
    </font>
    <font>
      <b/>
      <vertAlign val="superscript"/>
      <sz val="11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vertAlign val="superscript"/>
      <sz val="11"/>
      <name val="Times New Roman"/>
      <family val="1"/>
    </font>
    <font>
      <b/>
      <vertAlign val="superscript"/>
      <sz val="9"/>
      <name val="Times New Roman"/>
      <family val="1"/>
    </font>
    <font>
      <b/>
      <sz val="14"/>
      <name val="Book Antiqua"/>
      <family val="1"/>
    </font>
    <font>
      <b/>
      <sz val="18"/>
      <name val="Book Antiqua"/>
      <family val="1"/>
    </font>
    <font>
      <b/>
      <sz val="12"/>
      <name val="Book Antiqua"/>
      <family val="1"/>
    </font>
    <font>
      <sz val="14"/>
      <name val="Book Antiqua"/>
      <family val="1"/>
    </font>
    <font>
      <b/>
      <sz val="11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u val="single"/>
      <sz val="10"/>
      <name val="Times New Roman"/>
      <family val="1"/>
    </font>
    <font>
      <b/>
      <sz val="9"/>
      <name val="Helv"/>
      <family val="0"/>
    </font>
    <font>
      <sz val="10"/>
      <name val="Helv"/>
      <family val="0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.5"/>
      <color indexed="8"/>
      <name val="Calibri"/>
      <family val="2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12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.5"/>
      <color theme="1"/>
      <name val="Calibri"/>
      <family val="2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u val="single"/>
      <sz val="10"/>
      <color theme="10"/>
      <name val="Calibri"/>
      <family val="2"/>
    </font>
    <font>
      <b/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/>
      <bottom style="thin"/>
    </border>
    <border>
      <left/>
      <right style="double"/>
      <top style="thin"/>
      <bottom style="thin"/>
    </border>
    <border>
      <left style="double"/>
      <right/>
      <top/>
      <bottom/>
    </border>
    <border>
      <left style="thin"/>
      <right style="double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double"/>
      <bottom/>
    </border>
    <border>
      <left/>
      <right style="thin"/>
      <top/>
      <bottom/>
    </border>
    <border>
      <left style="thin"/>
      <right/>
      <top style="double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double"/>
      <top style="thin"/>
      <bottom/>
    </border>
    <border>
      <left/>
      <right style="double"/>
      <top/>
      <bottom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/>
    </border>
    <border>
      <left style="double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/>
    </border>
    <border>
      <left style="double"/>
      <right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thin"/>
      <bottom/>
    </border>
    <border>
      <left style="double"/>
      <right/>
      <top/>
      <bottom style="thin"/>
    </border>
    <border>
      <left/>
      <right style="thin"/>
      <top/>
      <bottom style="medium"/>
    </border>
    <border>
      <left style="thin"/>
      <right style="double"/>
      <top/>
      <bottom style="medium"/>
    </border>
    <border>
      <left/>
      <right/>
      <top style="double"/>
      <bottom style="thin"/>
    </border>
    <border>
      <left/>
      <right style="double"/>
      <top style="thin"/>
      <bottom style="double"/>
    </border>
    <border>
      <left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double"/>
      <bottom style="thin"/>
    </border>
    <border>
      <left style="double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double"/>
      <right/>
      <top style="double"/>
      <bottom style="thin"/>
    </border>
  </borders>
  <cellStyleXfs count="2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9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1" fillId="0" borderId="0">
      <alignment/>
      <protection/>
    </xf>
    <xf numFmtId="169" fontId="10" fillId="0" borderId="0">
      <alignment/>
      <protection/>
    </xf>
    <xf numFmtId="169" fontId="10" fillId="0" borderId="0">
      <alignment/>
      <protection/>
    </xf>
    <xf numFmtId="169" fontId="10" fillId="0" borderId="0">
      <alignment/>
      <protection/>
    </xf>
    <xf numFmtId="169" fontId="10" fillId="0" borderId="0">
      <alignment/>
      <protection/>
    </xf>
    <xf numFmtId="169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9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0" fontId="8" fillId="0" borderId="0" applyFont="0" applyFill="0" applyBorder="0" applyAlignment="0" applyProtection="0"/>
    <xf numFmtId="0" fontId="2" fillId="0" borderId="0">
      <alignment/>
      <protection/>
    </xf>
    <xf numFmtId="0" fontId="2" fillId="0" borderId="0" applyAlignment="0">
      <protection/>
    </xf>
    <xf numFmtId="0" fontId="2" fillId="0" borderId="0" applyAlignment="0">
      <protection/>
    </xf>
    <xf numFmtId="168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65" fontId="22" fillId="0" borderId="0">
      <alignment/>
      <protection/>
    </xf>
    <xf numFmtId="165" fontId="22" fillId="0" borderId="0">
      <alignment/>
      <protection/>
    </xf>
    <xf numFmtId="165" fontId="2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168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10" fillId="0" borderId="0">
      <alignment/>
      <protection/>
    </xf>
    <xf numFmtId="166" fontId="10" fillId="0" borderId="0">
      <alignment/>
      <protection/>
    </xf>
    <xf numFmtId="166" fontId="10" fillId="0" borderId="0">
      <alignment/>
      <protection/>
    </xf>
    <xf numFmtId="166" fontId="10" fillId="0" borderId="0">
      <alignment/>
      <protection/>
    </xf>
    <xf numFmtId="166" fontId="10" fillId="0" borderId="0">
      <alignment/>
      <protection/>
    </xf>
    <xf numFmtId="166" fontId="10" fillId="0" borderId="0">
      <alignment/>
      <protection/>
    </xf>
    <xf numFmtId="166" fontId="10" fillId="0" borderId="0">
      <alignment/>
      <protection/>
    </xf>
    <xf numFmtId="166" fontId="10" fillId="0" borderId="0">
      <alignment/>
      <protection/>
    </xf>
    <xf numFmtId="166" fontId="10" fillId="0" borderId="0">
      <alignment/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1777">
    <xf numFmtId="0" fontId="0" fillId="0" borderId="0" xfId="0" applyFont="1" applyAlignment="1">
      <alignment/>
    </xf>
    <xf numFmtId="0" fontId="2" fillId="0" borderId="0" xfId="202">
      <alignment/>
      <protection/>
    </xf>
    <xf numFmtId="0" fontId="3" fillId="0" borderId="10" xfId="138" applyFont="1" applyBorder="1" applyAlignment="1">
      <alignment horizontal="center"/>
      <protection/>
    </xf>
    <xf numFmtId="0" fontId="6" fillId="33" borderId="11" xfId="138" applyFont="1" applyFill="1" applyBorder="1" applyAlignment="1">
      <alignment horizontal="center"/>
      <protection/>
    </xf>
    <xf numFmtId="0" fontId="3" fillId="33" borderId="12" xfId="138" applyFont="1" applyFill="1" applyBorder="1">
      <alignment/>
      <protection/>
    </xf>
    <xf numFmtId="49" fontId="3" fillId="33" borderId="11" xfId="138" applyNumberFormat="1" applyFont="1" applyFill="1" applyBorder="1" applyAlignment="1">
      <alignment horizontal="center"/>
      <protection/>
    </xf>
    <xf numFmtId="0" fontId="3" fillId="33" borderId="13" xfId="138" applyFont="1" applyFill="1" applyBorder="1">
      <alignment/>
      <protection/>
    </xf>
    <xf numFmtId="0" fontId="3" fillId="33" borderId="14" xfId="138" applyFont="1" applyFill="1" applyBorder="1">
      <alignment/>
      <protection/>
    </xf>
    <xf numFmtId="0" fontId="6" fillId="33" borderId="11" xfId="138" applyFont="1" applyFill="1" applyBorder="1" applyAlignment="1" quotePrefix="1">
      <alignment horizontal="center"/>
      <protection/>
    </xf>
    <xf numFmtId="0" fontId="6" fillId="33" borderId="15" xfId="138" applyFont="1" applyFill="1" applyBorder="1" applyAlignment="1">
      <alignment horizontal="center"/>
      <protection/>
    </xf>
    <xf numFmtId="164" fontId="7" fillId="0" borderId="11" xfId="138" applyNumberFormat="1" applyFont="1" applyFill="1" applyBorder="1" applyAlignment="1">
      <alignment horizontal="right"/>
      <protection/>
    </xf>
    <xf numFmtId="0" fontId="7" fillId="0" borderId="16" xfId="138" applyFont="1" applyBorder="1">
      <alignment/>
      <protection/>
    </xf>
    <xf numFmtId="164" fontId="7" fillId="0" borderId="11" xfId="138" applyNumberFormat="1" applyFont="1" applyBorder="1">
      <alignment/>
      <protection/>
    </xf>
    <xf numFmtId="165" fontId="7" fillId="0" borderId="11" xfId="138" applyNumberFormat="1" applyFont="1" applyBorder="1" applyAlignment="1">
      <alignment horizontal="center"/>
      <protection/>
    </xf>
    <xf numFmtId="164" fontId="7" fillId="0" borderId="11" xfId="138" applyNumberFormat="1" applyFont="1" applyBorder="1" applyAlignment="1">
      <alignment horizontal="center"/>
      <protection/>
    </xf>
    <xf numFmtId="164" fontId="7" fillId="0" borderId="15" xfId="138" applyNumberFormat="1" applyFont="1" applyBorder="1" applyAlignment="1">
      <alignment horizontal="center"/>
      <protection/>
    </xf>
    <xf numFmtId="164" fontId="7" fillId="0" borderId="17" xfId="138" applyNumberFormat="1" applyFont="1" applyFill="1" applyBorder="1" applyAlignment="1">
      <alignment horizontal="right"/>
      <protection/>
    </xf>
    <xf numFmtId="164" fontId="7" fillId="0" borderId="17" xfId="138" applyNumberFormat="1" applyFont="1" applyBorder="1">
      <alignment/>
      <protection/>
    </xf>
    <xf numFmtId="164" fontId="7" fillId="0" borderId="18" xfId="138" applyNumberFormat="1" applyFont="1" applyFill="1" applyBorder="1" applyAlignment="1">
      <alignment horizontal="right"/>
      <protection/>
    </xf>
    <xf numFmtId="165" fontId="7" fillId="0" borderId="17" xfId="138" applyNumberFormat="1" applyFont="1" applyBorder="1" applyAlignment="1">
      <alignment horizontal="center"/>
      <protection/>
    </xf>
    <xf numFmtId="164" fontId="7" fillId="0" borderId="17" xfId="138" applyNumberFormat="1" applyFont="1" applyBorder="1" applyAlignment="1">
      <alignment horizontal="center"/>
      <protection/>
    </xf>
    <xf numFmtId="164" fontId="7" fillId="0" borderId="19" xfId="138" applyNumberFormat="1" applyFont="1" applyBorder="1" applyAlignment="1">
      <alignment horizontal="center"/>
      <protection/>
    </xf>
    <xf numFmtId="164" fontId="7" fillId="0" borderId="17" xfId="138" applyNumberFormat="1" applyFont="1" applyBorder="1" applyAlignment="1">
      <alignment horizontal="right"/>
      <protection/>
    </xf>
    <xf numFmtId="164" fontId="7" fillId="0" borderId="18" xfId="138" applyNumberFormat="1" applyFont="1" applyBorder="1" applyAlignment="1">
      <alignment horizontal="right"/>
      <protection/>
    </xf>
    <xf numFmtId="164" fontId="3" fillId="0" borderId="20" xfId="138" applyNumberFormat="1" applyFont="1" applyBorder="1">
      <alignment/>
      <protection/>
    </xf>
    <xf numFmtId="0" fontId="3" fillId="0" borderId="21" xfId="138" applyFont="1" applyBorder="1">
      <alignment/>
      <protection/>
    </xf>
    <xf numFmtId="164" fontId="3" fillId="0" borderId="21" xfId="138" applyNumberFormat="1" applyFont="1" applyBorder="1">
      <alignment/>
      <protection/>
    </xf>
    <xf numFmtId="164" fontId="3" fillId="0" borderId="21" xfId="138" applyNumberFormat="1" applyFont="1" applyBorder="1" applyAlignment="1">
      <alignment horizontal="right"/>
      <protection/>
    </xf>
    <xf numFmtId="165" fontId="7" fillId="0" borderId="21" xfId="138" applyNumberFormat="1" applyFont="1" applyBorder="1" applyAlignment="1">
      <alignment horizontal="center"/>
      <protection/>
    </xf>
    <xf numFmtId="164" fontId="7" fillId="0" borderId="21" xfId="138" applyNumberFormat="1" applyFont="1" applyBorder="1" applyAlignment="1">
      <alignment horizontal="center"/>
      <protection/>
    </xf>
    <xf numFmtId="0" fontId="7" fillId="0" borderId="0" xfId="138" applyFont="1">
      <alignment/>
      <protection/>
    </xf>
    <xf numFmtId="0" fontId="5" fillId="0" borderId="0" xfId="138" applyFont="1">
      <alignment/>
      <protection/>
    </xf>
    <xf numFmtId="164" fontId="5" fillId="0" borderId="0" xfId="138" applyNumberFormat="1" applyFont="1">
      <alignment/>
      <protection/>
    </xf>
    <xf numFmtId="0" fontId="2" fillId="0" borderId="0" xfId="204">
      <alignment/>
      <protection/>
    </xf>
    <xf numFmtId="0" fontId="7" fillId="0" borderId="22" xfId="138" applyFont="1" applyBorder="1">
      <alignment/>
      <protection/>
    </xf>
    <xf numFmtId="0" fontId="3" fillId="0" borderId="23" xfId="138" applyFont="1" applyBorder="1">
      <alignment/>
      <protection/>
    </xf>
    <xf numFmtId="165" fontId="7" fillId="0" borderId="20" xfId="138" applyNumberFormat="1" applyFont="1" applyBorder="1" applyAlignment="1">
      <alignment horizontal="center"/>
      <protection/>
    </xf>
    <xf numFmtId="164" fontId="7" fillId="0" borderId="20" xfId="138" applyNumberFormat="1" applyFont="1" applyBorder="1" applyAlignment="1">
      <alignment horizontal="center"/>
      <protection/>
    </xf>
    <xf numFmtId="164" fontId="7" fillId="0" borderId="24" xfId="138" applyNumberFormat="1" applyFont="1" applyBorder="1" applyAlignment="1">
      <alignment horizontal="center"/>
      <protection/>
    </xf>
    <xf numFmtId="164" fontId="2" fillId="0" borderId="0" xfId="204" applyNumberFormat="1">
      <alignment/>
      <protection/>
    </xf>
    <xf numFmtId="43" fontId="2" fillId="0" borderId="0" xfId="52" applyFont="1" applyAlignment="1">
      <alignment/>
    </xf>
    <xf numFmtId="0" fontId="3" fillId="0" borderId="0" xfId="202" applyFont="1" applyFill="1" applyAlignment="1">
      <alignment horizontal="center"/>
      <protection/>
    </xf>
    <xf numFmtId="0" fontId="4" fillId="0" borderId="0" xfId="202" applyFont="1" applyFill="1" applyAlignment="1">
      <alignment horizontal="center"/>
      <protection/>
    </xf>
    <xf numFmtId="0" fontId="12" fillId="0" borderId="0" xfId="202" applyFont="1" applyFill="1" applyBorder="1" applyAlignment="1">
      <alignment horizontal="right"/>
      <protection/>
    </xf>
    <xf numFmtId="0" fontId="3" fillId="34" borderId="25" xfId="138" applyFont="1" applyFill="1" applyBorder="1" applyAlignment="1">
      <alignment horizontal="center" vertical="center"/>
      <protection/>
    </xf>
    <xf numFmtId="0" fontId="3" fillId="0" borderId="0" xfId="202" applyFont="1" applyFill="1" applyBorder="1" applyAlignment="1">
      <alignment horizontal="center" vertical="center"/>
      <protection/>
    </xf>
    <xf numFmtId="0" fontId="3" fillId="34" borderId="26" xfId="202" applyFont="1" applyFill="1" applyBorder="1" applyAlignment="1" applyProtection="1">
      <alignment horizontal="center" vertical="center" wrapText="1"/>
      <protection locked="0"/>
    </xf>
    <xf numFmtId="0" fontId="3" fillId="34" borderId="27" xfId="138" applyFont="1" applyFill="1" applyBorder="1" applyAlignment="1">
      <alignment horizontal="center" vertical="center"/>
      <protection/>
    </xf>
    <xf numFmtId="0" fontId="3" fillId="0" borderId="0" xfId="138" applyFont="1" applyFill="1" applyBorder="1" applyAlignment="1">
      <alignment horizontal="center" vertical="center"/>
      <protection/>
    </xf>
    <xf numFmtId="1" fontId="3" fillId="0" borderId="28" xfId="202" applyNumberFormat="1" applyFont="1" applyBorder="1" applyAlignment="1" applyProtection="1">
      <alignment horizontal="center"/>
      <protection locked="0"/>
    </xf>
    <xf numFmtId="0" fontId="3" fillId="0" borderId="11" xfId="202" applyFont="1" applyBorder="1" applyAlignment="1" applyProtection="1">
      <alignment horizontal="left"/>
      <protection locked="0"/>
    </xf>
    <xf numFmtId="169" fontId="3" fillId="0" borderId="11" xfId="202" applyNumberFormat="1" applyFont="1" applyBorder="1" applyAlignment="1" applyProtection="1">
      <alignment horizontal="right"/>
      <protection locked="0"/>
    </xf>
    <xf numFmtId="169" fontId="3" fillId="0" borderId="29" xfId="202" applyNumberFormat="1" applyFont="1" applyBorder="1" applyAlignment="1" applyProtection="1">
      <alignment horizontal="right"/>
      <protection locked="0"/>
    </xf>
    <xf numFmtId="169" fontId="3" fillId="0" borderId="0" xfId="202" applyNumberFormat="1" applyFont="1" applyFill="1" applyBorder="1" applyAlignment="1" applyProtection="1">
      <alignment horizontal="right"/>
      <protection locked="0"/>
    </xf>
    <xf numFmtId="164" fontId="2" fillId="0" borderId="0" xfId="202" applyNumberFormat="1">
      <alignment/>
      <protection/>
    </xf>
    <xf numFmtId="1" fontId="13" fillId="0" borderId="30" xfId="202" applyNumberFormat="1" applyFont="1" applyBorder="1" applyAlignment="1" applyProtection="1">
      <alignment horizontal="center"/>
      <protection locked="0"/>
    </xf>
    <xf numFmtId="0" fontId="7" fillId="0" borderId="17" xfId="202" applyFont="1" applyBorder="1" applyAlignment="1" applyProtection="1">
      <alignment horizontal="left"/>
      <protection locked="0"/>
    </xf>
    <xf numFmtId="169" fontId="7" fillId="0" borderId="17" xfId="202" applyNumberFormat="1" applyFont="1" applyBorder="1" applyAlignment="1">
      <alignment horizontal="right"/>
      <protection/>
    </xf>
    <xf numFmtId="169" fontId="7" fillId="0" borderId="17" xfId="202" applyNumberFormat="1" applyFont="1" applyBorder="1" applyAlignment="1" applyProtection="1">
      <alignment horizontal="right"/>
      <protection locked="0"/>
    </xf>
    <xf numFmtId="169" fontId="7" fillId="0" borderId="31" xfId="202" applyNumberFormat="1" applyFont="1" applyBorder="1" applyAlignment="1" applyProtection="1">
      <alignment horizontal="right"/>
      <protection locked="0"/>
    </xf>
    <xf numFmtId="169" fontId="7" fillId="0" borderId="0" xfId="202" applyNumberFormat="1" applyFont="1" applyFill="1" applyBorder="1" applyAlignment="1" applyProtection="1">
      <alignment horizontal="right"/>
      <protection locked="0"/>
    </xf>
    <xf numFmtId="1" fontId="3" fillId="0" borderId="30" xfId="202" applyNumberFormat="1" applyFont="1" applyBorder="1" applyAlignment="1" applyProtection="1">
      <alignment horizontal="center"/>
      <protection locked="0"/>
    </xf>
    <xf numFmtId="1" fontId="7" fillId="0" borderId="30" xfId="202" applyNumberFormat="1" applyFont="1" applyBorder="1" applyAlignment="1" applyProtection="1">
      <alignment horizontal="center"/>
      <protection locked="0"/>
    </xf>
    <xf numFmtId="1" fontId="6" fillId="0" borderId="30" xfId="202" applyNumberFormat="1" applyFont="1" applyBorder="1" applyAlignment="1" applyProtection="1">
      <alignment horizontal="center"/>
      <protection locked="0"/>
    </xf>
    <xf numFmtId="0" fontId="3" fillId="0" borderId="17" xfId="202" applyFont="1" applyBorder="1" applyAlignment="1" applyProtection="1">
      <alignment horizontal="left"/>
      <protection locked="0"/>
    </xf>
    <xf numFmtId="169" fontId="3" fillId="0" borderId="17" xfId="202" applyNumberFormat="1" applyFont="1" applyBorder="1" applyAlignment="1" applyProtection="1">
      <alignment horizontal="right"/>
      <protection locked="0"/>
    </xf>
    <xf numFmtId="169" fontId="3" fillId="0" borderId="31" xfId="202" applyNumberFormat="1" applyFont="1" applyBorder="1" applyAlignment="1" applyProtection="1">
      <alignment horizontal="right"/>
      <protection locked="0"/>
    </xf>
    <xf numFmtId="169" fontId="7" fillId="0" borderId="17" xfId="202" applyNumberFormat="1" applyFont="1" applyBorder="1" applyAlignment="1" applyProtection="1">
      <alignment horizontal="right"/>
      <protection/>
    </xf>
    <xf numFmtId="169" fontId="13" fillId="0" borderId="17" xfId="202" applyNumberFormat="1" applyFont="1" applyBorder="1" applyAlignment="1" applyProtection="1">
      <alignment horizontal="right"/>
      <protection locked="0"/>
    </xf>
    <xf numFmtId="1" fontId="7" fillId="0" borderId="30" xfId="202" applyNumberFormat="1" applyFont="1" applyBorder="1" applyProtection="1">
      <alignment/>
      <protection locked="0"/>
    </xf>
    <xf numFmtId="1" fontId="13" fillId="0" borderId="30" xfId="202" applyNumberFormat="1" applyFont="1" applyBorder="1" applyProtection="1">
      <alignment/>
      <protection locked="0"/>
    </xf>
    <xf numFmtId="1" fontId="6" fillId="0" borderId="30" xfId="202" applyNumberFormat="1" applyFont="1" applyBorder="1" applyProtection="1">
      <alignment/>
      <protection locked="0"/>
    </xf>
    <xf numFmtId="0" fontId="3" fillId="0" borderId="17" xfId="202" applyFont="1" applyFill="1" applyBorder="1" applyAlignment="1" applyProtection="1">
      <alignment horizontal="left"/>
      <protection locked="0"/>
    </xf>
    <xf numFmtId="169" fontId="3" fillId="0" borderId="17" xfId="202" applyNumberFormat="1" applyFont="1" applyFill="1" applyBorder="1" applyAlignment="1">
      <alignment horizontal="right"/>
      <protection/>
    </xf>
    <xf numFmtId="0" fontId="7" fillId="0" borderId="17" xfId="202" applyFont="1" applyFill="1" applyBorder="1" applyAlignment="1" applyProtection="1">
      <alignment horizontal="left" indent="1"/>
      <protection locked="0"/>
    </xf>
    <xf numFmtId="170" fontId="7" fillId="0" borderId="17" xfId="202" applyNumberFormat="1" applyFont="1" applyFill="1" applyBorder="1" applyAlignment="1">
      <alignment horizontal="right"/>
      <protection/>
    </xf>
    <xf numFmtId="171" fontId="7" fillId="0" borderId="17" xfId="202" applyNumberFormat="1" applyFont="1" applyBorder="1" applyAlignment="1">
      <alignment horizontal="right"/>
      <protection/>
    </xf>
    <xf numFmtId="170" fontId="7" fillId="0" borderId="17" xfId="202" applyNumberFormat="1" applyFont="1" applyBorder="1" applyAlignment="1" applyProtection="1">
      <alignment horizontal="right"/>
      <protection locked="0"/>
    </xf>
    <xf numFmtId="170" fontId="7" fillId="0" borderId="31" xfId="202" applyNumberFormat="1" applyFont="1" applyBorder="1" applyAlignment="1" applyProtection="1">
      <alignment horizontal="right"/>
      <protection locked="0"/>
    </xf>
    <xf numFmtId="170" fontId="7" fillId="0" borderId="0" xfId="202" applyNumberFormat="1" applyFont="1" applyFill="1" applyBorder="1" applyAlignment="1" applyProtection="1">
      <alignment horizontal="right"/>
      <protection locked="0"/>
    </xf>
    <xf numFmtId="169" fontId="7" fillId="0" borderId="17" xfId="202" applyNumberFormat="1" applyFont="1" applyFill="1" applyBorder="1" applyAlignment="1">
      <alignment horizontal="right"/>
      <protection/>
    </xf>
    <xf numFmtId="0" fontId="3" fillId="0" borderId="30" xfId="202" applyFont="1" applyBorder="1">
      <alignment/>
      <protection/>
    </xf>
    <xf numFmtId="0" fontId="3" fillId="0" borderId="17" xfId="202" applyFont="1" applyBorder="1">
      <alignment/>
      <protection/>
    </xf>
    <xf numFmtId="0" fontId="7" fillId="0" borderId="30" xfId="202" applyFont="1" applyBorder="1">
      <alignment/>
      <protection/>
    </xf>
    <xf numFmtId="0" fontId="7" fillId="0" borderId="17" xfId="202" applyFont="1" applyBorder="1">
      <alignment/>
      <protection/>
    </xf>
    <xf numFmtId="0" fontId="3" fillId="0" borderId="32" xfId="202" applyFont="1" applyBorder="1">
      <alignment/>
      <protection/>
    </xf>
    <xf numFmtId="0" fontId="3" fillId="0" borderId="33" xfId="202" applyFont="1" applyBorder="1">
      <alignment/>
      <protection/>
    </xf>
    <xf numFmtId="169" fontId="3" fillId="0" borderId="33" xfId="202" applyNumberFormat="1" applyFont="1" applyFill="1" applyBorder="1" applyAlignment="1" applyProtection="1">
      <alignment horizontal="right"/>
      <protection locked="0"/>
    </xf>
    <xf numFmtId="169" fontId="3" fillId="0" borderId="33" xfId="202" applyNumberFormat="1" applyFont="1" applyFill="1" applyBorder="1" applyAlignment="1">
      <alignment horizontal="right"/>
      <protection/>
    </xf>
    <xf numFmtId="169" fontId="3" fillId="0" borderId="34" xfId="202" applyNumberFormat="1" applyFont="1" applyFill="1" applyBorder="1" applyAlignment="1" applyProtection="1">
      <alignment horizontal="right"/>
      <protection locked="0"/>
    </xf>
    <xf numFmtId="0" fontId="2" fillId="0" borderId="0" xfId="202" applyFont="1" applyFill="1">
      <alignment/>
      <protection/>
    </xf>
    <xf numFmtId="0" fontId="2" fillId="0" borderId="0" xfId="202" applyFont="1">
      <alignment/>
      <protection/>
    </xf>
    <xf numFmtId="0" fontId="2" fillId="0" borderId="0" xfId="202" applyFill="1">
      <alignment/>
      <protection/>
    </xf>
    <xf numFmtId="2" fontId="2" fillId="0" borderId="0" xfId="202" applyNumberFormat="1" applyFont="1">
      <alignment/>
      <protection/>
    </xf>
    <xf numFmtId="2" fontId="2" fillId="0" borderId="0" xfId="202" applyNumberFormat="1" applyFont="1" applyFill="1">
      <alignment/>
      <protection/>
    </xf>
    <xf numFmtId="0" fontId="14" fillId="0" borderId="0" xfId="202" applyFont="1">
      <alignment/>
      <protection/>
    </xf>
    <xf numFmtId="0" fontId="14" fillId="0" borderId="0" xfId="202" applyFont="1" applyFill="1">
      <alignment/>
      <protection/>
    </xf>
    <xf numFmtId="0" fontId="14" fillId="0" borderId="0" xfId="150" applyFont="1" applyBorder="1" applyAlignment="1">
      <alignment horizontal="center" vertical="center"/>
      <protection/>
    </xf>
    <xf numFmtId="49" fontId="3" fillId="35" borderId="26" xfId="150" applyNumberFormat="1" applyFont="1" applyFill="1" applyBorder="1" applyAlignment="1">
      <alignment horizontal="center" vertical="center"/>
      <protection/>
    </xf>
    <xf numFmtId="0" fontId="3" fillId="35" borderId="35" xfId="150" applyFont="1" applyFill="1" applyBorder="1" applyAlignment="1" applyProtection="1">
      <alignment horizontal="center" vertical="center"/>
      <protection/>
    </xf>
    <xf numFmtId="2" fontId="3" fillId="35" borderId="25" xfId="150" applyNumberFormat="1" applyFont="1" applyFill="1" applyBorder="1" applyAlignment="1">
      <alignment horizontal="center" vertical="center"/>
      <protection/>
    </xf>
    <xf numFmtId="49" fontId="3" fillId="35" borderId="25" xfId="150" applyNumberFormat="1" applyFont="1" applyFill="1" applyBorder="1" applyAlignment="1">
      <alignment horizontal="center" vertical="center"/>
      <protection/>
    </xf>
    <xf numFmtId="49" fontId="3" fillId="35" borderId="36" xfId="150" applyNumberFormat="1" applyFont="1" applyFill="1" applyBorder="1" applyAlignment="1">
      <alignment horizontal="center" vertical="center"/>
      <protection/>
    </xf>
    <xf numFmtId="0" fontId="3" fillId="0" borderId="30" xfId="150" applyFont="1" applyBorder="1" applyAlignment="1" applyProtection="1">
      <alignment horizontal="justify" vertical="center"/>
      <protection/>
    </xf>
    <xf numFmtId="164" fontId="3" fillId="0" borderId="17" xfId="150" applyNumberFormat="1" applyFont="1" applyBorder="1" applyAlignment="1" applyProtection="1">
      <alignment horizontal="right" vertical="center"/>
      <protection/>
    </xf>
    <xf numFmtId="164" fontId="3" fillId="0" borderId="17" xfId="150" applyNumberFormat="1" applyFont="1" applyBorder="1" applyAlignment="1">
      <alignment horizontal="center" vertical="center"/>
      <protection/>
    </xf>
    <xf numFmtId="164" fontId="3" fillId="0" borderId="31" xfId="150" applyNumberFormat="1" applyFont="1" applyBorder="1" applyAlignment="1">
      <alignment horizontal="center" vertical="center"/>
      <protection/>
    </xf>
    <xf numFmtId="164" fontId="3" fillId="0" borderId="17" xfId="150" applyNumberFormat="1" applyFont="1" applyFill="1" applyBorder="1" applyAlignment="1">
      <alignment horizontal="right" vertical="center"/>
      <protection/>
    </xf>
    <xf numFmtId="0" fontId="7" fillId="0" borderId="30" xfId="150" applyFont="1" applyBorder="1" applyAlignment="1" applyProtection="1">
      <alignment horizontal="left" vertical="center" indent="2"/>
      <protection/>
    </xf>
    <xf numFmtId="164" fontId="7" fillId="0" borderId="17" xfId="150" applyNumberFormat="1" applyFont="1" applyFill="1" applyBorder="1" applyAlignment="1">
      <alignment horizontal="right" vertical="center"/>
      <protection/>
    </xf>
    <xf numFmtId="164" fontId="7" fillId="0" borderId="17" xfId="150" applyNumberFormat="1" applyFont="1" applyBorder="1" applyAlignment="1">
      <alignment horizontal="center" vertical="center"/>
      <protection/>
    </xf>
    <xf numFmtId="164" fontId="7" fillId="0" borderId="31" xfId="150" applyNumberFormat="1" applyFont="1" applyBorder="1" applyAlignment="1">
      <alignment horizontal="center" vertical="center"/>
      <protection/>
    </xf>
    <xf numFmtId="0" fontId="3" fillId="0" borderId="37" xfId="150" applyFont="1" applyBorder="1" applyAlignment="1" applyProtection="1">
      <alignment horizontal="justify" vertical="center"/>
      <protection/>
    </xf>
    <xf numFmtId="164" fontId="7" fillId="36" borderId="17" xfId="150" applyNumberFormat="1" applyFont="1" applyFill="1" applyBorder="1" applyAlignment="1">
      <alignment horizontal="right" vertical="center"/>
      <protection/>
    </xf>
    <xf numFmtId="164" fontId="3" fillId="0" borderId="17" xfId="150" applyNumberFormat="1" applyFont="1" applyBorder="1" applyAlignment="1" quotePrefix="1">
      <alignment horizontal="center" vertical="center"/>
      <protection/>
    </xf>
    <xf numFmtId="0" fontId="7" fillId="0" borderId="35" xfId="150" applyFont="1" applyBorder="1" applyAlignment="1" applyProtection="1">
      <alignment horizontal="left" vertical="center" indent="2"/>
      <protection/>
    </xf>
    <xf numFmtId="164" fontId="7" fillId="0" borderId="26" xfId="150" applyNumberFormat="1" applyFont="1" applyFill="1" applyBorder="1" applyAlignment="1">
      <alignment horizontal="right" vertical="center"/>
      <protection/>
    </xf>
    <xf numFmtId="164" fontId="7" fillId="0" borderId="26" xfId="150" applyNumberFormat="1" applyFont="1" applyBorder="1" applyAlignment="1">
      <alignment horizontal="center" vertical="center"/>
      <protection/>
    </xf>
    <xf numFmtId="164" fontId="7" fillId="0" borderId="38" xfId="150" applyNumberFormat="1" applyFont="1" applyBorder="1" applyAlignment="1">
      <alignment horizontal="center" vertical="center"/>
      <protection/>
    </xf>
    <xf numFmtId="0" fontId="3" fillId="0" borderId="30" xfId="150" applyFont="1" applyBorder="1" applyAlignment="1" applyProtection="1">
      <alignment horizontal="left" vertical="center"/>
      <protection/>
    </xf>
    <xf numFmtId="164" fontId="3" fillId="0" borderId="17" xfId="150" applyNumberFormat="1" applyFont="1" applyBorder="1" applyAlignment="1">
      <alignment horizontal="right" vertical="center"/>
      <protection/>
    </xf>
    <xf numFmtId="0" fontId="7" fillId="0" borderId="30" xfId="150" applyFont="1" applyBorder="1" applyAlignment="1" applyProtection="1">
      <alignment horizontal="left" vertical="center"/>
      <protection/>
    </xf>
    <xf numFmtId="164" fontId="7" fillId="0" borderId="17" xfId="190" applyNumberFormat="1" applyFont="1" applyFill="1" applyBorder="1" applyAlignment="1">
      <alignment horizontal="right" vertical="center"/>
      <protection/>
    </xf>
    <xf numFmtId="164" fontId="7" fillId="0" borderId="17" xfId="150" applyNumberFormat="1" applyFont="1" applyBorder="1" applyAlignment="1">
      <alignment horizontal="right" vertical="center"/>
      <protection/>
    </xf>
    <xf numFmtId="164" fontId="7" fillId="0" borderId="31" xfId="150" applyNumberFormat="1" applyFont="1" applyBorder="1" applyAlignment="1" quotePrefix="1">
      <alignment horizontal="center" vertical="center"/>
      <protection/>
    </xf>
    <xf numFmtId="0" fontId="7" fillId="0" borderId="35" xfId="150" applyFont="1" applyBorder="1" applyAlignment="1" applyProtection="1">
      <alignment horizontal="left" vertical="center"/>
      <protection/>
    </xf>
    <xf numFmtId="164" fontId="7" fillId="0" borderId="26" xfId="150" applyNumberFormat="1" applyFont="1" applyBorder="1" applyAlignment="1" applyProtection="1">
      <alignment horizontal="right" vertical="center"/>
      <protection/>
    </xf>
    <xf numFmtId="164" fontId="7" fillId="0" borderId="38" xfId="150" applyNumberFormat="1" applyFont="1" applyBorder="1" applyAlignment="1" quotePrefix="1">
      <alignment horizontal="center" vertical="center"/>
      <protection/>
    </xf>
    <xf numFmtId="0" fontId="3" fillId="0" borderId="39" xfId="150" applyFont="1" applyBorder="1" applyAlignment="1" applyProtection="1">
      <alignment horizontal="justify" vertical="center"/>
      <protection/>
    </xf>
    <xf numFmtId="164" fontId="3" fillId="0" borderId="40" xfId="150" applyNumberFormat="1" applyFont="1" applyBorder="1" applyAlignment="1" applyProtection="1">
      <alignment horizontal="right" vertical="center"/>
      <protection/>
    </xf>
    <xf numFmtId="164" fontId="3" fillId="0" borderId="40" xfId="150" applyNumberFormat="1" applyFont="1" applyBorder="1" applyAlignment="1">
      <alignment horizontal="center" vertical="center"/>
      <protection/>
    </xf>
    <xf numFmtId="164" fontId="3" fillId="0" borderId="41" xfId="150" applyNumberFormat="1" applyFont="1" applyBorder="1" applyAlignment="1">
      <alignment horizontal="center" vertical="center"/>
      <protection/>
    </xf>
    <xf numFmtId="164" fontId="3" fillId="0" borderId="40" xfId="150" applyNumberFormat="1" applyFont="1" applyFill="1" applyBorder="1" applyAlignment="1" applyProtection="1">
      <alignment horizontal="right" vertical="center"/>
      <protection/>
    </xf>
    <xf numFmtId="164" fontId="7" fillId="0" borderId="17" xfId="150" applyNumberFormat="1" applyFont="1" applyFill="1" applyBorder="1" applyAlignment="1" applyProtection="1">
      <alignment horizontal="right" vertical="center"/>
      <protection/>
    </xf>
    <xf numFmtId="0" fontId="13" fillId="0" borderId="30" xfId="150" applyFont="1" applyBorder="1" applyAlignment="1" applyProtection="1">
      <alignment horizontal="left" vertical="center" indent="2"/>
      <protection/>
    </xf>
    <xf numFmtId="164" fontId="13" fillId="0" borderId="17" xfId="150" applyNumberFormat="1" applyFont="1" applyFill="1" applyBorder="1" applyAlignment="1">
      <alignment horizontal="right" vertical="center"/>
      <protection/>
    </xf>
    <xf numFmtId="164" fontId="13" fillId="0" borderId="17" xfId="190" applyNumberFormat="1" applyFont="1" applyFill="1" applyBorder="1" applyAlignment="1">
      <alignment horizontal="right" vertical="center"/>
      <protection/>
    </xf>
    <xf numFmtId="164" fontId="13" fillId="0" borderId="17" xfId="150" applyNumberFormat="1" applyFont="1" applyBorder="1" applyAlignment="1">
      <alignment horizontal="center" vertical="center"/>
      <protection/>
    </xf>
    <xf numFmtId="164" fontId="13" fillId="0" borderId="31" xfId="150" applyNumberFormat="1" applyFont="1" applyBorder="1" applyAlignment="1">
      <alignment horizontal="center" vertical="center"/>
      <protection/>
    </xf>
    <xf numFmtId="43" fontId="7" fillId="0" borderId="17" xfId="108" applyFont="1" applyFill="1" applyBorder="1" applyAlignment="1">
      <alignment horizontal="right" vertical="center"/>
    </xf>
    <xf numFmtId="0" fontId="7" fillId="0" borderId="17" xfId="150" applyFont="1" applyBorder="1" applyAlignment="1">
      <alignment horizontal="right" vertical="center"/>
      <protection/>
    </xf>
    <xf numFmtId="172" fontId="7" fillId="0" borderId="17" xfId="78" applyNumberFormat="1" applyFont="1" applyBorder="1" applyAlignment="1">
      <alignment horizontal="right" vertical="center"/>
    </xf>
    <xf numFmtId="0" fontId="3" fillId="0" borderId="42" xfId="150" applyFont="1" applyBorder="1" applyAlignment="1" applyProtection="1">
      <alignment horizontal="justify" vertical="center"/>
      <protection/>
    </xf>
    <xf numFmtId="164" fontId="3" fillId="0" borderId="40" xfId="190" applyNumberFormat="1" applyFont="1" applyFill="1" applyBorder="1" applyAlignment="1">
      <alignment horizontal="right" vertical="center"/>
      <protection/>
    </xf>
    <xf numFmtId="0" fontId="7" fillId="0" borderId="30" xfId="150" applyFont="1" applyBorder="1" applyAlignment="1" applyProtection="1">
      <alignment horizontal="justify" vertical="center"/>
      <protection/>
    </xf>
    <xf numFmtId="164" fontId="7" fillId="0" borderId="17" xfId="190" applyNumberFormat="1" applyFont="1" applyFill="1" applyBorder="1" applyAlignment="1" applyProtection="1">
      <alignment horizontal="right" vertical="center"/>
      <protection/>
    </xf>
    <xf numFmtId="0" fontId="7" fillId="0" borderId="30" xfId="150" applyFont="1" applyBorder="1" applyAlignment="1" applyProtection="1">
      <alignment horizontal="left" vertical="center" indent="1"/>
      <protection/>
    </xf>
    <xf numFmtId="164" fontId="7" fillId="0" borderId="17" xfId="150" applyNumberFormat="1" applyFont="1" applyBorder="1" applyAlignment="1" quotePrefix="1">
      <alignment horizontal="center" vertical="center"/>
      <protection/>
    </xf>
    <xf numFmtId="164" fontId="7" fillId="0" borderId="0" xfId="150" applyNumberFormat="1" applyFont="1" applyAlignment="1">
      <alignment horizontal="right" vertical="center"/>
      <protection/>
    </xf>
    <xf numFmtId="164" fontId="7" fillId="0" borderId="17" xfId="190" applyNumberFormat="1" applyFont="1" applyBorder="1" applyAlignment="1" applyProtection="1">
      <alignment horizontal="right" vertical="center"/>
      <protection/>
    </xf>
    <xf numFmtId="164" fontId="7" fillId="0" borderId="17" xfId="150" applyNumberFormat="1" applyFont="1" applyBorder="1" applyAlignment="1" applyProtection="1">
      <alignment horizontal="right" vertical="center"/>
      <protection/>
    </xf>
    <xf numFmtId="164" fontId="7" fillId="0" borderId="17" xfId="150" applyNumberFormat="1" applyFont="1" applyBorder="1" applyAlignment="1" applyProtection="1">
      <alignment horizontal="center" vertical="center"/>
      <protection/>
    </xf>
    <xf numFmtId="0" fontId="89" fillId="0" borderId="30" xfId="150" applyFont="1" applyBorder="1" applyAlignment="1" quotePrefix="1">
      <alignment horizontal="left" indent="1"/>
      <protection/>
    </xf>
    <xf numFmtId="0" fontId="7" fillId="0" borderId="32" xfId="150" applyFont="1" applyBorder="1" applyAlignment="1" applyProtection="1">
      <alignment horizontal="justify" vertical="center"/>
      <protection/>
    </xf>
    <xf numFmtId="164" fontId="7" fillId="0" borderId="33" xfId="150" applyNumberFormat="1" applyFont="1" applyFill="1" applyBorder="1" applyAlignment="1" applyProtection="1">
      <alignment horizontal="right" vertical="center"/>
      <protection/>
    </xf>
    <xf numFmtId="164" fontId="7" fillId="0" borderId="33" xfId="190" applyNumberFormat="1" applyFont="1" applyFill="1" applyBorder="1" applyAlignment="1" applyProtection="1">
      <alignment horizontal="right" vertical="center"/>
      <protection/>
    </xf>
    <xf numFmtId="164" fontId="7" fillId="0" borderId="33" xfId="150" applyNumberFormat="1" applyFont="1" applyBorder="1" applyAlignment="1" applyProtection="1">
      <alignment horizontal="center" vertical="center"/>
      <protection/>
    </xf>
    <xf numFmtId="164" fontId="7" fillId="0" borderId="34" xfId="150" applyNumberFormat="1" applyFont="1" applyBorder="1" applyAlignment="1">
      <alignment horizontal="center" vertical="center"/>
      <protection/>
    </xf>
    <xf numFmtId="0" fontId="5" fillId="0" borderId="0" xfId="191" applyFont="1" applyAlignment="1">
      <alignment horizontal="centerContinuous"/>
      <protection/>
    </xf>
    <xf numFmtId="0" fontId="5" fillId="0" borderId="0" xfId="191" applyFont="1">
      <alignment/>
      <protection/>
    </xf>
    <xf numFmtId="0" fontId="20" fillId="0" borderId="0" xfId="191" applyFont="1" applyAlignment="1">
      <alignment horizontal="centerContinuous"/>
      <protection/>
    </xf>
    <xf numFmtId="0" fontId="20" fillId="0" borderId="0" xfId="191" applyFont="1">
      <alignment/>
      <protection/>
    </xf>
    <xf numFmtId="0" fontId="5" fillId="0" borderId="0" xfId="191" applyFont="1" applyBorder="1">
      <alignment/>
      <protection/>
    </xf>
    <xf numFmtId="0" fontId="5" fillId="0" borderId="0" xfId="191" applyFont="1" applyBorder="1" applyAlignment="1">
      <alignment horizontal="center"/>
      <protection/>
    </xf>
    <xf numFmtId="0" fontId="4" fillId="0" borderId="0" xfId="191" applyFont="1">
      <alignment/>
      <protection/>
    </xf>
    <xf numFmtId="0" fontId="4" fillId="0" borderId="0" xfId="191" applyFont="1" applyAlignment="1">
      <alignment wrapText="1"/>
      <protection/>
    </xf>
    <xf numFmtId="0" fontId="21" fillId="0" borderId="0" xfId="191" applyFont="1">
      <alignment/>
      <protection/>
    </xf>
    <xf numFmtId="173" fontId="5" fillId="0" borderId="0" xfId="248" applyNumberFormat="1" applyFont="1" applyAlignment="1" applyProtection="1">
      <alignment/>
      <protection/>
    </xf>
    <xf numFmtId="173" fontId="4" fillId="0" borderId="0" xfId="248" applyNumberFormat="1" applyFont="1" applyAlignment="1" applyProtection="1">
      <alignment/>
      <protection/>
    </xf>
    <xf numFmtId="0" fontId="4" fillId="0" borderId="0" xfId="191" applyFont="1" applyBorder="1">
      <alignment/>
      <protection/>
    </xf>
    <xf numFmtId="0" fontId="5" fillId="0" borderId="0" xfId="191" applyFont="1" applyFill="1" applyBorder="1">
      <alignment/>
      <protection/>
    </xf>
    <xf numFmtId="0" fontId="4" fillId="0" borderId="0" xfId="191" applyFont="1" applyBorder="1" applyAlignment="1">
      <alignment horizontal="left"/>
      <protection/>
    </xf>
    <xf numFmtId="0" fontId="90" fillId="0" borderId="0" xfId="150" applyFont="1">
      <alignment/>
      <protection/>
    </xf>
    <xf numFmtId="0" fontId="91" fillId="34" borderId="43" xfId="0" applyFont="1" applyFill="1" applyBorder="1" applyAlignment="1">
      <alignment horizontal="center" wrapText="1"/>
    </xf>
    <xf numFmtId="0" fontId="91" fillId="34" borderId="25" xfId="0" applyFont="1" applyFill="1" applyBorder="1" applyAlignment="1">
      <alignment horizontal="center" wrapText="1"/>
    </xf>
    <xf numFmtId="0" fontId="91" fillId="34" borderId="25" xfId="150" applyFont="1" applyFill="1" applyBorder="1" applyAlignment="1">
      <alignment horizontal="center"/>
      <protection/>
    </xf>
    <xf numFmtId="0" fontId="90" fillId="0" borderId="0" xfId="150" applyFont="1" applyAlignment="1">
      <alignment/>
      <protection/>
    </xf>
    <xf numFmtId="0" fontId="0" fillId="0" borderId="0" xfId="150">
      <alignment/>
      <protection/>
    </xf>
    <xf numFmtId="173" fontId="3" fillId="35" borderId="26" xfId="251" applyNumberFormat="1" applyFont="1" applyFill="1" applyBorder="1" applyAlignment="1" applyProtection="1">
      <alignment horizontal="center" vertical="center"/>
      <protection/>
    </xf>
    <xf numFmtId="173" fontId="3" fillId="35" borderId="25" xfId="251" applyNumberFormat="1" applyFont="1" applyFill="1" applyBorder="1" applyAlignment="1" applyProtection="1">
      <alignment horizontal="center" vertical="center"/>
      <protection/>
    </xf>
    <xf numFmtId="173" fontId="3" fillId="35" borderId="27" xfId="251" applyNumberFormat="1" applyFont="1" applyFill="1" applyBorder="1" applyAlignment="1" applyProtection="1">
      <alignment horizontal="center" vertical="center"/>
      <protection/>
    </xf>
    <xf numFmtId="173" fontId="7" fillId="0" borderId="30" xfId="251" applyNumberFormat="1" applyFont="1" applyBorder="1" applyAlignment="1" applyProtection="1">
      <alignment horizontal="left" vertical="center"/>
      <protection/>
    </xf>
    <xf numFmtId="164" fontId="7" fillId="0" borderId="17" xfId="251" applyNumberFormat="1" applyFont="1" applyBorder="1" applyAlignment="1">
      <alignment horizontal="center" vertical="center"/>
      <protection/>
    </xf>
    <xf numFmtId="169" fontId="7" fillId="0" borderId="17" xfId="251" applyNumberFormat="1" applyFont="1" applyBorder="1" applyAlignment="1" applyProtection="1">
      <alignment horizontal="center" vertical="center"/>
      <protection/>
    </xf>
    <xf numFmtId="164" fontId="7" fillId="0" borderId="17" xfId="49" applyNumberFormat="1" applyFont="1" applyBorder="1" applyAlignment="1" applyProtection="1">
      <alignment horizontal="center" vertical="center"/>
      <protection/>
    </xf>
    <xf numFmtId="169" fontId="7" fillId="0" borderId="31" xfId="251" applyNumberFormat="1" applyFont="1" applyBorder="1" applyAlignment="1" applyProtection="1">
      <alignment horizontal="center" vertical="center"/>
      <protection/>
    </xf>
    <xf numFmtId="164" fontId="7" fillId="0" borderId="17" xfId="49" applyNumberFormat="1" applyFont="1" applyFill="1" applyBorder="1" applyAlignment="1" applyProtection="1">
      <alignment horizontal="center" vertical="center"/>
      <protection/>
    </xf>
    <xf numFmtId="173" fontId="7" fillId="0" borderId="17" xfId="251" applyNumberFormat="1" applyFont="1" applyFill="1" applyBorder="1" applyAlignment="1" applyProtection="1">
      <alignment horizontal="center" vertical="center"/>
      <protection/>
    </xf>
    <xf numFmtId="164" fontId="7" fillId="0" borderId="17" xfId="251" applyNumberFormat="1" applyFont="1" applyFill="1" applyBorder="1" applyAlignment="1" applyProtection="1">
      <alignment horizontal="center" vertical="center"/>
      <protection/>
    </xf>
    <xf numFmtId="173" fontId="7" fillId="0" borderId="31" xfId="251" applyNumberFormat="1" applyFont="1" applyFill="1" applyBorder="1" applyAlignment="1" applyProtection="1">
      <alignment horizontal="center" vertical="center"/>
      <protection/>
    </xf>
    <xf numFmtId="164" fontId="7" fillId="0" borderId="17" xfId="49" applyNumberFormat="1" applyFont="1" applyBorder="1" applyAlignment="1">
      <alignment horizontal="center" vertical="center"/>
    </xf>
    <xf numFmtId="164" fontId="7" fillId="0" borderId="31" xfId="251" applyNumberFormat="1" applyFont="1" applyBorder="1" applyAlignment="1">
      <alignment horizontal="center" vertical="center"/>
      <protection/>
    </xf>
    <xf numFmtId="164" fontId="7" fillId="0" borderId="17" xfId="150" applyNumberFormat="1" applyFont="1" applyBorder="1" applyAlignment="1">
      <alignment horizontal="center" vertical="center" wrapText="1"/>
      <protection/>
    </xf>
    <xf numFmtId="173" fontId="3" fillId="0" borderId="44" xfId="251" applyNumberFormat="1" applyFont="1" applyBorder="1" applyAlignment="1" applyProtection="1">
      <alignment horizontal="center" vertical="center"/>
      <protection/>
    </xf>
    <xf numFmtId="164" fontId="3" fillId="0" borderId="45" xfId="251" applyNumberFormat="1" applyFont="1" applyBorder="1" applyAlignment="1">
      <alignment horizontal="center" vertical="center"/>
      <protection/>
    </xf>
    <xf numFmtId="164" fontId="3" fillId="0" borderId="46" xfId="251" applyNumberFormat="1" applyFont="1" applyBorder="1" applyAlignment="1">
      <alignment horizontal="center" vertical="center"/>
      <protection/>
    </xf>
    <xf numFmtId="173" fontId="24" fillId="0" borderId="47" xfId="251" applyNumberFormat="1" applyFont="1" applyFill="1" applyBorder="1" applyAlignment="1" applyProtection="1">
      <alignment horizontal="left" vertical="center"/>
      <protection/>
    </xf>
    <xf numFmtId="0" fontId="0" fillId="0" borderId="0" xfId="150" applyAlignment="1">
      <alignment horizontal="center"/>
      <protection/>
    </xf>
    <xf numFmtId="173" fontId="24" fillId="0" borderId="0" xfId="251" applyNumberFormat="1" applyFont="1" applyFill="1" applyBorder="1" applyAlignment="1" applyProtection="1">
      <alignment horizontal="left" vertical="center"/>
      <protection/>
    </xf>
    <xf numFmtId="169" fontId="0" fillId="0" borderId="0" xfId="150" applyNumberFormat="1">
      <alignment/>
      <protection/>
    </xf>
    <xf numFmtId="0" fontId="2" fillId="0" borderId="0" xfId="138">
      <alignment/>
      <protection/>
    </xf>
    <xf numFmtId="173" fontId="3" fillId="0" borderId="0" xfId="249" applyNumberFormat="1" applyFont="1" applyBorder="1" applyAlignment="1" quotePrefix="1">
      <alignment horizontal="center"/>
      <protection/>
    </xf>
    <xf numFmtId="173" fontId="3" fillId="35" borderId="25" xfId="249" applyNumberFormat="1" applyFont="1" applyFill="1" applyBorder="1" applyAlignment="1" applyProtection="1">
      <alignment horizontal="center" vertical="center"/>
      <protection/>
    </xf>
    <xf numFmtId="173" fontId="7" fillId="0" borderId="17" xfId="249" applyNumberFormat="1" applyFont="1" applyBorder="1" applyAlignment="1" applyProtection="1">
      <alignment horizontal="left" vertical="center"/>
      <protection/>
    </xf>
    <xf numFmtId="169" fontId="7" fillId="0" borderId="48" xfId="249" applyNumberFormat="1" applyFont="1" applyBorder="1" applyAlignment="1" applyProtection="1">
      <alignment horizontal="center" vertical="center"/>
      <protection/>
    </xf>
    <xf numFmtId="164" fontId="92" fillId="0" borderId="0" xfId="196" applyNumberFormat="1" applyFont="1" applyBorder="1" applyAlignment="1">
      <alignment horizontal="center"/>
      <protection/>
    </xf>
    <xf numFmtId="174" fontId="3" fillId="0" borderId="11" xfId="249" applyNumberFormat="1" applyFont="1" applyFill="1" applyBorder="1" applyAlignment="1" applyProtection="1">
      <alignment horizontal="center" vertical="center"/>
      <protection/>
    </xf>
    <xf numFmtId="164" fontId="92" fillId="0" borderId="0" xfId="196" applyNumberFormat="1" applyFont="1" applyAlignment="1">
      <alignment horizontal="center"/>
      <protection/>
    </xf>
    <xf numFmtId="164" fontId="92" fillId="0" borderId="17" xfId="249" applyNumberFormat="1" applyFont="1" applyFill="1" applyBorder="1" applyAlignment="1" applyProtection="1">
      <alignment horizontal="center" vertical="center"/>
      <protection/>
    </xf>
    <xf numFmtId="169" fontId="7" fillId="0" borderId="0" xfId="249" applyNumberFormat="1" applyFont="1" applyBorder="1" applyAlignment="1" applyProtection="1">
      <alignment horizontal="center" vertical="center"/>
      <protection/>
    </xf>
    <xf numFmtId="164" fontId="7" fillId="0" borderId="11" xfId="196" applyNumberFormat="1" applyFont="1" applyBorder="1" applyAlignment="1">
      <alignment horizontal="center"/>
      <protection/>
    </xf>
    <xf numFmtId="164" fontId="7" fillId="0" borderId="11" xfId="249" applyNumberFormat="1" applyFont="1" applyFill="1" applyBorder="1" applyAlignment="1" applyProtection="1">
      <alignment horizontal="center" vertical="center"/>
      <protection/>
    </xf>
    <xf numFmtId="164" fontId="92" fillId="0" borderId="11" xfId="196" applyNumberFormat="1" applyFont="1" applyBorder="1" applyAlignment="1">
      <alignment horizontal="center"/>
      <protection/>
    </xf>
    <xf numFmtId="174" fontId="7" fillId="0" borderId="11" xfId="249" applyNumberFormat="1" applyFont="1" applyFill="1" applyBorder="1" applyAlignment="1" applyProtection="1">
      <alignment horizontal="center" vertical="center"/>
      <protection/>
    </xf>
    <xf numFmtId="174" fontId="3" fillId="0" borderId="17" xfId="249" applyNumberFormat="1" applyFont="1" applyFill="1" applyBorder="1" applyAlignment="1" applyProtection="1">
      <alignment horizontal="center" vertical="center"/>
      <protection/>
    </xf>
    <xf numFmtId="173" fontId="7" fillId="0" borderId="18" xfId="249" applyNumberFormat="1" applyFont="1" applyFill="1" applyBorder="1" applyAlignment="1" applyProtection="1">
      <alignment horizontal="center" vertical="center"/>
      <protection/>
    </xf>
    <xf numFmtId="164" fontId="7" fillId="0" borderId="17" xfId="196" applyNumberFormat="1" applyFont="1" applyBorder="1" applyAlignment="1">
      <alignment horizontal="center"/>
      <protection/>
    </xf>
    <xf numFmtId="164" fontId="7" fillId="0" borderId="17" xfId="249" applyNumberFormat="1" applyFont="1" applyFill="1" applyBorder="1" applyAlignment="1" applyProtection="1">
      <alignment horizontal="center" vertical="center"/>
      <protection/>
    </xf>
    <xf numFmtId="164" fontId="92" fillId="0" borderId="17" xfId="196" applyNumberFormat="1" applyFont="1" applyBorder="1" applyAlignment="1">
      <alignment horizontal="center"/>
      <protection/>
    </xf>
    <xf numFmtId="174" fontId="7" fillId="0" borderId="17" xfId="249" applyNumberFormat="1" applyFont="1" applyFill="1" applyBorder="1" applyAlignment="1" applyProtection="1">
      <alignment horizontal="center" vertical="center"/>
      <protection/>
    </xf>
    <xf numFmtId="169" fontId="7" fillId="0" borderId="18" xfId="249" applyNumberFormat="1" applyFont="1" applyBorder="1" applyAlignment="1" applyProtection="1">
      <alignment horizontal="center" vertical="center"/>
      <protection/>
    </xf>
    <xf numFmtId="164" fontId="2" fillId="0" borderId="0" xfId="138" applyNumberFormat="1">
      <alignment/>
      <protection/>
    </xf>
    <xf numFmtId="164" fontId="7" fillId="0" borderId="18" xfId="249" applyNumberFormat="1" applyFont="1" applyBorder="1" applyAlignment="1">
      <alignment horizontal="center" vertical="center"/>
      <protection/>
    </xf>
    <xf numFmtId="164" fontId="7" fillId="0" borderId="17" xfId="200" applyNumberFormat="1" applyFont="1" applyBorder="1" applyAlignment="1">
      <alignment horizontal="center" vertical="center" wrapText="1"/>
      <protection/>
    </xf>
    <xf numFmtId="164" fontId="92" fillId="0" borderId="26" xfId="196" applyNumberFormat="1" applyFont="1" applyBorder="1" applyAlignment="1">
      <alignment horizontal="center"/>
      <protection/>
    </xf>
    <xf numFmtId="173" fontId="3" fillId="0" borderId="25" xfId="249" applyNumberFormat="1" applyFont="1" applyBorder="1" applyAlignment="1" applyProtection="1">
      <alignment horizontal="center" vertical="center"/>
      <protection/>
    </xf>
    <xf numFmtId="164" fontId="3" fillId="0" borderId="25" xfId="249" applyNumberFormat="1" applyFont="1" applyBorder="1" applyAlignment="1">
      <alignment horizontal="center" vertical="center"/>
      <protection/>
    </xf>
    <xf numFmtId="174" fontId="3" fillId="0" borderId="25" xfId="249" applyNumberFormat="1" applyFont="1" applyFill="1" applyBorder="1" applyAlignment="1">
      <alignment horizontal="center" vertical="center"/>
      <protection/>
    </xf>
    <xf numFmtId="0" fontId="92" fillId="0" borderId="0" xfId="196" applyFont="1">
      <alignment/>
      <protection/>
    </xf>
    <xf numFmtId="0" fontId="93" fillId="0" borderId="0" xfId="196" applyFont="1">
      <alignment/>
      <protection/>
    </xf>
    <xf numFmtId="172" fontId="2" fillId="0" borderId="0" xfId="68" applyNumberFormat="1" applyFont="1" applyAlignment="1">
      <alignment/>
    </xf>
    <xf numFmtId="0" fontId="92" fillId="0" borderId="0" xfId="196" applyFont="1" quotePrefix="1">
      <alignment/>
      <protection/>
    </xf>
    <xf numFmtId="0" fontId="3" fillId="0" borderId="0" xfId="192" applyFont="1" applyBorder="1" applyAlignment="1">
      <alignment horizontal="center" vertical="center"/>
      <protection/>
    </xf>
    <xf numFmtId="0" fontId="7" fillId="0" borderId="0" xfId="253" applyFont="1">
      <alignment/>
      <protection/>
    </xf>
    <xf numFmtId="0" fontId="3" fillId="35" borderId="49" xfId="192" applyFont="1" applyFill="1" applyBorder="1" applyAlignment="1" applyProtection="1" quotePrefix="1">
      <alignment horizontal="center" vertical="center"/>
      <protection/>
    </xf>
    <xf numFmtId="16" fontId="23" fillId="35" borderId="50" xfId="192" applyNumberFormat="1" applyFont="1" applyFill="1" applyBorder="1" applyAlignment="1">
      <alignment horizontal="center" wrapText="1"/>
      <protection/>
    </xf>
    <xf numFmtId="0" fontId="3" fillId="35" borderId="12" xfId="253" applyFont="1" applyFill="1" applyBorder="1" applyAlignment="1">
      <alignment horizontal="center"/>
      <protection/>
    </xf>
    <xf numFmtId="0" fontId="3" fillId="35" borderId="11" xfId="253" applyFont="1" applyFill="1" applyBorder="1" applyAlignment="1">
      <alignment horizontal="center"/>
      <protection/>
    </xf>
    <xf numFmtId="0" fontId="3" fillId="35" borderId="13" xfId="253" applyFont="1" applyFill="1" applyBorder="1" applyAlignment="1">
      <alignment horizontal="center"/>
      <protection/>
    </xf>
    <xf numFmtId="0" fontId="3" fillId="35" borderId="29" xfId="253" applyFont="1" applyFill="1" applyBorder="1" applyAlignment="1">
      <alignment horizontal="center"/>
      <protection/>
    </xf>
    <xf numFmtId="0" fontId="7" fillId="35" borderId="51" xfId="253" applyNumberFormat="1" applyFont="1" applyFill="1" applyBorder="1" applyAlignment="1">
      <alignment horizontal="center"/>
      <protection/>
    </xf>
    <xf numFmtId="0" fontId="3" fillId="35" borderId="25" xfId="253" applyFont="1" applyFill="1" applyBorder="1" applyAlignment="1">
      <alignment horizontal="center"/>
      <protection/>
    </xf>
    <xf numFmtId="0" fontId="3" fillId="35" borderId="43" xfId="253" applyFont="1" applyFill="1" applyBorder="1" applyAlignment="1">
      <alignment horizontal="center"/>
      <protection/>
    </xf>
    <xf numFmtId="0" fontId="3" fillId="35" borderId="52" xfId="253" applyFont="1" applyFill="1" applyBorder="1" applyAlignment="1">
      <alignment horizontal="center"/>
      <protection/>
    </xf>
    <xf numFmtId="0" fontId="3" fillId="35" borderId="53" xfId="253" applyFont="1" applyFill="1" applyBorder="1" applyAlignment="1">
      <alignment horizontal="center"/>
      <protection/>
    </xf>
    <xf numFmtId="0" fontId="3" fillId="35" borderId="26" xfId="253" applyFont="1" applyFill="1" applyBorder="1" applyAlignment="1">
      <alignment horizontal="center"/>
      <protection/>
    </xf>
    <xf numFmtId="0" fontId="3" fillId="35" borderId="54" xfId="253" applyFont="1" applyFill="1" applyBorder="1" applyAlignment="1">
      <alignment horizontal="center"/>
      <protection/>
    </xf>
    <xf numFmtId="0" fontId="3" fillId="35" borderId="38" xfId="253" applyFont="1" applyFill="1" applyBorder="1" applyAlignment="1">
      <alignment horizontal="center"/>
      <protection/>
    </xf>
    <xf numFmtId="0" fontId="3" fillId="0" borderId="37" xfId="253" applyFont="1" applyBorder="1">
      <alignment/>
      <protection/>
    </xf>
    <xf numFmtId="2" fontId="3" fillId="0" borderId="17" xfId="253" applyNumberFormat="1" applyFont="1" applyBorder="1" applyAlignment="1">
      <alignment horizontal="center" vertical="center"/>
      <protection/>
    </xf>
    <xf numFmtId="164" fontId="3" fillId="0" borderId="0" xfId="192" applyNumberFormat="1" applyFont="1" applyBorder="1" applyAlignment="1">
      <alignment horizontal="right" vertical="center"/>
      <protection/>
    </xf>
    <xf numFmtId="164" fontId="3" fillId="0" borderId="55" xfId="246" applyNumberFormat="1" applyFont="1" applyBorder="1" applyAlignment="1">
      <alignment horizontal="right" vertical="center"/>
      <protection/>
    </xf>
    <xf numFmtId="164" fontId="3" fillId="0" borderId="52" xfId="246" applyNumberFormat="1" applyFont="1" applyBorder="1" applyAlignment="1">
      <alignment horizontal="right" vertical="center"/>
      <protection/>
    </xf>
    <xf numFmtId="164" fontId="3" fillId="0" borderId="12" xfId="246" applyNumberFormat="1" applyFont="1" applyBorder="1" applyAlignment="1">
      <alignment horizontal="right" vertical="center"/>
      <protection/>
    </xf>
    <xf numFmtId="164" fontId="3" fillId="0" borderId="13" xfId="246" applyNumberFormat="1" applyFont="1" applyBorder="1" applyAlignment="1">
      <alignment horizontal="right" vertical="center"/>
      <protection/>
    </xf>
    <xf numFmtId="164" fontId="3" fillId="0" borderId="13" xfId="246" applyNumberFormat="1" applyFont="1" applyFill="1" applyBorder="1" applyAlignment="1">
      <alignment horizontal="right" vertical="center"/>
      <protection/>
    </xf>
    <xf numFmtId="164" fontId="3" fillId="0" borderId="56" xfId="246" applyNumberFormat="1" applyFont="1" applyBorder="1" applyAlignment="1">
      <alignment horizontal="center" vertical="center"/>
      <protection/>
    </xf>
    <xf numFmtId="0" fontId="3" fillId="0" borderId="51" xfId="253" applyFont="1" applyBorder="1">
      <alignment/>
      <protection/>
    </xf>
    <xf numFmtId="2" fontId="3" fillId="0" borderId="43" xfId="253" applyNumberFormat="1" applyFont="1" applyBorder="1" applyAlignment="1">
      <alignment horizontal="center" vertical="center"/>
      <protection/>
    </xf>
    <xf numFmtId="164" fontId="3" fillId="0" borderId="43" xfId="192" applyNumberFormat="1" applyFont="1" applyBorder="1" applyAlignment="1">
      <alignment horizontal="right" vertical="center"/>
      <protection/>
    </xf>
    <xf numFmtId="164" fontId="3" fillId="0" borderId="55" xfId="192" applyNumberFormat="1" applyFont="1" applyBorder="1" applyAlignment="1">
      <alignment horizontal="right" vertical="center"/>
      <protection/>
    </xf>
    <xf numFmtId="164" fontId="3" fillId="0" borderId="43" xfId="246" applyNumberFormat="1" applyFont="1" applyBorder="1" applyAlignment="1">
      <alignment horizontal="right" vertical="center"/>
      <protection/>
    </xf>
    <xf numFmtId="164" fontId="3" fillId="0" borderId="55" xfId="246" applyNumberFormat="1" applyFont="1" applyFill="1" applyBorder="1" applyAlignment="1">
      <alignment horizontal="right" vertical="center"/>
      <protection/>
    </xf>
    <xf numFmtId="164" fontId="3" fillId="0" borderId="36" xfId="246" applyNumberFormat="1" applyFont="1" applyBorder="1" applyAlignment="1">
      <alignment horizontal="center" vertical="center"/>
      <protection/>
    </xf>
    <xf numFmtId="0" fontId="7" fillId="0" borderId="37" xfId="253" applyFont="1" applyBorder="1">
      <alignment/>
      <protection/>
    </xf>
    <xf numFmtId="2" fontId="7" fillId="0" borderId="17" xfId="253" applyNumberFormat="1" applyFont="1" applyBorder="1" applyAlignment="1">
      <alignment horizontal="center" vertical="center"/>
      <protection/>
    </xf>
    <xf numFmtId="164" fontId="7" fillId="0" borderId="0" xfId="192" applyNumberFormat="1" applyFont="1" applyBorder="1" applyAlignment="1">
      <alignment horizontal="right" vertical="center"/>
      <protection/>
    </xf>
    <xf numFmtId="164" fontId="7" fillId="0" borderId="13" xfId="246" applyNumberFormat="1" applyFont="1" applyBorder="1" applyAlignment="1">
      <alignment horizontal="right" vertical="center"/>
      <protection/>
    </xf>
    <xf numFmtId="164" fontId="7" fillId="0" borderId="14" xfId="246" applyNumberFormat="1" applyFont="1" applyBorder="1" applyAlignment="1">
      <alignment horizontal="right" vertical="center"/>
      <protection/>
    </xf>
    <xf numFmtId="164" fontId="7" fillId="0" borderId="18" xfId="246" applyNumberFormat="1" applyFont="1" applyBorder="1" applyAlignment="1">
      <alignment horizontal="right" vertical="center"/>
      <protection/>
    </xf>
    <xf numFmtId="164" fontId="7" fillId="0" borderId="0" xfId="246" applyNumberFormat="1" applyFont="1" applyBorder="1" applyAlignment="1">
      <alignment horizontal="right" vertical="center"/>
      <protection/>
    </xf>
    <xf numFmtId="164" fontId="7" fillId="0" borderId="0" xfId="246" applyNumberFormat="1" applyFont="1" applyFill="1" applyBorder="1" applyAlignment="1">
      <alignment horizontal="right" vertical="center"/>
      <protection/>
    </xf>
    <xf numFmtId="164" fontId="7" fillId="0" borderId="57" xfId="246" applyNumberFormat="1" applyFont="1" applyBorder="1" applyAlignment="1">
      <alignment horizontal="center" vertical="center"/>
      <protection/>
    </xf>
    <xf numFmtId="164" fontId="7" fillId="0" borderId="48" xfId="246" applyNumberFormat="1" applyFont="1" applyBorder="1" applyAlignment="1">
      <alignment horizontal="right" vertical="center"/>
      <protection/>
    </xf>
    <xf numFmtId="164" fontId="7" fillId="0" borderId="54" xfId="246" applyNumberFormat="1" applyFont="1" applyBorder="1" applyAlignment="1">
      <alignment horizontal="right" vertical="center"/>
      <protection/>
    </xf>
    <xf numFmtId="164" fontId="7" fillId="0" borderId="58" xfId="246" applyNumberFormat="1" applyFont="1" applyBorder="1" applyAlignment="1">
      <alignment horizontal="right" vertical="center"/>
      <protection/>
    </xf>
    <xf numFmtId="2" fontId="3" fillId="0" borderId="25" xfId="253" applyNumberFormat="1" applyFont="1" applyBorder="1" applyAlignment="1">
      <alignment horizontal="center" vertical="center"/>
      <protection/>
    </xf>
    <xf numFmtId="164" fontId="7" fillId="0" borderId="12" xfId="246" applyNumberFormat="1" applyFont="1" applyBorder="1" applyAlignment="1">
      <alignment horizontal="right" vertical="center"/>
      <protection/>
    </xf>
    <xf numFmtId="164" fontId="7" fillId="0" borderId="13" xfId="246" applyNumberFormat="1" applyFont="1" applyFill="1" applyBorder="1" applyAlignment="1">
      <alignment horizontal="right" vertical="center"/>
      <protection/>
    </xf>
    <xf numFmtId="164" fontId="7" fillId="0" borderId="56" xfId="246" applyNumberFormat="1" applyFont="1" applyBorder="1" applyAlignment="1">
      <alignment horizontal="center" vertical="center"/>
      <protection/>
    </xf>
    <xf numFmtId="164" fontId="7" fillId="0" borderId="53" xfId="246" applyNumberFormat="1" applyFont="1" applyBorder="1" applyAlignment="1">
      <alignment horizontal="right" vertical="center"/>
      <protection/>
    </xf>
    <xf numFmtId="164" fontId="7" fillId="0" borderId="54" xfId="246" applyNumberFormat="1" applyFont="1" applyFill="1" applyBorder="1" applyAlignment="1">
      <alignment horizontal="right" vertical="center"/>
      <protection/>
    </xf>
    <xf numFmtId="164" fontId="7" fillId="0" borderId="59" xfId="246" applyNumberFormat="1" applyFont="1" applyBorder="1" applyAlignment="1">
      <alignment horizontal="center" vertical="center"/>
      <protection/>
    </xf>
    <xf numFmtId="164" fontId="3" fillId="0" borderId="55" xfId="246" applyNumberFormat="1" applyFont="1" applyBorder="1" applyAlignment="1">
      <alignment vertical="center"/>
      <protection/>
    </xf>
    <xf numFmtId="164" fontId="3" fillId="0" borderId="52" xfId="246" applyNumberFormat="1" applyFont="1" applyBorder="1" applyAlignment="1">
      <alignment vertical="center"/>
      <protection/>
    </xf>
    <xf numFmtId="164" fontId="3" fillId="0" borderId="18" xfId="246" applyNumberFormat="1" applyFont="1" applyBorder="1" applyAlignment="1">
      <alignment horizontal="right" vertical="center"/>
      <protection/>
    </xf>
    <xf numFmtId="164" fontId="3" fillId="0" borderId="0" xfId="246" applyNumberFormat="1" applyFont="1" applyBorder="1" applyAlignment="1">
      <alignment horizontal="right" vertical="center"/>
      <protection/>
    </xf>
    <xf numFmtId="164" fontId="3" fillId="0" borderId="0" xfId="246" applyNumberFormat="1" applyFont="1" applyFill="1" applyBorder="1" applyAlignment="1">
      <alignment horizontal="right" vertical="center"/>
      <protection/>
    </xf>
    <xf numFmtId="164" fontId="3" fillId="0" borderId="57" xfId="246" applyNumberFormat="1" applyFont="1" applyBorder="1" applyAlignment="1">
      <alignment horizontal="center" vertical="center"/>
      <protection/>
    </xf>
    <xf numFmtId="0" fontId="3" fillId="0" borderId="0" xfId="253" applyFont="1">
      <alignment/>
      <protection/>
    </xf>
    <xf numFmtId="164" fontId="7" fillId="0" borderId="13" xfId="246" applyNumberFormat="1" applyFont="1" applyBorder="1" applyAlignment="1">
      <alignment vertical="center"/>
      <protection/>
    </xf>
    <xf numFmtId="164" fontId="7" fillId="0" borderId="14" xfId="246" applyNumberFormat="1" applyFont="1" applyBorder="1" applyAlignment="1">
      <alignment vertical="center"/>
      <protection/>
    </xf>
    <xf numFmtId="164" fontId="7" fillId="0" borderId="0" xfId="246" applyNumberFormat="1" applyFont="1" applyBorder="1" applyAlignment="1">
      <alignment vertical="center"/>
      <protection/>
    </xf>
    <xf numFmtId="164" fontId="7" fillId="0" borderId="48" xfId="246" applyNumberFormat="1" applyFont="1" applyBorder="1" applyAlignment="1">
      <alignment vertical="center"/>
      <protection/>
    </xf>
    <xf numFmtId="0" fontId="7" fillId="0" borderId="60" xfId="253" applyFont="1" applyBorder="1">
      <alignment/>
      <protection/>
    </xf>
    <xf numFmtId="2" fontId="7" fillId="0" borderId="33" xfId="253" applyNumberFormat="1" applyFont="1" applyBorder="1" applyAlignment="1">
      <alignment horizontal="center" vertical="center"/>
      <protection/>
    </xf>
    <xf numFmtId="164" fontId="7" fillId="0" borderId="61" xfId="192" applyNumberFormat="1" applyFont="1" applyBorder="1" applyAlignment="1">
      <alignment horizontal="right" vertical="center"/>
      <protection/>
    </xf>
    <xf numFmtId="164" fontId="7" fillId="0" borderId="61" xfId="246" applyNumberFormat="1" applyFont="1" applyBorder="1" applyAlignment="1">
      <alignment horizontal="right" vertical="center"/>
      <protection/>
    </xf>
    <xf numFmtId="164" fontId="7" fillId="0" borderId="61" xfId="246" applyNumberFormat="1" applyFont="1" applyBorder="1" applyAlignment="1">
      <alignment vertical="center"/>
      <protection/>
    </xf>
    <xf numFmtId="164" fontId="7" fillId="0" borderId="62" xfId="246" applyNumberFormat="1" applyFont="1" applyBorder="1" applyAlignment="1">
      <alignment vertical="center"/>
      <protection/>
    </xf>
    <xf numFmtId="164" fontId="7" fillId="0" borderId="63" xfId="246" applyNumberFormat="1" applyFont="1" applyBorder="1" applyAlignment="1">
      <alignment horizontal="right" vertical="center"/>
      <protection/>
    </xf>
    <xf numFmtId="164" fontId="7" fillId="0" borderId="61" xfId="246" applyNumberFormat="1" applyFont="1" applyFill="1" applyBorder="1" applyAlignment="1">
      <alignment horizontal="right" vertical="center"/>
      <protection/>
    </xf>
    <xf numFmtId="164" fontId="7" fillId="0" borderId="64" xfId="246" applyNumberFormat="1" applyFont="1" applyBorder="1" applyAlignment="1">
      <alignment horizontal="center" vertical="center"/>
      <protection/>
    </xf>
    <xf numFmtId="0" fontId="7" fillId="0" borderId="0" xfId="253" applyFont="1" applyBorder="1">
      <alignment/>
      <protection/>
    </xf>
    <xf numFmtId="173" fontId="7" fillId="0" borderId="0" xfId="255" applyNumberFormat="1" applyFont="1">
      <alignment/>
      <protection/>
    </xf>
    <xf numFmtId="173" fontId="7" fillId="0" borderId="0" xfId="252" applyNumberFormat="1" applyFont="1">
      <alignment/>
      <protection/>
    </xf>
    <xf numFmtId="173" fontId="7" fillId="0" borderId="0" xfId="252" applyNumberFormat="1" applyFont="1" applyFill="1">
      <alignment/>
      <protection/>
    </xf>
    <xf numFmtId="173" fontId="7" fillId="0" borderId="55" xfId="252" applyNumberFormat="1" applyFont="1" applyBorder="1" applyAlignment="1" applyProtection="1">
      <alignment horizontal="centerContinuous"/>
      <protection/>
    </xf>
    <xf numFmtId="173" fontId="7" fillId="0" borderId="52" xfId="252" applyNumberFormat="1" applyFont="1" applyBorder="1" applyAlignment="1">
      <alignment horizontal="centerContinuous"/>
      <protection/>
    </xf>
    <xf numFmtId="164" fontId="7" fillId="0" borderId="0" xfId="252" applyNumberFormat="1" applyFont="1">
      <alignment/>
      <protection/>
    </xf>
    <xf numFmtId="173" fontId="23" fillId="35" borderId="25" xfId="252" applyNumberFormat="1" applyFont="1" applyFill="1" applyBorder="1" applyAlignment="1" applyProtection="1">
      <alignment horizontal="center" vertical="center"/>
      <protection/>
    </xf>
    <xf numFmtId="173" fontId="23" fillId="35" borderId="26" xfId="252" applyNumberFormat="1" applyFont="1" applyFill="1" applyBorder="1" applyAlignment="1" applyProtection="1">
      <alignment horizontal="center" vertical="center"/>
      <protection/>
    </xf>
    <xf numFmtId="173" fontId="23" fillId="35" borderId="52" xfId="252" applyNumberFormat="1" applyFont="1" applyFill="1" applyBorder="1" applyAlignment="1" applyProtection="1">
      <alignment horizontal="center" vertical="center"/>
      <protection/>
    </xf>
    <xf numFmtId="173" fontId="23" fillId="35" borderId="38" xfId="252" applyNumberFormat="1" applyFont="1" applyFill="1" applyBorder="1" applyAlignment="1" applyProtection="1">
      <alignment horizontal="center" vertical="center"/>
      <protection/>
    </xf>
    <xf numFmtId="173" fontId="7" fillId="0" borderId="58" xfId="252" applyNumberFormat="1" applyFont="1" applyBorder="1" applyAlignment="1" applyProtection="1">
      <alignment horizontal="center"/>
      <protection/>
    </xf>
    <xf numFmtId="173" fontId="26" fillId="0" borderId="30" xfId="252" applyNumberFormat="1" applyFont="1" applyBorder="1" applyAlignment="1" applyProtection="1">
      <alignment horizontal="left" vertical="center"/>
      <protection/>
    </xf>
    <xf numFmtId="164" fontId="26" fillId="0" borderId="17" xfId="252" applyNumberFormat="1" applyFont="1" applyBorder="1" applyAlignment="1">
      <alignment horizontal="center" vertical="center"/>
      <protection/>
    </xf>
    <xf numFmtId="164" fontId="26" fillId="0" borderId="48" xfId="252" applyNumberFormat="1" applyFont="1" applyBorder="1" applyAlignment="1">
      <alignment horizontal="center" vertical="center"/>
      <protection/>
    </xf>
    <xf numFmtId="164" fontId="26" fillId="0" borderId="31" xfId="252" applyNumberFormat="1" applyFont="1" applyBorder="1" applyAlignment="1">
      <alignment horizontal="center" vertical="center"/>
      <protection/>
    </xf>
    <xf numFmtId="173" fontId="23" fillId="0" borderId="44" xfId="252" applyNumberFormat="1" applyFont="1" applyBorder="1" applyAlignment="1" applyProtection="1">
      <alignment horizontal="center" vertical="center"/>
      <protection/>
    </xf>
    <xf numFmtId="164" fontId="23" fillId="0" borderId="45" xfId="252" applyNumberFormat="1" applyFont="1" applyBorder="1" applyAlignment="1">
      <alignment horizontal="center" vertical="center"/>
      <protection/>
    </xf>
    <xf numFmtId="164" fontId="23" fillId="0" borderId="65" xfId="252" applyNumberFormat="1" applyFont="1" applyBorder="1" applyAlignment="1">
      <alignment horizontal="center" vertical="center"/>
      <protection/>
    </xf>
    <xf numFmtId="164" fontId="23" fillId="0" borderId="46" xfId="252" applyNumberFormat="1" applyFont="1" applyBorder="1" applyAlignment="1">
      <alignment horizontal="center" vertical="center"/>
      <protection/>
    </xf>
    <xf numFmtId="173" fontId="7" fillId="0" borderId="0" xfId="252" applyNumberFormat="1" applyFont="1" applyAlignment="1" applyProtection="1">
      <alignment horizontal="left"/>
      <protection/>
    </xf>
    <xf numFmtId="173" fontId="7" fillId="0" borderId="0" xfId="252" applyNumberFormat="1" applyFont="1" applyBorder="1">
      <alignment/>
      <protection/>
    </xf>
    <xf numFmtId="173" fontId="7" fillId="0" borderId="0" xfId="252" applyNumberFormat="1" applyFont="1" applyBorder="1" applyAlignment="1" applyProtection="1">
      <alignment horizontal="center" vertical="center"/>
      <protection/>
    </xf>
    <xf numFmtId="0" fontId="3" fillId="0" borderId="0" xfId="253" applyFont="1" applyAlignment="1">
      <alignment horizontal="center"/>
      <protection/>
    </xf>
    <xf numFmtId="0" fontId="3" fillId="35" borderId="66" xfId="253" applyFont="1" applyFill="1" applyBorder="1" applyAlignment="1">
      <alignment horizontal="center"/>
      <protection/>
    </xf>
    <xf numFmtId="16" fontId="3" fillId="35" borderId="50" xfId="192" applyNumberFormat="1" applyFont="1" applyFill="1" applyBorder="1" applyAlignment="1">
      <alignment horizontal="center" wrapText="1"/>
      <protection/>
    </xf>
    <xf numFmtId="1" fontId="3" fillId="35" borderId="25" xfId="253" applyNumberFormat="1" applyFont="1" applyFill="1" applyBorder="1" applyAlignment="1" quotePrefix="1">
      <alignment horizontal="center"/>
      <protection/>
    </xf>
    <xf numFmtId="0" fontId="3" fillId="0" borderId="35" xfId="253" applyFont="1" applyBorder="1" applyAlignment="1">
      <alignment horizontal="center" vertical="center"/>
      <protection/>
    </xf>
    <xf numFmtId="0" fontId="3" fillId="0" borderId="54" xfId="253" applyFont="1" applyBorder="1" applyAlignment="1">
      <alignment vertical="center"/>
      <protection/>
    </xf>
    <xf numFmtId="164" fontId="3" fillId="0" borderId="26" xfId="253" applyNumberFormat="1" applyFont="1" applyBorder="1" applyAlignment="1">
      <alignment vertical="center"/>
      <protection/>
    </xf>
    <xf numFmtId="164" fontId="3" fillId="0" borderId="25" xfId="192" applyNumberFormat="1" applyFont="1" applyBorder="1" applyAlignment="1">
      <alignment horizontal="center" vertical="center"/>
      <protection/>
    </xf>
    <xf numFmtId="164" fontId="3" fillId="0" borderId="67" xfId="253" applyNumberFormat="1" applyFont="1" applyBorder="1" applyAlignment="1">
      <alignment horizontal="center" vertical="center"/>
      <protection/>
    </xf>
    <xf numFmtId="164" fontId="3" fillId="0" borderId="68" xfId="253" applyNumberFormat="1" applyFont="1" applyBorder="1" applyAlignment="1">
      <alignment horizontal="center" vertical="center"/>
      <protection/>
    </xf>
    <xf numFmtId="164" fontId="3" fillId="0" borderId="69" xfId="253" applyNumberFormat="1" applyFont="1" applyBorder="1" applyAlignment="1">
      <alignment horizontal="center" vertical="center"/>
      <protection/>
    </xf>
    <xf numFmtId="0" fontId="3" fillId="0" borderId="30" xfId="253" applyFont="1" applyBorder="1" applyAlignment="1">
      <alignment horizontal="center" vertical="center"/>
      <protection/>
    </xf>
    <xf numFmtId="0" fontId="3" fillId="0" borderId="0" xfId="253" applyFont="1" applyBorder="1" applyAlignment="1">
      <alignment vertical="center"/>
      <protection/>
    </xf>
    <xf numFmtId="164" fontId="3" fillId="0" borderId="17" xfId="253" applyNumberFormat="1" applyFont="1" applyBorder="1" applyAlignment="1">
      <alignment vertical="center"/>
      <protection/>
    </xf>
    <xf numFmtId="164" fontId="3" fillId="0" borderId="17" xfId="192" applyNumberFormat="1" applyFont="1" applyBorder="1" applyAlignment="1">
      <alignment horizontal="center" vertical="center"/>
      <protection/>
    </xf>
    <xf numFmtId="164" fontId="3" fillId="0" borderId="0" xfId="253" applyNumberFormat="1" applyFont="1" applyBorder="1" applyAlignment="1">
      <alignment horizontal="center" vertical="center"/>
      <protection/>
    </xf>
    <xf numFmtId="164" fontId="3" fillId="0" borderId="57" xfId="253" applyNumberFormat="1" applyFont="1" applyBorder="1" applyAlignment="1">
      <alignment horizontal="center" vertical="center"/>
      <protection/>
    </xf>
    <xf numFmtId="0" fontId="3" fillId="0" borderId="30" xfId="253" applyFont="1" applyBorder="1" applyAlignment="1">
      <alignment vertical="center"/>
      <protection/>
    </xf>
    <xf numFmtId="0" fontId="7" fillId="0" borderId="0" xfId="253" applyFont="1" applyBorder="1" applyAlignment="1">
      <alignment vertical="center"/>
      <protection/>
    </xf>
    <xf numFmtId="164" fontId="7" fillId="0" borderId="17" xfId="253" applyNumberFormat="1" applyFont="1" applyBorder="1" applyAlignment="1">
      <alignment vertical="center"/>
      <protection/>
    </xf>
    <xf numFmtId="164" fontId="7" fillId="0" borderId="17" xfId="192" applyNumberFormat="1" applyFont="1" applyBorder="1" applyAlignment="1">
      <alignment horizontal="center" vertical="center"/>
      <protection/>
    </xf>
    <xf numFmtId="164" fontId="7" fillId="0" borderId="0" xfId="253" applyNumberFormat="1" applyFont="1" applyBorder="1" applyAlignment="1">
      <alignment horizontal="center" vertical="center"/>
      <protection/>
    </xf>
    <xf numFmtId="164" fontId="7" fillId="0" borderId="57" xfId="253" applyNumberFormat="1" applyFont="1" applyBorder="1" applyAlignment="1">
      <alignment horizontal="center" vertical="center"/>
      <protection/>
    </xf>
    <xf numFmtId="164" fontId="3" fillId="0" borderId="17" xfId="254" applyNumberFormat="1" applyFont="1" applyBorder="1" applyAlignment="1">
      <alignment vertical="center"/>
      <protection/>
    </xf>
    <xf numFmtId="164" fontId="7" fillId="0" borderId="17" xfId="254" applyNumberFormat="1" applyFont="1" applyBorder="1" applyAlignment="1">
      <alignment vertical="center"/>
      <protection/>
    </xf>
    <xf numFmtId="2" fontId="7" fillId="0" borderId="0" xfId="253" applyNumberFormat="1" applyFont="1">
      <alignment/>
      <protection/>
    </xf>
    <xf numFmtId="164" fontId="3" fillId="0" borderId="0" xfId="253" applyNumberFormat="1" applyFont="1" applyFill="1" applyBorder="1" applyAlignment="1">
      <alignment horizontal="center" vertical="center"/>
      <protection/>
    </xf>
    <xf numFmtId="164" fontId="3" fillId="0" borderId="57" xfId="253" applyNumberFormat="1" applyFont="1" applyFill="1" applyBorder="1" applyAlignment="1">
      <alignment horizontal="center" vertical="center"/>
      <protection/>
    </xf>
    <xf numFmtId="164" fontId="94" fillId="0" borderId="57" xfId="253" applyNumberFormat="1" applyFont="1" applyBorder="1" applyAlignment="1">
      <alignment horizontal="center" vertical="center"/>
      <protection/>
    </xf>
    <xf numFmtId="0" fontId="3" fillId="0" borderId="30" xfId="253" applyFont="1" applyBorder="1" applyAlignment="1">
      <alignment horizontal="center"/>
      <protection/>
    </xf>
    <xf numFmtId="0" fontId="7" fillId="0" borderId="30" xfId="253" applyFont="1" applyBorder="1" applyAlignment="1">
      <alignment horizontal="center"/>
      <protection/>
    </xf>
    <xf numFmtId="0" fontId="3" fillId="0" borderId="32" xfId="253" applyFont="1" applyBorder="1">
      <alignment/>
      <protection/>
    </xf>
    <xf numFmtId="0" fontId="7" fillId="0" borderId="63" xfId="253" applyFont="1" applyBorder="1" applyAlignment="1">
      <alignment vertical="center"/>
      <protection/>
    </xf>
    <xf numFmtId="164" fontId="7" fillId="0" borderId="33" xfId="253" applyNumberFormat="1" applyFont="1" applyBorder="1" applyAlignment="1">
      <alignment vertical="center"/>
      <protection/>
    </xf>
    <xf numFmtId="164" fontId="7" fillId="0" borderId="33" xfId="192" applyNumberFormat="1" applyFont="1" applyBorder="1" applyAlignment="1">
      <alignment horizontal="center" vertical="center"/>
      <protection/>
    </xf>
    <xf numFmtId="164" fontId="7" fillId="0" borderId="61" xfId="253" applyNumberFormat="1" applyFont="1" applyBorder="1" applyAlignment="1">
      <alignment horizontal="center" vertical="center"/>
      <protection/>
    </xf>
    <xf numFmtId="164" fontId="7" fillId="0" borderId="64" xfId="253" applyNumberFormat="1" applyFont="1" applyBorder="1" applyAlignment="1">
      <alignment horizontal="center" vertical="center"/>
      <protection/>
    </xf>
    <xf numFmtId="0" fontId="7" fillId="0" borderId="0" xfId="253" applyFont="1" applyAlignment="1">
      <alignment horizontal="center"/>
      <protection/>
    </xf>
    <xf numFmtId="0" fontId="94" fillId="34" borderId="25" xfId="150" applyFont="1" applyFill="1" applyBorder="1" applyAlignment="1">
      <alignment horizontal="center"/>
      <protection/>
    </xf>
    <xf numFmtId="0" fontId="94" fillId="34" borderId="25" xfId="150" applyFont="1" applyFill="1" applyBorder="1" applyAlignment="1">
      <alignment horizontal="center" vertical="center"/>
      <protection/>
    </xf>
    <xf numFmtId="0" fontId="92" fillId="0" borderId="25" xfId="150" applyFont="1" applyBorder="1" applyAlignment="1">
      <alignment/>
      <protection/>
    </xf>
    <xf numFmtId="0" fontId="92" fillId="0" borderId="25" xfId="150" applyFont="1" applyBorder="1">
      <alignment/>
      <protection/>
    </xf>
    <xf numFmtId="0" fontId="94" fillId="0" borderId="25" xfId="150" applyFont="1" applyBorder="1" applyAlignment="1">
      <alignment/>
      <protection/>
    </xf>
    <xf numFmtId="0" fontId="94" fillId="0" borderId="25" xfId="150" applyFont="1" applyBorder="1">
      <alignment/>
      <protection/>
    </xf>
    <xf numFmtId="164" fontId="94" fillId="0" borderId="25" xfId="150" applyNumberFormat="1" applyFont="1" applyBorder="1">
      <alignment/>
      <protection/>
    </xf>
    <xf numFmtId="164" fontId="92" fillId="0" borderId="25" xfId="150" applyNumberFormat="1" applyFont="1" applyBorder="1">
      <alignment/>
      <protection/>
    </xf>
    <xf numFmtId="0" fontId="92" fillId="0" borderId="43" xfId="150" applyFont="1" applyBorder="1" applyAlignment="1">
      <alignment/>
      <protection/>
    </xf>
    <xf numFmtId="0" fontId="92" fillId="0" borderId="55" xfId="150" applyFont="1" applyBorder="1" applyAlignment="1">
      <alignment/>
      <protection/>
    </xf>
    <xf numFmtId="0" fontId="92" fillId="0" borderId="52" xfId="150" applyFont="1" applyBorder="1" applyAlignment="1">
      <alignment/>
      <protection/>
    </xf>
    <xf numFmtId="164" fontId="92" fillId="0" borderId="25" xfId="150" applyNumberFormat="1" applyFont="1" applyBorder="1" applyAlignment="1">
      <alignment/>
      <protection/>
    </xf>
    <xf numFmtId="173" fontId="7" fillId="0" borderId="0" xfId="251" applyNumberFormat="1" applyFont="1" applyFill="1" applyBorder="1" applyAlignment="1" applyProtection="1">
      <alignment horizontal="left" vertical="center"/>
      <protection/>
    </xf>
    <xf numFmtId="0" fontId="3" fillId="0" borderId="0" xfId="138" applyFont="1" applyAlignment="1">
      <alignment horizontal="center"/>
      <protection/>
    </xf>
    <xf numFmtId="0" fontId="4" fillId="0" borderId="0" xfId="138" applyFont="1" applyAlignment="1">
      <alignment horizontal="center"/>
      <protection/>
    </xf>
    <xf numFmtId="0" fontId="7" fillId="0" borderId="0" xfId="201" applyFont="1">
      <alignment/>
      <protection/>
    </xf>
    <xf numFmtId="0" fontId="7" fillId="0" borderId="0" xfId="201" applyFont="1" applyFill="1">
      <alignment/>
      <protection/>
    </xf>
    <xf numFmtId="0" fontId="7" fillId="0" borderId="0" xfId="201" applyFont="1" applyFill="1" applyBorder="1">
      <alignment/>
      <protection/>
    </xf>
    <xf numFmtId="170" fontId="13" fillId="0" borderId="0" xfId="201" applyNumberFormat="1" applyFont="1" applyFill="1" applyBorder="1" applyAlignment="1" applyProtection="1">
      <alignment horizontal="left"/>
      <protection/>
    </xf>
    <xf numFmtId="169" fontId="13" fillId="0" borderId="0" xfId="201" applyNumberFormat="1" applyFont="1" applyFill="1" applyBorder="1" applyProtection="1">
      <alignment/>
      <protection/>
    </xf>
    <xf numFmtId="175" fontId="13" fillId="0" borderId="0" xfId="201" applyNumberFormat="1" applyFont="1" applyFill="1" applyBorder="1" applyProtection="1">
      <alignment/>
      <protection/>
    </xf>
    <xf numFmtId="171" fontId="13" fillId="0" borderId="0" xfId="201" applyNumberFormat="1" applyFont="1" applyFill="1" applyBorder="1">
      <alignment/>
      <protection/>
    </xf>
    <xf numFmtId="171" fontId="13" fillId="0" borderId="0" xfId="201" applyNumberFormat="1" applyFont="1" applyFill="1" applyBorder="1" applyAlignment="1">
      <alignment horizontal="right"/>
      <protection/>
    </xf>
    <xf numFmtId="0" fontId="13" fillId="0" borderId="0" xfId="201" applyFont="1" applyFill="1" applyBorder="1">
      <alignment/>
      <protection/>
    </xf>
    <xf numFmtId="171" fontId="13" fillId="0" borderId="0" xfId="201" applyNumberFormat="1" applyFont="1" applyFill="1" applyBorder="1" applyProtection="1">
      <alignment/>
      <protection/>
    </xf>
    <xf numFmtId="171" fontId="13" fillId="0" borderId="0" xfId="201" applyNumberFormat="1" applyFont="1" applyFill="1" applyBorder="1" applyAlignment="1" applyProtection="1">
      <alignment horizontal="right"/>
      <protection/>
    </xf>
    <xf numFmtId="0" fontId="28" fillId="0" borderId="0" xfId="201" applyFont="1" applyFill="1" applyBorder="1" applyAlignment="1" applyProtection="1">
      <alignment horizontal="left"/>
      <protection/>
    </xf>
    <xf numFmtId="169" fontId="29" fillId="0" borderId="0" xfId="201" applyNumberFormat="1" applyFont="1" applyFill="1" applyBorder="1" applyProtection="1">
      <alignment/>
      <protection/>
    </xf>
    <xf numFmtId="0" fontId="29" fillId="0" borderId="0" xfId="201" applyFont="1" applyFill="1" applyBorder="1" applyAlignment="1" applyProtection="1">
      <alignment horizontal="left"/>
      <protection/>
    </xf>
    <xf numFmtId="175" fontId="29" fillId="0" borderId="0" xfId="201" applyNumberFormat="1" applyFont="1" applyFill="1" applyBorder="1" applyAlignment="1" applyProtection="1">
      <alignment horizontal="left"/>
      <protection/>
    </xf>
    <xf numFmtId="170" fontId="6" fillId="0" borderId="0" xfId="201" applyNumberFormat="1" applyFont="1" applyFill="1" applyBorder="1" applyAlignment="1" applyProtection="1" quotePrefix="1">
      <alignment horizontal="left"/>
      <protection/>
    </xf>
    <xf numFmtId="170" fontId="7" fillId="0" borderId="0" xfId="201" applyNumberFormat="1" applyFont="1" applyFill="1" applyBorder="1" applyAlignment="1" applyProtection="1">
      <alignment horizontal="left"/>
      <protection/>
    </xf>
    <xf numFmtId="169" fontId="7" fillId="0" borderId="0" xfId="201" applyNumberFormat="1" applyFont="1" applyFill="1" applyBorder="1" applyAlignment="1">
      <alignment horizontal="right"/>
      <protection/>
    </xf>
    <xf numFmtId="0" fontId="30" fillId="0" borderId="0" xfId="201" applyFont="1" applyFill="1" applyBorder="1" applyAlignment="1" quotePrefix="1">
      <alignment horizontal="left"/>
      <protection/>
    </xf>
    <xf numFmtId="0" fontId="7" fillId="0" borderId="0" xfId="201" applyFont="1" applyFill="1" applyBorder="1" applyAlignment="1" quotePrefix="1">
      <alignment horizontal="left"/>
      <protection/>
    </xf>
    <xf numFmtId="164" fontId="7" fillId="0" borderId="0" xfId="201" applyNumberFormat="1" applyFont="1">
      <alignment/>
      <protection/>
    </xf>
    <xf numFmtId="169" fontId="7" fillId="0" borderId="64" xfId="201" applyNumberFormat="1" applyFont="1" applyFill="1" applyBorder="1" applyProtection="1">
      <alignment/>
      <protection/>
    </xf>
    <xf numFmtId="169" fontId="7" fillId="0" borderId="62" xfId="201" applyNumberFormat="1" applyFont="1" applyFill="1" applyBorder="1" applyProtection="1">
      <alignment/>
      <protection/>
    </xf>
    <xf numFmtId="169" fontId="7" fillId="0" borderId="61" xfId="201" applyNumberFormat="1" applyFont="1" applyFill="1" applyBorder="1" applyProtection="1">
      <alignment/>
      <protection/>
    </xf>
    <xf numFmtId="169" fontId="7" fillId="0" borderId="63" xfId="201" applyNumberFormat="1" applyFont="1" applyFill="1" applyBorder="1" applyProtection="1">
      <alignment/>
      <protection/>
    </xf>
    <xf numFmtId="170" fontId="7" fillId="0" borderId="32" xfId="201" applyNumberFormat="1" applyFont="1" applyFill="1" applyBorder="1" applyAlignment="1" applyProtection="1">
      <alignment horizontal="left"/>
      <protection/>
    </xf>
    <xf numFmtId="169" fontId="7" fillId="0" borderId="59" xfId="201" applyNumberFormat="1" applyFont="1" applyFill="1" applyBorder="1" applyProtection="1">
      <alignment/>
      <protection/>
    </xf>
    <xf numFmtId="169" fontId="7" fillId="0" borderId="58" xfId="201" applyNumberFormat="1" applyFont="1" applyFill="1" applyBorder="1" applyProtection="1">
      <alignment/>
      <protection/>
    </xf>
    <xf numFmtId="169" fontId="7" fillId="0" borderId="54" xfId="201" applyNumberFormat="1" applyFont="1" applyFill="1" applyBorder="1" applyProtection="1">
      <alignment/>
      <protection/>
    </xf>
    <xf numFmtId="169" fontId="7" fillId="0" borderId="53" xfId="201" applyNumberFormat="1" applyFont="1" applyFill="1" applyBorder="1" applyProtection="1">
      <alignment/>
      <protection/>
    </xf>
    <xf numFmtId="170" fontId="7" fillId="0" borderId="35" xfId="201" applyNumberFormat="1" applyFont="1" applyFill="1" applyBorder="1" applyAlignment="1" applyProtection="1" quotePrefix="1">
      <alignment horizontal="left"/>
      <protection/>
    </xf>
    <xf numFmtId="169" fontId="7" fillId="0" borderId="57" xfId="201" applyNumberFormat="1" applyFont="1" applyFill="1" applyBorder="1" applyProtection="1">
      <alignment/>
      <protection/>
    </xf>
    <xf numFmtId="169" fontId="7" fillId="0" borderId="48" xfId="201" applyNumberFormat="1" applyFont="1" applyFill="1" applyBorder="1" applyProtection="1">
      <alignment/>
      <protection/>
    </xf>
    <xf numFmtId="169" fontId="7" fillId="0" borderId="0" xfId="201" applyNumberFormat="1" applyFont="1" applyFill="1" applyBorder="1" applyProtection="1">
      <alignment/>
      <protection/>
    </xf>
    <xf numFmtId="175" fontId="7" fillId="0" borderId="48" xfId="201" applyNumberFormat="1" applyFont="1" applyFill="1" applyBorder="1" applyProtection="1">
      <alignment/>
      <protection/>
    </xf>
    <xf numFmtId="169" fontId="7" fillId="0" borderId="18" xfId="201" applyNumberFormat="1" applyFont="1" applyFill="1" applyBorder="1" applyProtection="1">
      <alignment/>
      <protection/>
    </xf>
    <xf numFmtId="170" fontId="7" fillId="0" borderId="30" xfId="201" applyNumberFormat="1" applyFont="1" applyFill="1" applyBorder="1" applyAlignment="1" applyProtection="1">
      <alignment horizontal="left"/>
      <protection/>
    </xf>
    <xf numFmtId="164" fontId="7" fillId="0" borderId="57" xfId="201" applyNumberFormat="1" applyFont="1" applyFill="1" applyBorder="1" applyProtection="1">
      <alignment/>
      <protection/>
    </xf>
    <xf numFmtId="170" fontId="7" fillId="0" borderId="30" xfId="201" applyNumberFormat="1" applyFont="1" applyFill="1" applyBorder="1" applyAlignment="1" applyProtection="1" quotePrefix="1">
      <alignment horizontal="left"/>
      <protection/>
    </xf>
    <xf numFmtId="169" fontId="7" fillId="0" borderId="36" xfId="201" applyNumberFormat="1" applyFont="1" applyFill="1" applyBorder="1" applyProtection="1">
      <alignment/>
      <protection/>
    </xf>
    <xf numFmtId="169" fontId="7" fillId="0" borderId="52" xfId="201" applyNumberFormat="1" applyFont="1" applyFill="1" applyBorder="1" applyProtection="1">
      <alignment/>
      <protection/>
    </xf>
    <xf numFmtId="169" fontId="7" fillId="0" borderId="55" xfId="201" applyNumberFormat="1" applyFont="1" applyFill="1" applyBorder="1" applyProtection="1">
      <alignment/>
      <protection/>
    </xf>
    <xf numFmtId="175" fontId="7" fillId="0" borderId="52" xfId="201" applyNumberFormat="1" applyFont="1" applyFill="1" applyBorder="1" applyProtection="1">
      <alignment/>
      <protection/>
    </xf>
    <xf numFmtId="169" fontId="7" fillId="0" borderId="43" xfId="201" applyNumberFormat="1" applyFont="1" applyFill="1" applyBorder="1" applyProtection="1">
      <alignment/>
      <protection/>
    </xf>
    <xf numFmtId="170" fontId="7" fillId="0" borderId="70" xfId="201" applyNumberFormat="1" applyFont="1" applyFill="1" applyBorder="1" applyAlignment="1" applyProtection="1">
      <alignment horizontal="left"/>
      <protection/>
    </xf>
    <xf numFmtId="175" fontId="25" fillId="0" borderId="48" xfId="201" applyNumberFormat="1" applyFont="1" applyFill="1" applyBorder="1" applyAlignment="1" applyProtection="1" quotePrefix="1">
      <alignment horizontal="left"/>
      <protection/>
    </xf>
    <xf numFmtId="175" fontId="25" fillId="0" borderId="48" xfId="201" applyNumberFormat="1" applyFont="1" applyFill="1" applyBorder="1" applyAlignment="1" applyProtection="1">
      <alignment horizontal="left"/>
      <protection/>
    </xf>
    <xf numFmtId="175" fontId="17" fillId="0" borderId="48" xfId="201" applyNumberFormat="1" applyFont="1" applyFill="1" applyBorder="1" applyAlignment="1" applyProtection="1" quotePrefix="1">
      <alignment horizontal="left"/>
      <protection/>
    </xf>
    <xf numFmtId="0" fontId="7" fillId="0" borderId="48" xfId="201" applyFont="1" applyFill="1" applyBorder="1">
      <alignment/>
      <protection/>
    </xf>
    <xf numFmtId="169" fontId="9" fillId="0" borderId="57" xfId="201" applyNumberFormat="1" applyFont="1" applyFill="1" applyBorder="1" applyProtection="1">
      <alignment/>
      <protection/>
    </xf>
    <xf numFmtId="169" fontId="9" fillId="0" borderId="48" xfId="201" applyNumberFormat="1" applyFont="1" applyFill="1" applyBorder="1" applyProtection="1">
      <alignment/>
      <protection/>
    </xf>
    <xf numFmtId="169" fontId="9" fillId="0" borderId="0" xfId="201" applyNumberFormat="1" applyFont="1" applyFill="1" applyBorder="1" applyProtection="1">
      <alignment/>
      <protection/>
    </xf>
    <xf numFmtId="175" fontId="25" fillId="0" borderId="52" xfId="201" applyNumberFormat="1" applyFont="1" applyFill="1" applyBorder="1" applyAlignment="1" applyProtection="1" quotePrefix="1">
      <alignment horizontal="left"/>
      <protection/>
    </xf>
    <xf numFmtId="175" fontId="25" fillId="0" borderId="52" xfId="201" applyNumberFormat="1" applyFont="1" applyFill="1" applyBorder="1" applyAlignment="1" applyProtection="1">
      <alignment horizontal="left"/>
      <protection/>
    </xf>
    <xf numFmtId="0" fontId="7" fillId="0" borderId="0" xfId="201" applyFont="1" applyBorder="1">
      <alignment/>
      <protection/>
    </xf>
    <xf numFmtId="175" fontId="25" fillId="0" borderId="52" xfId="201" applyNumberFormat="1" applyFont="1" applyFill="1" applyBorder="1" applyAlignment="1" applyProtection="1" quotePrefix="1">
      <alignment/>
      <protection/>
    </xf>
    <xf numFmtId="175" fontId="3" fillId="0" borderId="59" xfId="201" applyNumberFormat="1" applyFont="1" applyFill="1" applyBorder="1" applyAlignment="1" applyProtection="1">
      <alignment horizontal="center"/>
      <protection/>
    </xf>
    <xf numFmtId="175" fontId="3" fillId="0" borderId="52" xfId="201" applyNumberFormat="1" applyFont="1" applyFill="1" applyBorder="1" applyAlignment="1" applyProtection="1">
      <alignment horizontal="right"/>
      <protection/>
    </xf>
    <xf numFmtId="0" fontId="3" fillId="0" borderId="54" xfId="201" applyFont="1" applyFill="1" applyBorder="1" applyAlignment="1" applyProtection="1">
      <alignment horizontal="center"/>
      <protection/>
    </xf>
    <xf numFmtId="175" fontId="3" fillId="0" borderId="58" xfId="201" applyNumberFormat="1" applyFont="1" applyFill="1" applyBorder="1" applyAlignment="1" applyProtection="1">
      <alignment horizontal="center"/>
      <protection/>
    </xf>
    <xf numFmtId="0" fontId="3" fillId="0" borderId="58" xfId="201" applyFont="1" applyFill="1" applyBorder="1" applyAlignment="1" applyProtection="1" quotePrefix="1">
      <alignment horizontal="center"/>
      <protection/>
    </xf>
    <xf numFmtId="0" fontId="3" fillId="0" borderId="53" xfId="201" applyFont="1" applyFill="1" applyBorder="1" applyAlignment="1" applyProtection="1">
      <alignment horizontal="center"/>
      <protection/>
    </xf>
    <xf numFmtId="0" fontId="3" fillId="0" borderId="35" xfId="201" applyFont="1" applyFill="1" applyBorder="1">
      <alignment/>
      <protection/>
    </xf>
    <xf numFmtId="175" fontId="3" fillId="0" borderId="48" xfId="201" applyNumberFormat="1" applyFont="1" applyFill="1" applyBorder="1" applyAlignment="1">
      <alignment horizontal="center"/>
      <protection/>
    </xf>
    <xf numFmtId="175" fontId="3" fillId="0" borderId="0" xfId="201" applyNumberFormat="1" applyFont="1" applyFill="1" applyBorder="1" applyAlignment="1">
      <alignment horizontal="center"/>
      <protection/>
    </xf>
    <xf numFmtId="0" fontId="3" fillId="0" borderId="30" xfId="201" applyFont="1" applyFill="1" applyBorder="1" applyAlignment="1" quotePrefix="1">
      <alignment horizontal="left"/>
      <protection/>
    </xf>
    <xf numFmtId="175" fontId="3" fillId="0" borderId="71" xfId="201" applyNumberFormat="1" applyFont="1" applyFill="1" applyBorder="1" applyAlignment="1">
      <alignment horizontal="center"/>
      <protection/>
    </xf>
    <xf numFmtId="175" fontId="3" fillId="0" borderId="47" xfId="201" applyNumberFormat="1" applyFont="1" applyFill="1" applyBorder="1" applyAlignment="1">
      <alignment horizontal="center"/>
      <protection/>
    </xf>
    <xf numFmtId="0" fontId="3" fillId="0" borderId="47" xfId="201" applyFont="1" applyFill="1" applyBorder="1" applyAlignment="1" applyProtection="1">
      <alignment horizontal="center"/>
      <protection/>
    </xf>
    <xf numFmtId="0" fontId="3" fillId="0" borderId="72" xfId="201" applyFont="1" applyFill="1" applyBorder="1">
      <alignment/>
      <protection/>
    </xf>
    <xf numFmtId="0" fontId="3" fillId="0" borderId="0" xfId="201" applyFont="1" applyFill="1" applyBorder="1" applyAlignment="1">
      <alignment horizontal="center"/>
      <protection/>
    </xf>
    <xf numFmtId="0" fontId="13" fillId="0" borderId="0" xfId="201" applyFont="1" applyFill="1" applyBorder="1" applyAlignment="1" quotePrefix="1">
      <alignment horizontal="left"/>
      <protection/>
    </xf>
    <xf numFmtId="169" fontId="13" fillId="0" borderId="0" xfId="201" applyNumberFormat="1" applyFont="1" applyFill="1" applyBorder="1" applyAlignment="1">
      <alignment horizontal="right"/>
      <protection/>
    </xf>
    <xf numFmtId="0" fontId="6" fillId="0" borderId="0" xfId="201" applyFont="1" applyFill="1" applyBorder="1" applyAlignment="1" quotePrefix="1">
      <alignment/>
      <protection/>
    </xf>
    <xf numFmtId="169" fontId="13" fillId="0" borderId="0" xfId="201" applyNumberFormat="1" applyFont="1" applyFill="1" applyBorder="1">
      <alignment/>
      <protection/>
    </xf>
    <xf numFmtId="169" fontId="33" fillId="0" borderId="0" xfId="201" applyNumberFormat="1" applyFont="1" applyFill="1" applyBorder="1" applyProtection="1">
      <alignment/>
      <protection/>
    </xf>
    <xf numFmtId="170" fontId="6" fillId="0" borderId="0" xfId="201" applyNumberFormat="1" applyFont="1" applyFill="1" applyBorder="1" applyAlignment="1" applyProtection="1">
      <alignment horizontal="left"/>
      <protection/>
    </xf>
    <xf numFmtId="0" fontId="7" fillId="0" borderId="62" xfId="201" applyFont="1" applyFill="1" applyBorder="1">
      <alignment/>
      <protection/>
    </xf>
    <xf numFmtId="175" fontId="17" fillId="0" borderId="62" xfId="201" applyNumberFormat="1" applyFont="1" applyFill="1" applyBorder="1" applyProtection="1">
      <alignment/>
      <protection/>
    </xf>
    <xf numFmtId="0" fontId="7" fillId="0" borderId="52" xfId="201" applyFont="1" applyFill="1" applyBorder="1">
      <alignment/>
      <protection/>
    </xf>
    <xf numFmtId="175" fontId="17" fillId="0" borderId="52" xfId="201" applyNumberFormat="1" applyFont="1" applyFill="1" applyBorder="1" applyProtection="1">
      <alignment/>
      <protection/>
    </xf>
    <xf numFmtId="175" fontId="17" fillId="0" borderId="48" xfId="201" applyNumberFormat="1" applyFont="1" applyFill="1" applyBorder="1" applyProtection="1">
      <alignment/>
      <protection/>
    </xf>
    <xf numFmtId="169" fontId="3" fillId="0" borderId="57" xfId="201" applyNumberFormat="1" applyFont="1" applyFill="1" applyBorder="1" applyProtection="1">
      <alignment/>
      <protection/>
    </xf>
    <xf numFmtId="169" fontId="3" fillId="0" borderId="48" xfId="201" applyNumberFormat="1" applyFont="1" applyFill="1" applyBorder="1" applyProtection="1">
      <alignment/>
      <protection/>
    </xf>
    <xf numFmtId="169" fontId="3" fillId="0" borderId="0" xfId="201" applyNumberFormat="1" applyFont="1" applyFill="1" applyBorder="1" applyProtection="1">
      <alignment/>
      <protection/>
    </xf>
    <xf numFmtId="175" fontId="16" fillId="0" borderId="48" xfId="201" applyNumberFormat="1" applyFont="1" applyFill="1" applyBorder="1" applyProtection="1">
      <alignment/>
      <protection/>
    </xf>
    <xf numFmtId="169" fontId="3" fillId="0" borderId="18" xfId="201" applyNumberFormat="1" applyFont="1" applyFill="1" applyBorder="1" applyProtection="1">
      <alignment/>
      <protection/>
    </xf>
    <xf numFmtId="170" fontId="3" fillId="0" borderId="30" xfId="201" applyNumberFormat="1" applyFont="1" applyFill="1" applyBorder="1" applyAlignment="1" applyProtection="1">
      <alignment horizontal="left"/>
      <protection/>
    </xf>
    <xf numFmtId="170" fontId="7" fillId="0" borderId="70" xfId="201" applyNumberFormat="1" applyFont="1" applyFill="1" applyBorder="1" applyAlignment="1" applyProtection="1" quotePrefix="1">
      <alignment horizontal="left"/>
      <protection/>
    </xf>
    <xf numFmtId="175" fontId="17" fillId="0" borderId="52" xfId="201" applyNumberFormat="1" applyFont="1" applyFill="1" applyBorder="1" applyAlignment="1" applyProtection="1" quotePrefix="1">
      <alignment horizontal="left"/>
      <protection/>
    </xf>
    <xf numFmtId="175" fontId="3" fillId="0" borderId="57" xfId="201" applyNumberFormat="1" applyFont="1" applyFill="1" applyBorder="1" applyAlignment="1" applyProtection="1">
      <alignment horizontal="center"/>
      <protection/>
    </xf>
    <xf numFmtId="175" fontId="3" fillId="0" borderId="14" xfId="201" applyNumberFormat="1" applyFont="1" applyFill="1" applyBorder="1" applyAlignment="1" applyProtection="1">
      <alignment horizontal="right"/>
      <protection/>
    </xf>
    <xf numFmtId="0" fontId="3" fillId="0" borderId="0" xfId="201" applyFont="1" applyFill="1" applyBorder="1" applyAlignment="1" applyProtection="1">
      <alignment horizontal="center"/>
      <protection/>
    </xf>
    <xf numFmtId="175" fontId="3" fillId="0" borderId="48" xfId="201" applyNumberFormat="1" applyFont="1" applyFill="1" applyBorder="1" applyAlignment="1" applyProtection="1">
      <alignment horizontal="center"/>
      <protection/>
    </xf>
    <xf numFmtId="0" fontId="3" fillId="0" borderId="18" xfId="201" applyFont="1" applyFill="1" applyBorder="1" applyAlignment="1" applyProtection="1">
      <alignment horizontal="center"/>
      <protection/>
    </xf>
    <xf numFmtId="0" fontId="3" fillId="0" borderId="48" xfId="201" applyFont="1" applyFill="1" applyBorder="1" applyAlignment="1" applyProtection="1" quotePrefix="1">
      <alignment horizontal="center"/>
      <protection/>
    </xf>
    <xf numFmtId="0" fontId="3" fillId="0" borderId="0" xfId="201" applyFont="1" applyFill="1" applyBorder="1" applyAlignment="1" applyProtection="1" quotePrefix="1">
      <alignment horizontal="center"/>
      <protection/>
    </xf>
    <xf numFmtId="0" fontId="3" fillId="0" borderId="30" xfId="201" applyFont="1" applyFill="1" applyBorder="1">
      <alignment/>
      <protection/>
    </xf>
    <xf numFmtId="175" fontId="3" fillId="0" borderId="0" xfId="201" applyNumberFormat="1" applyFont="1" applyFill="1" applyBorder="1" applyAlignment="1" applyProtection="1" quotePrefix="1">
      <alignment horizontal="center"/>
      <protection/>
    </xf>
    <xf numFmtId="175" fontId="3" fillId="0" borderId="71" xfId="201" applyNumberFormat="1" applyFont="1" applyFill="1" applyBorder="1" applyAlignment="1" applyProtection="1">
      <alignment horizontal="center"/>
      <protection/>
    </xf>
    <xf numFmtId="175" fontId="3" fillId="0" borderId="47" xfId="201" applyNumberFormat="1" applyFont="1" applyFill="1" applyBorder="1" applyAlignment="1" applyProtection="1">
      <alignment horizontal="center"/>
      <protection/>
    </xf>
    <xf numFmtId="164" fontId="7" fillId="0" borderId="0" xfId="201" applyNumberFormat="1" applyFont="1" applyFill="1">
      <alignment/>
      <protection/>
    </xf>
    <xf numFmtId="169" fontId="7" fillId="0" borderId="0" xfId="201" applyNumberFormat="1" applyFont="1" applyFill="1" applyBorder="1" applyAlignment="1">
      <alignment horizontal="center"/>
      <protection/>
    </xf>
    <xf numFmtId="169" fontId="7" fillId="0" borderId="0" xfId="201" applyNumberFormat="1" applyFont="1">
      <alignment/>
      <protection/>
    </xf>
    <xf numFmtId="169" fontId="7" fillId="0" borderId="32" xfId="201" applyNumberFormat="1" applyFont="1" applyFill="1" applyBorder="1" applyAlignment="1" applyProtection="1">
      <alignment horizontal="left"/>
      <protection/>
    </xf>
    <xf numFmtId="175" fontId="17" fillId="0" borderId="58" xfId="201" applyNumberFormat="1" applyFont="1" applyFill="1" applyBorder="1" applyProtection="1">
      <alignment/>
      <protection/>
    </xf>
    <xf numFmtId="170" fontId="7" fillId="0" borderId="30" xfId="201" applyNumberFormat="1" applyFont="1" applyFill="1" applyBorder="1" applyAlignment="1" applyProtection="1">
      <alignment horizontal="left" indent="3"/>
      <protection/>
    </xf>
    <xf numFmtId="169" fontId="3" fillId="0" borderId="36" xfId="201" applyNumberFormat="1" applyFont="1" applyFill="1" applyBorder="1" applyProtection="1">
      <alignment/>
      <protection/>
    </xf>
    <xf numFmtId="169" fontId="3" fillId="0" borderId="52" xfId="201" applyNumberFormat="1" applyFont="1" applyFill="1" applyBorder="1" applyProtection="1">
      <alignment/>
      <protection/>
    </xf>
    <xf numFmtId="169" fontId="3" fillId="0" borderId="55" xfId="201" applyNumberFormat="1" applyFont="1" applyFill="1" applyBorder="1" applyProtection="1">
      <alignment/>
      <protection/>
    </xf>
    <xf numFmtId="175" fontId="16" fillId="0" borderId="52" xfId="201" applyNumberFormat="1" applyFont="1" applyFill="1" applyBorder="1" applyProtection="1">
      <alignment/>
      <protection/>
    </xf>
    <xf numFmtId="169" fontId="3" fillId="0" borderId="43" xfId="201" applyNumberFormat="1" applyFont="1" applyFill="1" applyBorder="1" applyProtection="1">
      <alignment/>
      <protection/>
    </xf>
    <xf numFmtId="169" fontId="3" fillId="0" borderId="70" xfId="201" applyNumberFormat="1" applyFont="1" applyFill="1" applyBorder="1" applyAlignment="1" applyProtection="1" quotePrefix="1">
      <alignment horizontal="left"/>
      <protection/>
    </xf>
    <xf numFmtId="169" fontId="7" fillId="0" borderId="30" xfId="201" applyNumberFormat="1" applyFont="1" applyFill="1" applyBorder="1" applyAlignment="1" applyProtection="1">
      <alignment horizontal="left"/>
      <protection/>
    </xf>
    <xf numFmtId="169" fontId="7" fillId="0" borderId="70" xfId="201" applyNumberFormat="1" applyFont="1" applyFill="1" applyBorder="1" applyAlignment="1" applyProtection="1" quotePrefix="1">
      <alignment horizontal="left"/>
      <protection/>
    </xf>
    <xf numFmtId="175" fontId="3" fillId="0" borderId="48" xfId="201" applyNumberFormat="1" applyFont="1" applyFill="1" applyBorder="1" applyAlignment="1">
      <alignment horizontal="centerContinuous"/>
      <protection/>
    </xf>
    <xf numFmtId="175" fontId="3" fillId="0" borderId="0" xfId="201" applyNumberFormat="1" applyFont="1" applyFill="1" applyBorder="1" applyAlignment="1">
      <alignment horizontal="centerContinuous"/>
      <protection/>
    </xf>
    <xf numFmtId="0" fontId="3" fillId="0" borderId="36" xfId="201" applyFont="1" applyFill="1" applyBorder="1" applyAlignment="1" applyProtection="1" quotePrefix="1">
      <alignment horizontal="centerContinuous"/>
      <protection/>
    </xf>
    <xf numFmtId="175" fontId="3" fillId="0" borderId="55" xfId="201" applyNumberFormat="1" applyFont="1" applyFill="1" applyBorder="1" applyAlignment="1" applyProtection="1" quotePrefix="1">
      <alignment horizontal="center"/>
      <protection/>
    </xf>
    <xf numFmtId="175" fontId="3" fillId="0" borderId="55" xfId="201" applyNumberFormat="1" applyFont="1" applyFill="1" applyBorder="1" applyAlignment="1" applyProtection="1" quotePrefix="1">
      <alignment horizontal="centerContinuous"/>
      <protection/>
    </xf>
    <xf numFmtId="175" fontId="3" fillId="0" borderId="71" xfId="201" applyNumberFormat="1" applyFont="1" applyFill="1" applyBorder="1" applyAlignment="1">
      <alignment horizontal="centerContinuous"/>
      <protection/>
    </xf>
    <xf numFmtId="175" fontId="3" fillId="0" borderId="47" xfId="201" applyNumberFormat="1" applyFont="1" applyFill="1" applyBorder="1" applyAlignment="1">
      <alignment horizontal="centerContinuous"/>
      <protection/>
    </xf>
    <xf numFmtId="2" fontId="7" fillId="0" borderId="0" xfId="201" applyNumberFormat="1" applyFont="1" applyFill="1">
      <alignment/>
      <protection/>
    </xf>
    <xf numFmtId="2" fontId="7" fillId="0" borderId="0" xfId="201" applyNumberFormat="1" applyFont="1" applyFill="1" applyBorder="1">
      <alignment/>
      <protection/>
    </xf>
    <xf numFmtId="2" fontId="7" fillId="0" borderId="0" xfId="52" applyNumberFormat="1" applyFont="1" applyFill="1" applyBorder="1" applyAlignment="1">
      <alignment/>
    </xf>
    <xf numFmtId="164" fontId="7" fillId="0" borderId="0" xfId="201" applyNumberFormat="1" applyFont="1" applyFill="1" applyBorder="1">
      <alignment/>
      <protection/>
    </xf>
    <xf numFmtId="164" fontId="13" fillId="0" borderId="0" xfId="201" applyNumberFormat="1" applyFont="1" applyFill="1">
      <alignment/>
      <protection/>
    </xf>
    <xf numFmtId="164" fontId="13" fillId="0" borderId="0" xfId="201" applyNumberFormat="1" applyFont="1" applyFill="1" applyBorder="1">
      <alignment/>
      <protection/>
    </xf>
    <xf numFmtId="2" fontId="13" fillId="0" borderId="0" xfId="52" applyNumberFormat="1" applyFont="1" applyFill="1" applyBorder="1" applyAlignment="1">
      <alignment/>
    </xf>
    <xf numFmtId="2" fontId="13" fillId="0" borderId="0" xfId="201" applyNumberFormat="1" applyFont="1" applyFill="1">
      <alignment/>
      <protection/>
    </xf>
    <xf numFmtId="0" fontId="7" fillId="0" borderId="0" xfId="201" applyFont="1" applyFill="1" applyBorder="1" applyAlignment="1">
      <alignment horizontal="left"/>
      <protection/>
    </xf>
    <xf numFmtId="164" fontId="3" fillId="0" borderId="0" xfId="201" applyNumberFormat="1" applyFont="1" applyFill="1">
      <alignment/>
      <protection/>
    </xf>
    <xf numFmtId="164" fontId="3" fillId="0" borderId="0" xfId="52" applyNumberFormat="1" applyFont="1" applyFill="1" applyBorder="1" applyAlignment="1">
      <alignment/>
    </xf>
    <xf numFmtId="2" fontId="3" fillId="0" borderId="0" xfId="52" applyNumberFormat="1" applyFont="1" applyFill="1" applyBorder="1" applyAlignment="1">
      <alignment/>
    </xf>
    <xf numFmtId="164" fontId="3" fillId="0" borderId="0" xfId="201" applyNumberFormat="1" applyFont="1" applyFill="1" applyBorder="1" applyAlignment="1" applyProtection="1">
      <alignment horizontal="left"/>
      <protection/>
    </xf>
    <xf numFmtId="164" fontId="7" fillId="0" borderId="0" xfId="201" applyNumberFormat="1" applyFont="1" applyFill="1" applyBorder="1" applyAlignment="1" applyProtection="1">
      <alignment horizontal="left"/>
      <protection/>
    </xf>
    <xf numFmtId="164" fontId="3" fillId="0" borderId="0" xfId="201" applyNumberFormat="1" applyFont="1" applyFill="1" applyBorder="1" applyAlignment="1" applyProtection="1">
      <alignment horizontal="left" vertical="center"/>
      <protection/>
    </xf>
    <xf numFmtId="164" fontId="3" fillId="0" borderId="46" xfId="44" applyNumberFormat="1" applyFont="1" applyFill="1" applyBorder="1" applyAlignment="1">
      <alignment/>
    </xf>
    <xf numFmtId="164" fontId="3" fillId="0" borderId="45" xfId="44" applyNumberFormat="1" applyFont="1" applyFill="1" applyBorder="1" applyAlignment="1">
      <alignment/>
    </xf>
    <xf numFmtId="164" fontId="3" fillId="0" borderId="44" xfId="201" applyNumberFormat="1" applyFont="1" applyFill="1" applyBorder="1" applyAlignment="1" applyProtection="1">
      <alignment horizontal="left"/>
      <protection/>
    </xf>
    <xf numFmtId="164" fontId="7" fillId="0" borderId="0" xfId="201" applyNumberFormat="1" applyFont="1" applyFill="1" applyBorder="1" applyAlignment="1" applyProtection="1">
      <alignment horizontal="left" vertical="center"/>
      <protection/>
    </xf>
    <xf numFmtId="164" fontId="7" fillId="0" borderId="27" xfId="44" applyNumberFormat="1" applyFont="1" applyFill="1" applyBorder="1" applyAlignment="1">
      <alignment/>
    </xf>
    <xf numFmtId="164" fontId="7" fillId="0" borderId="25" xfId="44" applyNumberFormat="1" applyFont="1" applyFill="1" applyBorder="1" applyAlignment="1">
      <alignment/>
    </xf>
    <xf numFmtId="164" fontId="7" fillId="0" borderId="70" xfId="201" applyNumberFormat="1" applyFont="1" applyFill="1" applyBorder="1" applyAlignment="1" applyProtection="1">
      <alignment horizontal="left"/>
      <protection/>
    </xf>
    <xf numFmtId="164" fontId="7" fillId="0" borderId="31" xfId="44" applyNumberFormat="1" applyFont="1" applyFill="1" applyBorder="1" applyAlignment="1">
      <alignment/>
    </xf>
    <xf numFmtId="164" fontId="7" fillId="0" borderId="17" xfId="44" applyNumberFormat="1" applyFont="1" applyFill="1" applyBorder="1" applyAlignment="1">
      <alignment/>
    </xf>
    <xf numFmtId="164" fontId="7" fillId="0" borderId="30" xfId="201" applyNumberFormat="1" applyFont="1" applyFill="1" applyBorder="1" applyAlignment="1" applyProtection="1">
      <alignment horizontal="left"/>
      <protection/>
    </xf>
    <xf numFmtId="164" fontId="7" fillId="0" borderId="38" xfId="44" applyNumberFormat="1" applyFont="1" applyFill="1" applyBorder="1" applyAlignment="1">
      <alignment/>
    </xf>
    <xf numFmtId="164" fontId="7" fillId="0" borderId="26" xfId="44" applyNumberFormat="1" applyFont="1" applyFill="1" applyBorder="1" applyAlignment="1">
      <alignment/>
    </xf>
    <xf numFmtId="164" fontId="7" fillId="0" borderId="35" xfId="201" applyNumberFormat="1" applyFont="1" applyFill="1" applyBorder="1" applyAlignment="1" applyProtection="1">
      <alignment horizontal="left"/>
      <protection/>
    </xf>
    <xf numFmtId="164" fontId="3" fillId="0" borderId="0" xfId="201" applyNumberFormat="1" applyFont="1" applyFill="1" applyAlignment="1">
      <alignment horizontal="center"/>
      <protection/>
    </xf>
    <xf numFmtId="164" fontId="3" fillId="0" borderId="0" xfId="201" applyNumberFormat="1" applyFont="1" applyFill="1" applyBorder="1" applyAlignment="1">
      <alignment horizontal="center"/>
      <protection/>
    </xf>
    <xf numFmtId="2" fontId="3" fillId="0" borderId="38" xfId="52" applyNumberFormat="1" applyFont="1" applyFill="1" applyBorder="1" applyAlignment="1">
      <alignment horizontal="right"/>
    </xf>
    <xf numFmtId="164" fontId="3" fillId="0" borderId="26" xfId="52" applyNumberFormat="1" applyFont="1" applyFill="1" applyBorder="1" applyAlignment="1">
      <alignment horizontal="right"/>
    </xf>
    <xf numFmtId="2" fontId="3" fillId="0" borderId="26" xfId="52" applyNumberFormat="1" applyFont="1" applyFill="1" applyBorder="1" applyAlignment="1">
      <alignment horizontal="right"/>
    </xf>
    <xf numFmtId="164" fontId="3" fillId="0" borderId="26" xfId="52" applyNumberFormat="1" applyFont="1" applyFill="1" applyBorder="1" applyAlignment="1" quotePrefix="1">
      <alignment horizontal="center"/>
    </xf>
    <xf numFmtId="164" fontId="3" fillId="0" borderId="30" xfId="201" applyNumberFormat="1" applyFont="1" applyFill="1" applyBorder="1" applyAlignment="1">
      <alignment horizontal="left"/>
      <protection/>
    </xf>
    <xf numFmtId="175" fontId="3" fillId="0" borderId="17" xfId="201" applyNumberFormat="1" applyFont="1" applyFill="1" applyBorder="1" applyAlignment="1">
      <alignment horizontal="center"/>
      <protection/>
    </xf>
    <xf numFmtId="175" fontId="3" fillId="0" borderId="17" xfId="201" applyNumberFormat="1" applyFont="1" applyBorder="1" applyAlignment="1">
      <alignment horizontal="center"/>
      <protection/>
    </xf>
    <xf numFmtId="164" fontId="3" fillId="0" borderId="30" xfId="201" applyNumberFormat="1" applyFont="1" applyFill="1" applyBorder="1" applyAlignment="1" applyProtection="1">
      <alignment horizontal="left"/>
      <protection/>
    </xf>
    <xf numFmtId="175" fontId="3" fillId="0" borderId="66" xfId="201" applyNumberFormat="1" applyFont="1" applyFill="1" applyBorder="1" applyAlignment="1">
      <alignment horizontal="center"/>
      <protection/>
    </xf>
    <xf numFmtId="175" fontId="3" fillId="0" borderId="66" xfId="201" applyNumberFormat="1" applyFont="1" applyBorder="1" applyAlignment="1">
      <alignment horizontal="center"/>
      <protection/>
    </xf>
    <xf numFmtId="0" fontId="3" fillId="0" borderId="66" xfId="201" applyFont="1" applyBorder="1" applyAlignment="1" applyProtection="1">
      <alignment horizontal="center"/>
      <protection/>
    </xf>
    <xf numFmtId="164" fontId="3" fillId="0" borderId="72" xfId="201" applyNumberFormat="1" applyFont="1" applyFill="1" applyBorder="1" applyAlignment="1" applyProtection="1">
      <alignment horizontal="left"/>
      <protection/>
    </xf>
    <xf numFmtId="170" fontId="7" fillId="0" borderId="0" xfId="201" applyNumberFormat="1" applyFont="1" applyFill="1" applyAlignment="1" applyProtection="1" quotePrefix="1">
      <alignment horizontal="left"/>
      <protection/>
    </xf>
    <xf numFmtId="164" fontId="26" fillId="0" borderId="34" xfId="173" applyNumberFormat="1" applyFont="1" applyFill="1" applyBorder="1" applyAlignment="1" quotePrefix="1">
      <alignment horizontal="right" vertical="center"/>
      <protection/>
    </xf>
    <xf numFmtId="164" fontId="7" fillId="0" borderId="33" xfId="173" applyNumberFormat="1" applyFont="1" applyFill="1" applyBorder="1">
      <alignment/>
      <protection/>
    </xf>
    <xf numFmtId="0" fontId="7" fillId="0" borderId="32" xfId="201" applyFont="1" applyFill="1" applyBorder="1">
      <alignment/>
      <protection/>
    </xf>
    <xf numFmtId="164" fontId="26" fillId="0" borderId="31" xfId="173" applyNumberFormat="1" applyFont="1" applyFill="1" applyBorder="1" applyAlignment="1">
      <alignment vertical="center"/>
      <protection/>
    </xf>
    <xf numFmtId="164" fontId="7" fillId="0" borderId="17" xfId="173" applyNumberFormat="1" applyFont="1" applyFill="1" applyBorder="1">
      <alignment/>
      <protection/>
    </xf>
    <xf numFmtId="164" fontId="7" fillId="0" borderId="48" xfId="173" applyNumberFormat="1" applyFont="1" applyFill="1" applyBorder="1">
      <alignment/>
      <protection/>
    </xf>
    <xf numFmtId="0" fontId="7" fillId="0" borderId="30" xfId="201" applyFont="1" applyFill="1" applyBorder="1">
      <alignment/>
      <protection/>
    </xf>
    <xf numFmtId="164" fontId="3" fillId="0" borderId="34" xfId="96" applyNumberFormat="1" applyFont="1" applyFill="1" applyBorder="1" applyAlignment="1">
      <alignment horizontal="right"/>
    </xf>
    <xf numFmtId="164" fontId="3" fillId="0" borderId="33" xfId="96" applyNumberFormat="1" applyFont="1" applyFill="1" applyBorder="1" applyAlignment="1">
      <alignment horizontal="right"/>
    </xf>
    <xf numFmtId="164" fontId="3" fillId="0" borderId="33" xfId="96" applyNumberFormat="1" applyFont="1" applyFill="1" applyBorder="1" applyAlignment="1">
      <alignment/>
    </xf>
    <xf numFmtId="0" fontId="3" fillId="0" borderId="32" xfId="201" applyFont="1" applyFill="1" applyBorder="1">
      <alignment/>
      <protection/>
    </xf>
    <xf numFmtId="164" fontId="23" fillId="0" borderId="27" xfId="175" applyNumberFormat="1" applyFont="1" applyFill="1" applyBorder="1" applyAlignment="1">
      <alignment horizontal="right" vertical="center"/>
      <protection/>
    </xf>
    <xf numFmtId="164" fontId="3" fillId="0" borderId="25" xfId="175" applyNumberFormat="1" applyFont="1" applyFill="1" applyBorder="1" applyAlignment="1">
      <alignment horizontal="right"/>
      <protection/>
    </xf>
    <xf numFmtId="164" fontId="3" fillId="0" borderId="25" xfId="175" applyNumberFormat="1" applyFont="1" applyFill="1" applyBorder="1">
      <alignment/>
      <protection/>
    </xf>
    <xf numFmtId="164" fontId="3" fillId="0" borderId="52" xfId="175" applyNumberFormat="1" applyFont="1" applyFill="1" applyBorder="1">
      <alignment/>
      <protection/>
    </xf>
    <xf numFmtId="0" fontId="3" fillId="0" borderId="70" xfId="201" applyFont="1" applyFill="1" applyBorder="1">
      <alignment/>
      <protection/>
    </xf>
    <xf numFmtId="164" fontId="26" fillId="0" borderId="31" xfId="175" applyNumberFormat="1" applyFont="1" applyFill="1" applyBorder="1" applyAlignment="1">
      <alignment horizontal="right" vertical="center"/>
      <protection/>
    </xf>
    <xf numFmtId="164" fontId="7" fillId="0" borderId="17" xfId="175" applyNumberFormat="1" applyFont="1" applyFill="1" applyBorder="1" applyAlignment="1">
      <alignment horizontal="right"/>
      <protection/>
    </xf>
    <xf numFmtId="164" fontId="7" fillId="0" borderId="17" xfId="175" applyNumberFormat="1" applyFont="1" applyFill="1" applyBorder="1">
      <alignment/>
      <protection/>
    </xf>
    <xf numFmtId="164" fontId="7" fillId="0" borderId="26" xfId="175" applyNumberFormat="1" applyFont="1" applyFill="1" applyBorder="1">
      <alignment/>
      <protection/>
    </xf>
    <xf numFmtId="164" fontId="7" fillId="0" borderId="58" xfId="175" applyNumberFormat="1" applyFont="1" applyFill="1" applyBorder="1">
      <alignment/>
      <protection/>
    </xf>
    <xf numFmtId="164" fontId="7" fillId="0" borderId="48" xfId="175" applyNumberFormat="1" applyFont="1" applyFill="1" applyBorder="1">
      <alignment/>
      <protection/>
    </xf>
    <xf numFmtId="164" fontId="7" fillId="0" borderId="11" xfId="173" applyNumberFormat="1" applyFont="1" applyFill="1" applyBorder="1">
      <alignment/>
      <protection/>
    </xf>
    <xf numFmtId="164" fontId="7" fillId="0" borderId="14" xfId="173" applyNumberFormat="1" applyFont="1" applyFill="1" applyBorder="1">
      <alignment/>
      <protection/>
    </xf>
    <xf numFmtId="0" fontId="3" fillId="0" borderId="0" xfId="201" applyFont="1" applyFill="1">
      <alignment/>
      <protection/>
    </xf>
    <xf numFmtId="164" fontId="7" fillId="0" borderId="11" xfId="175" applyNumberFormat="1" applyFont="1" applyFill="1" applyBorder="1">
      <alignment/>
      <protection/>
    </xf>
    <xf numFmtId="164" fontId="7" fillId="0" borderId="14" xfId="175" applyNumberFormat="1" applyFont="1" applyFill="1" applyBorder="1">
      <alignment/>
      <protection/>
    </xf>
    <xf numFmtId="164" fontId="3" fillId="0" borderId="27" xfId="173" applyNumberFormat="1" applyFont="1" applyFill="1" applyBorder="1" applyAlignment="1">
      <alignment vertical="center"/>
      <protection/>
    </xf>
    <xf numFmtId="164" fontId="3" fillId="0" borderId="25" xfId="173" applyNumberFormat="1" applyFont="1" applyFill="1" applyBorder="1">
      <alignment/>
      <protection/>
    </xf>
    <xf numFmtId="164" fontId="3" fillId="0" borderId="52" xfId="173" applyNumberFormat="1" applyFont="1" applyFill="1" applyBorder="1">
      <alignment/>
      <protection/>
    </xf>
    <xf numFmtId="164" fontId="7" fillId="0" borderId="26" xfId="173" applyNumberFormat="1" applyFont="1" applyFill="1" applyBorder="1">
      <alignment/>
      <protection/>
    </xf>
    <xf numFmtId="164" fontId="7" fillId="0" borderId="58" xfId="173" applyNumberFormat="1" applyFont="1" applyFill="1" applyBorder="1">
      <alignment/>
      <protection/>
    </xf>
    <xf numFmtId="164" fontId="7" fillId="0" borderId="17" xfId="175" applyNumberFormat="1" applyFont="1" applyFill="1" applyBorder="1" applyAlignment="1" quotePrefix="1">
      <alignment horizontal="right"/>
      <protection/>
    </xf>
    <xf numFmtId="164" fontId="26" fillId="0" borderId="31" xfId="175" applyNumberFormat="1" applyFont="1" applyFill="1" applyBorder="1" applyAlignment="1" quotePrefix="1">
      <alignment horizontal="right" vertical="center"/>
      <protection/>
    </xf>
    <xf numFmtId="164" fontId="7" fillId="0" borderId="48" xfId="175" applyNumberFormat="1" applyFont="1" applyFill="1" applyBorder="1" applyAlignment="1" quotePrefix="1">
      <alignment horizontal="right"/>
      <protection/>
    </xf>
    <xf numFmtId="164" fontId="7" fillId="0" borderId="31" xfId="173" applyNumberFormat="1" applyFont="1" applyFill="1" applyBorder="1" applyAlignment="1" quotePrefix="1">
      <alignment horizontal="right"/>
      <protection/>
    </xf>
    <xf numFmtId="164" fontId="7" fillId="0" borderId="17" xfId="173" applyNumberFormat="1" applyFont="1" applyFill="1" applyBorder="1" applyAlignment="1" quotePrefix="1">
      <alignment horizontal="right"/>
      <protection/>
    </xf>
    <xf numFmtId="164" fontId="7" fillId="0" borderId="48" xfId="173" applyNumberFormat="1" applyFont="1" applyFill="1" applyBorder="1" applyAlignment="1" quotePrefix="1">
      <alignment horizontal="right"/>
      <protection/>
    </xf>
    <xf numFmtId="164" fontId="7" fillId="0" borderId="31" xfId="173" applyNumberFormat="1" applyFont="1" applyFill="1" applyBorder="1" applyAlignment="1">
      <alignment horizontal="right"/>
      <protection/>
    </xf>
    <xf numFmtId="164" fontId="7" fillId="0" borderId="17" xfId="173" applyNumberFormat="1" applyFont="1" applyFill="1" applyBorder="1" applyAlignment="1">
      <alignment horizontal="right"/>
      <protection/>
    </xf>
    <xf numFmtId="164" fontId="7" fillId="0" borderId="30" xfId="201" applyNumberFormat="1" applyFont="1" applyFill="1" applyBorder="1">
      <alignment/>
      <protection/>
    </xf>
    <xf numFmtId="164" fontId="7" fillId="0" borderId="31" xfId="173" applyNumberFormat="1" applyFont="1" applyFill="1" applyBorder="1" applyAlignment="1">
      <alignment vertical="center"/>
      <protection/>
    </xf>
    <xf numFmtId="164" fontId="26" fillId="0" borderId="31" xfId="175" applyNumberFormat="1" applyFont="1" applyFill="1" applyBorder="1" applyAlignment="1">
      <alignment vertical="center"/>
      <protection/>
    </xf>
    <xf numFmtId="164" fontId="23" fillId="0" borderId="27" xfId="175" applyNumberFormat="1" applyFont="1" applyFill="1" applyBorder="1" applyAlignment="1">
      <alignment vertical="center"/>
      <protection/>
    </xf>
    <xf numFmtId="0" fontId="3" fillId="0" borderId="31" xfId="201" applyFont="1" applyFill="1" applyBorder="1" applyAlignment="1">
      <alignment horizontal="center"/>
      <protection/>
    </xf>
    <xf numFmtId="0" fontId="3" fillId="0" borderId="17" xfId="201" applyFont="1" applyFill="1" applyBorder="1" applyAlignment="1">
      <alignment horizontal="center"/>
      <protection/>
    </xf>
    <xf numFmtId="0" fontId="3" fillId="0" borderId="48" xfId="201" applyFont="1" applyFill="1" applyBorder="1" applyAlignment="1">
      <alignment horizontal="center"/>
      <protection/>
    </xf>
    <xf numFmtId="0" fontId="7" fillId="0" borderId="30" xfId="201" applyFont="1" applyFill="1" applyBorder="1" applyAlignment="1">
      <alignment horizontal="center"/>
      <protection/>
    </xf>
    <xf numFmtId="0" fontId="3" fillId="0" borderId="30" xfId="201" applyFont="1" applyFill="1" applyBorder="1" applyAlignment="1">
      <alignment horizontal="left"/>
      <protection/>
    </xf>
    <xf numFmtId="0" fontId="3" fillId="0" borderId="72" xfId="201" applyFont="1" applyFill="1" applyBorder="1" applyAlignment="1">
      <alignment horizontal="center"/>
      <protection/>
    </xf>
    <xf numFmtId="176" fontId="7" fillId="0" borderId="0" xfId="201" applyNumberFormat="1" applyFont="1" applyFill="1">
      <alignment/>
      <protection/>
    </xf>
    <xf numFmtId="164" fontId="3" fillId="0" borderId="34" xfId="177" applyNumberFormat="1" applyFont="1" applyFill="1" applyBorder="1">
      <alignment/>
      <protection/>
    </xf>
    <xf numFmtId="164" fontId="3" fillId="0" borderId="33" xfId="177" applyNumberFormat="1" applyFont="1" applyFill="1" applyBorder="1">
      <alignment/>
      <protection/>
    </xf>
    <xf numFmtId="0" fontId="3" fillId="0" borderId="32" xfId="201" applyFont="1" applyFill="1" applyBorder="1" applyAlignment="1">
      <alignment horizontal="left"/>
      <protection/>
    </xf>
    <xf numFmtId="164" fontId="3" fillId="0" borderId="27" xfId="177" applyNumberFormat="1" applyFont="1" applyFill="1" applyBorder="1">
      <alignment/>
      <protection/>
    </xf>
    <xf numFmtId="164" fontId="3" fillId="0" borderId="25" xfId="177" applyNumberFormat="1" applyFont="1" applyFill="1" applyBorder="1">
      <alignment/>
      <protection/>
    </xf>
    <xf numFmtId="164" fontId="3" fillId="0" borderId="27" xfId="177" applyNumberFormat="1" applyFont="1" applyFill="1" applyBorder="1" applyAlignment="1" quotePrefix="1">
      <alignment horizontal="right"/>
      <protection/>
    </xf>
    <xf numFmtId="164" fontId="3" fillId="0" borderId="25" xfId="177" applyNumberFormat="1" applyFont="1" applyFill="1" applyBorder="1" applyAlignment="1" quotePrefix="1">
      <alignment horizontal="right"/>
      <protection/>
    </xf>
    <xf numFmtId="164" fontId="7" fillId="0" borderId="31" xfId="177" applyNumberFormat="1" applyFont="1" applyFill="1" applyBorder="1">
      <alignment/>
      <protection/>
    </xf>
    <xf numFmtId="164" fontId="7" fillId="0" borderId="17" xfId="177" applyNumberFormat="1" applyFont="1" applyFill="1" applyBorder="1">
      <alignment/>
      <protection/>
    </xf>
    <xf numFmtId="164" fontId="3" fillId="0" borderId="27" xfId="177" applyNumberFormat="1" applyFont="1" applyFill="1" applyBorder="1" applyAlignment="1">
      <alignment vertical="center"/>
      <protection/>
    </xf>
    <xf numFmtId="164" fontId="3" fillId="0" borderId="25" xfId="177" applyNumberFormat="1" applyFont="1" applyFill="1" applyBorder="1" applyAlignment="1">
      <alignment vertical="center"/>
      <protection/>
    </xf>
    <xf numFmtId="164" fontId="7" fillId="0" borderId="0" xfId="52" applyNumberFormat="1" applyFont="1" applyFill="1" applyBorder="1" applyAlignment="1">
      <alignment/>
    </xf>
    <xf numFmtId="164" fontId="3" fillId="0" borderId="0" xfId="201" applyNumberFormat="1" applyFont="1" applyFill="1" applyBorder="1">
      <alignment/>
      <protection/>
    </xf>
    <xf numFmtId="164" fontId="7" fillId="0" borderId="34" xfId="179" applyNumberFormat="1" applyFont="1" applyFill="1" applyBorder="1">
      <alignment/>
      <protection/>
    </xf>
    <xf numFmtId="164" fontId="7" fillId="0" borderId="33" xfId="179" applyNumberFormat="1" applyFont="1" applyFill="1" applyBorder="1">
      <alignment/>
      <protection/>
    </xf>
    <xf numFmtId="164" fontId="7" fillId="0" borderId="32" xfId="201" applyNumberFormat="1" applyFont="1" applyFill="1" applyBorder="1">
      <alignment/>
      <protection/>
    </xf>
    <xf numFmtId="164" fontId="7" fillId="0" borderId="31" xfId="179" applyNumberFormat="1" applyFont="1" applyFill="1" applyBorder="1">
      <alignment/>
      <protection/>
    </xf>
    <xf numFmtId="164" fontId="7" fillId="0" borderId="17" xfId="179" applyNumberFormat="1" applyFont="1" applyFill="1" applyBorder="1">
      <alignment/>
      <protection/>
    </xf>
    <xf numFmtId="164" fontId="3" fillId="0" borderId="27" xfId="179" applyNumberFormat="1" applyFont="1" applyFill="1" applyBorder="1">
      <alignment/>
      <protection/>
    </xf>
    <xf numFmtId="164" fontId="3" fillId="0" borderId="25" xfId="179" applyNumberFormat="1" applyFont="1" applyFill="1" applyBorder="1">
      <alignment/>
      <protection/>
    </xf>
    <xf numFmtId="164" fontId="3" fillId="0" borderId="70" xfId="201" applyNumberFormat="1" applyFont="1" applyFill="1" applyBorder="1">
      <alignment/>
      <protection/>
    </xf>
    <xf numFmtId="164" fontId="3" fillId="0" borderId="31" xfId="201" applyNumberFormat="1" applyFont="1" applyFill="1" applyBorder="1" applyAlignment="1">
      <alignment horizontal="center"/>
      <protection/>
    </xf>
    <xf numFmtId="164" fontId="3" fillId="0" borderId="17" xfId="201" applyNumberFormat="1" applyFont="1" applyFill="1" applyBorder="1" applyAlignment="1">
      <alignment horizontal="center"/>
      <protection/>
    </xf>
    <xf numFmtId="1" fontId="3" fillId="0" borderId="26" xfId="201" applyNumberFormat="1" applyFont="1" applyFill="1" applyBorder="1" applyAlignment="1">
      <alignment horizontal="center" vertical="center"/>
      <protection/>
    </xf>
    <xf numFmtId="1" fontId="3" fillId="0" borderId="48" xfId="201" applyNumberFormat="1" applyFont="1" applyFill="1" applyBorder="1" applyAlignment="1">
      <alignment horizontal="center" vertical="center"/>
      <protection/>
    </xf>
    <xf numFmtId="164" fontId="3" fillId="0" borderId="30" xfId="201" applyNumberFormat="1" applyFont="1" applyFill="1" applyBorder="1">
      <alignment/>
      <protection/>
    </xf>
    <xf numFmtId="164" fontId="3" fillId="0" borderId="72" xfId="201" applyNumberFormat="1" applyFont="1" applyFill="1" applyBorder="1">
      <alignment/>
      <protection/>
    </xf>
    <xf numFmtId="0" fontId="2" fillId="0" borderId="0" xfId="138" applyNumberFormat="1" applyFill="1">
      <alignment/>
      <protection/>
    </xf>
    <xf numFmtId="0" fontId="7" fillId="0" borderId="0" xfId="256" applyFont="1" applyFill="1">
      <alignment/>
      <protection/>
    </xf>
    <xf numFmtId="164" fontId="7" fillId="0" borderId="0" xfId="256" applyNumberFormat="1" applyFont="1" applyFill="1">
      <alignment/>
      <protection/>
    </xf>
    <xf numFmtId="0" fontId="13" fillId="0" borderId="0" xfId="256" applyFont="1" applyFill="1" applyAlignment="1" applyProtection="1">
      <alignment horizontal="right"/>
      <protection/>
    </xf>
    <xf numFmtId="0" fontId="3" fillId="34" borderId="73" xfId="256" applyFont="1" applyFill="1" applyBorder="1" applyAlignment="1" applyProtection="1" quotePrefix="1">
      <alignment horizontal="center" vertical="center"/>
      <protection/>
    </xf>
    <xf numFmtId="0" fontId="3" fillId="34" borderId="25" xfId="256" applyFont="1" applyFill="1" applyBorder="1" applyAlignment="1" applyProtection="1">
      <alignment horizontal="center" vertical="center"/>
      <protection/>
    </xf>
    <xf numFmtId="4" fontId="3" fillId="34" borderId="25" xfId="256" applyNumberFormat="1" applyFont="1" applyFill="1" applyBorder="1" applyAlignment="1" applyProtection="1">
      <alignment horizontal="center" vertical="center"/>
      <protection/>
    </xf>
    <xf numFmtId="0" fontId="3" fillId="34" borderId="26" xfId="256" applyFont="1" applyFill="1" applyBorder="1" applyAlignment="1" applyProtection="1" quotePrefix="1">
      <alignment horizontal="center"/>
      <protection/>
    </xf>
    <xf numFmtId="0" fontId="3" fillId="34" borderId="38" xfId="256" applyFont="1" applyFill="1" applyBorder="1" applyAlignment="1" applyProtection="1" quotePrefix="1">
      <alignment horizontal="center" vertical="center"/>
      <protection/>
    </xf>
    <xf numFmtId="0" fontId="7" fillId="0" borderId="30" xfId="256" applyFont="1" applyFill="1" applyBorder="1">
      <alignment/>
      <protection/>
    </xf>
    <xf numFmtId="0" fontId="7" fillId="0" borderId="17" xfId="256" applyFont="1" applyFill="1" applyBorder="1" applyAlignment="1">
      <alignment horizontal="center"/>
      <protection/>
    </xf>
    <xf numFmtId="0" fontId="7" fillId="0" borderId="11" xfId="256" applyFont="1" applyFill="1" applyBorder="1" applyAlignment="1">
      <alignment horizontal="center"/>
      <protection/>
    </xf>
    <xf numFmtId="0" fontId="7" fillId="0" borderId="29" xfId="256" applyFont="1" applyFill="1" applyBorder="1" applyAlignment="1">
      <alignment horizontal="center"/>
      <protection/>
    </xf>
    <xf numFmtId="0" fontId="3" fillId="0" borderId="30" xfId="256" applyFont="1" applyFill="1" applyBorder="1" applyAlignment="1" applyProtection="1">
      <alignment horizontal="left"/>
      <protection/>
    </xf>
    <xf numFmtId="164" fontId="3" fillId="0" borderId="17" xfId="257" applyNumberFormat="1" applyFont="1" applyFill="1" applyBorder="1">
      <alignment/>
      <protection/>
    </xf>
    <xf numFmtId="164" fontId="3" fillId="0" borderId="17" xfId="256" applyNumberFormat="1" applyFont="1" applyBorder="1">
      <alignment/>
      <protection/>
    </xf>
    <xf numFmtId="164" fontId="3" fillId="0" borderId="31" xfId="256" applyNumberFormat="1" applyFont="1" applyBorder="1">
      <alignment/>
      <protection/>
    </xf>
    <xf numFmtId="0" fontId="7" fillId="0" borderId="30" xfId="256" applyFont="1" applyFill="1" applyBorder="1" applyAlignment="1" applyProtection="1">
      <alignment horizontal="left"/>
      <protection/>
    </xf>
    <xf numFmtId="164" fontId="2" fillId="0" borderId="0" xfId="138" applyNumberFormat="1" applyFill="1">
      <alignment/>
      <protection/>
    </xf>
    <xf numFmtId="164" fontId="7" fillId="0" borderId="17" xfId="257" applyNumberFormat="1" applyFont="1" applyFill="1" applyBorder="1">
      <alignment/>
      <protection/>
    </xf>
    <xf numFmtId="164" fontId="7" fillId="0" borderId="17" xfId="256" applyNumberFormat="1" applyFont="1" applyBorder="1">
      <alignment/>
      <protection/>
    </xf>
    <xf numFmtId="164" fontId="7" fillId="0" borderId="31" xfId="256" applyNumberFormat="1" applyFont="1" applyBorder="1">
      <alignment/>
      <protection/>
    </xf>
    <xf numFmtId="0" fontId="7" fillId="0" borderId="35" xfId="256" applyFont="1" applyFill="1" applyBorder="1" applyAlignment="1" applyProtection="1">
      <alignment horizontal="left"/>
      <protection/>
    </xf>
    <xf numFmtId="164" fontId="7" fillId="0" borderId="26" xfId="257" applyNumberFormat="1" applyFont="1" applyFill="1" applyBorder="1">
      <alignment/>
      <protection/>
    </xf>
    <xf numFmtId="164" fontId="7" fillId="0" borderId="26" xfId="256" applyNumberFormat="1" applyFont="1" applyBorder="1">
      <alignment/>
      <protection/>
    </xf>
    <xf numFmtId="164" fontId="7" fillId="0" borderId="38" xfId="256" applyNumberFormat="1" applyFont="1" applyBorder="1">
      <alignment/>
      <protection/>
    </xf>
    <xf numFmtId="164" fontId="7" fillId="0" borderId="17" xfId="256" applyNumberFormat="1" applyFont="1" applyFill="1" applyBorder="1">
      <alignment/>
      <protection/>
    </xf>
    <xf numFmtId="0" fontId="7" fillId="0" borderId="32" xfId="256" applyFont="1" applyFill="1" applyBorder="1" applyAlignment="1" applyProtection="1">
      <alignment horizontal="left"/>
      <protection/>
    </xf>
    <xf numFmtId="164" fontId="7" fillId="0" borderId="33" xfId="257" applyNumberFormat="1" applyFont="1" applyFill="1" applyBorder="1">
      <alignment/>
      <protection/>
    </xf>
    <xf numFmtId="164" fontId="7" fillId="0" borderId="33" xfId="256" applyNumberFormat="1" applyFont="1" applyBorder="1">
      <alignment/>
      <protection/>
    </xf>
    <xf numFmtId="164" fontId="7" fillId="0" borderId="34" xfId="256" applyNumberFormat="1" applyFont="1" applyBorder="1">
      <alignment/>
      <protection/>
    </xf>
    <xf numFmtId="0" fontId="7" fillId="0" borderId="0" xfId="256" applyFont="1" applyFill="1" applyAlignment="1">
      <alignment horizontal="right"/>
      <protection/>
    </xf>
    <xf numFmtId="164" fontId="7" fillId="0" borderId="0" xfId="256" applyNumberFormat="1" applyFont="1" applyFill="1" applyAlignment="1">
      <alignment horizontal="right"/>
      <protection/>
    </xf>
    <xf numFmtId="0" fontId="14" fillId="0" borderId="0" xfId="138" applyNumberFormat="1" applyFont="1" applyFill="1" applyAlignment="1">
      <alignment/>
      <protection/>
    </xf>
    <xf numFmtId="169" fontId="3" fillId="0" borderId="12" xfId="256" applyNumberFormat="1" applyFont="1" applyFill="1" applyBorder="1" applyAlignment="1" applyProtection="1" quotePrefix="1">
      <alignment horizontal="left"/>
      <protection/>
    </xf>
    <xf numFmtId="164" fontId="7" fillId="0" borderId="11" xfId="256" applyNumberFormat="1" applyFont="1" applyBorder="1" applyAlignment="1">
      <alignment horizontal="center" vertical="center"/>
      <protection/>
    </xf>
    <xf numFmtId="169" fontId="7" fillId="0" borderId="12" xfId="256" applyNumberFormat="1" applyFont="1" applyFill="1" applyBorder="1" applyAlignment="1" applyProtection="1" quotePrefix="1">
      <alignment horizontal="left"/>
      <protection/>
    </xf>
    <xf numFmtId="169" fontId="7" fillId="0" borderId="18" xfId="256" applyNumberFormat="1" applyFont="1" applyFill="1" applyBorder="1" applyAlignment="1" applyProtection="1">
      <alignment horizontal="left"/>
      <protection/>
    </xf>
    <xf numFmtId="164" fontId="7" fillId="0" borderId="17" xfId="256" applyNumberFormat="1" applyFont="1" applyBorder="1" applyAlignment="1">
      <alignment horizontal="center" vertical="center"/>
      <protection/>
    </xf>
    <xf numFmtId="169" fontId="7" fillId="0" borderId="53" xfId="256" applyNumberFormat="1" applyFont="1" applyFill="1" applyBorder="1" applyAlignment="1" applyProtection="1">
      <alignment horizontal="left"/>
      <protection/>
    </xf>
    <xf numFmtId="164" fontId="7" fillId="0" borderId="26" xfId="256" applyNumberFormat="1" applyFont="1" applyBorder="1" applyAlignment="1">
      <alignment horizontal="center" vertical="center"/>
      <protection/>
    </xf>
    <xf numFmtId="169" fontId="7" fillId="0" borderId="11" xfId="256" applyNumberFormat="1" applyFont="1" applyFill="1" applyBorder="1" applyAlignment="1" applyProtection="1" quotePrefix="1">
      <alignment horizontal="left"/>
      <protection/>
    </xf>
    <xf numFmtId="169" fontId="7" fillId="0" borderId="26" xfId="256" applyNumberFormat="1" applyFont="1" applyFill="1" applyBorder="1" applyAlignment="1" applyProtection="1">
      <alignment horizontal="left"/>
      <protection/>
    </xf>
    <xf numFmtId="169" fontId="7" fillId="0" borderId="14" xfId="256" applyNumberFormat="1" applyFont="1" applyFill="1" applyBorder="1" applyAlignment="1" applyProtection="1" quotePrefix="1">
      <alignment horizontal="center" vertical="center"/>
      <protection/>
    </xf>
    <xf numFmtId="169" fontId="7" fillId="0" borderId="17" xfId="256" applyNumberFormat="1" applyFont="1" applyFill="1" applyBorder="1" applyAlignment="1" applyProtection="1">
      <alignment horizontal="left"/>
      <protection/>
    </xf>
    <xf numFmtId="169" fontId="7" fillId="0" borderId="48" xfId="256" applyNumberFormat="1" applyFont="1" applyFill="1" applyBorder="1" applyAlignment="1" applyProtection="1">
      <alignment horizontal="center" vertical="center"/>
      <protection/>
    </xf>
    <xf numFmtId="169" fontId="7" fillId="0" borderId="58" xfId="256" applyNumberFormat="1" applyFont="1" applyFill="1" applyBorder="1" applyAlignment="1" applyProtection="1">
      <alignment horizontal="center" vertical="center"/>
      <protection/>
    </xf>
    <xf numFmtId="169" fontId="7" fillId="0" borderId="18" xfId="256" applyNumberFormat="1" applyFont="1" applyFill="1" applyBorder="1" applyAlignment="1" applyProtection="1">
      <alignment horizontal="center" vertical="center"/>
      <protection/>
    </xf>
    <xf numFmtId="169" fontId="7" fillId="0" borderId="11" xfId="256" applyNumberFormat="1" applyFont="1" applyFill="1" applyBorder="1" applyAlignment="1" applyProtection="1">
      <alignment horizontal="center" vertical="center"/>
      <protection/>
    </xf>
    <xf numFmtId="169" fontId="7" fillId="0" borderId="53" xfId="256" applyNumberFormat="1" applyFont="1" applyFill="1" applyBorder="1" applyAlignment="1" applyProtection="1">
      <alignment horizontal="center" vertical="center"/>
      <protection/>
    </xf>
    <xf numFmtId="169" fontId="7" fillId="0" borderId="26" xfId="256" applyNumberFormat="1" applyFont="1" applyFill="1" applyBorder="1" applyAlignment="1" applyProtection="1">
      <alignment horizontal="center" vertical="center"/>
      <protection/>
    </xf>
    <xf numFmtId="0" fontId="26" fillId="0" borderId="0" xfId="256" applyFont="1" applyFill="1">
      <alignment/>
      <protection/>
    </xf>
    <xf numFmtId="169" fontId="23" fillId="35" borderId="72" xfId="259" applyNumberFormat="1" applyFont="1" applyFill="1" applyBorder="1" applyAlignment="1">
      <alignment horizontal="center"/>
      <protection/>
    </xf>
    <xf numFmtId="169" fontId="23" fillId="35" borderId="66" xfId="259" applyNumberFormat="1" applyFont="1" applyFill="1" applyBorder="1">
      <alignment/>
      <protection/>
    </xf>
    <xf numFmtId="169" fontId="23" fillId="35" borderId="35" xfId="259" applyNumberFormat="1" applyFont="1" applyFill="1" applyBorder="1" applyAlignment="1">
      <alignment horizontal="center"/>
      <protection/>
    </xf>
    <xf numFmtId="169" fontId="23" fillId="35" borderId="26" xfId="259" applyNumberFormat="1" applyFont="1" applyFill="1" applyBorder="1" applyAlignment="1">
      <alignment horizontal="center"/>
      <protection/>
    </xf>
    <xf numFmtId="49" fontId="23" fillId="35" borderId="26" xfId="259" applyNumberFormat="1" applyFont="1" applyFill="1" applyBorder="1" applyAlignment="1" quotePrefix="1">
      <alignment horizontal="center"/>
      <protection/>
    </xf>
    <xf numFmtId="49" fontId="23" fillId="35" borderId="26" xfId="259" applyNumberFormat="1" applyFont="1" applyFill="1" applyBorder="1" applyAlignment="1">
      <alignment horizontal="center"/>
      <protection/>
    </xf>
    <xf numFmtId="49" fontId="23" fillId="35" borderId="38" xfId="259" applyNumberFormat="1" applyFont="1" applyFill="1" applyBorder="1" applyAlignment="1" quotePrefix="1">
      <alignment horizontal="center"/>
      <protection/>
    </xf>
    <xf numFmtId="169" fontId="26" fillId="0" borderId="30" xfId="205" applyFont="1" applyBorder="1" applyAlignment="1">
      <alignment horizontal="center"/>
      <protection/>
    </xf>
    <xf numFmtId="169" fontId="23" fillId="0" borderId="17" xfId="205" applyFont="1" applyBorder="1">
      <alignment/>
      <protection/>
    </xf>
    <xf numFmtId="169" fontId="23" fillId="0" borderId="29" xfId="205" applyFont="1" applyBorder="1">
      <alignment/>
      <protection/>
    </xf>
    <xf numFmtId="175" fontId="26" fillId="0" borderId="30" xfId="205" applyNumberFormat="1" applyFont="1" applyBorder="1" applyAlignment="1">
      <alignment horizontal="center"/>
      <protection/>
    </xf>
    <xf numFmtId="169" fontId="26" fillId="0" borderId="17" xfId="205" applyFont="1" applyBorder="1">
      <alignment/>
      <protection/>
    </xf>
    <xf numFmtId="169" fontId="26" fillId="0" borderId="17" xfId="205" applyFont="1" applyBorder="1" applyAlignment="1">
      <alignment horizontal="right"/>
      <protection/>
    </xf>
    <xf numFmtId="169" fontId="26" fillId="0" borderId="31" xfId="205" applyFont="1" applyBorder="1" applyAlignment="1">
      <alignment horizontal="right"/>
      <protection/>
    </xf>
    <xf numFmtId="175" fontId="23" fillId="0" borderId="30" xfId="205" applyNumberFormat="1" applyFont="1" applyBorder="1" applyAlignment="1">
      <alignment horizontal="left"/>
      <protection/>
    </xf>
    <xf numFmtId="169" fontId="23" fillId="0" borderId="31" xfId="205" applyFont="1" applyBorder="1">
      <alignment/>
      <protection/>
    </xf>
    <xf numFmtId="169" fontId="26" fillId="0" borderId="44" xfId="205" applyFont="1" applyBorder="1">
      <alignment/>
      <protection/>
    </xf>
    <xf numFmtId="169" fontId="23" fillId="0" borderId="65" xfId="205" applyFont="1" applyBorder="1">
      <alignment/>
      <protection/>
    </xf>
    <xf numFmtId="169" fontId="23" fillId="0" borderId="45" xfId="205" applyFont="1" applyBorder="1" applyAlignment="1">
      <alignment horizontal="right"/>
      <protection/>
    </xf>
    <xf numFmtId="169" fontId="23" fillId="0" borderId="46" xfId="205" applyFont="1" applyBorder="1" applyAlignment="1">
      <alignment horizontal="right"/>
      <protection/>
    </xf>
    <xf numFmtId="169" fontId="26" fillId="0" borderId="0" xfId="259" applyNumberFormat="1" applyFont="1" applyBorder="1">
      <alignment/>
      <protection/>
    </xf>
    <xf numFmtId="169" fontId="23" fillId="0" borderId="0" xfId="259" applyNumberFormat="1" applyFont="1" applyBorder="1">
      <alignment/>
      <protection/>
    </xf>
    <xf numFmtId="169" fontId="23" fillId="0" borderId="0" xfId="259" applyNumberFormat="1" applyFont="1" applyBorder="1" applyAlignment="1">
      <alignment horizontal="right"/>
      <protection/>
    </xf>
    <xf numFmtId="169" fontId="26" fillId="0" borderId="0" xfId="259" applyNumberFormat="1" applyFont="1" applyBorder="1" applyAlignment="1">
      <alignment horizontal="right"/>
      <protection/>
    </xf>
    <xf numFmtId="169" fontId="23" fillId="0" borderId="0" xfId="259" applyNumberFormat="1" applyFont="1" applyBorder="1" applyAlignment="1" quotePrefix="1">
      <alignment horizontal="right"/>
      <protection/>
    </xf>
    <xf numFmtId="0" fontId="7" fillId="0" borderId="0" xfId="138" applyFont="1" applyBorder="1">
      <alignment/>
      <protection/>
    </xf>
    <xf numFmtId="169" fontId="23" fillId="35" borderId="72" xfId="260" applyNumberFormat="1" applyFont="1" applyFill="1" applyBorder="1" applyAlignment="1">
      <alignment horizontal="center"/>
      <protection/>
    </xf>
    <xf numFmtId="169" fontId="23" fillId="35" borderId="66" xfId="260" applyNumberFormat="1" applyFont="1" applyFill="1" applyBorder="1">
      <alignment/>
      <protection/>
    </xf>
    <xf numFmtId="169" fontId="23" fillId="35" borderId="35" xfId="260" applyNumberFormat="1" applyFont="1" applyFill="1" applyBorder="1" applyAlignment="1">
      <alignment horizontal="center"/>
      <protection/>
    </xf>
    <xf numFmtId="169" fontId="23" fillId="35" borderId="26" xfId="260" applyNumberFormat="1" applyFont="1" applyFill="1" applyBorder="1" applyAlignment="1">
      <alignment horizontal="center"/>
      <protection/>
    </xf>
    <xf numFmtId="49" fontId="23" fillId="35" borderId="26" xfId="260" applyNumberFormat="1" applyFont="1" applyFill="1" applyBorder="1" applyAlignment="1">
      <alignment horizontal="center"/>
      <protection/>
    </xf>
    <xf numFmtId="49" fontId="23" fillId="35" borderId="38" xfId="260" applyNumberFormat="1" applyFont="1" applyFill="1" applyBorder="1" applyAlignment="1" quotePrefix="1">
      <alignment horizontal="center"/>
      <protection/>
    </xf>
    <xf numFmtId="175" fontId="23" fillId="0" borderId="30" xfId="205" applyNumberFormat="1" applyFont="1" applyBorder="1" applyAlignment="1">
      <alignment horizontal="center"/>
      <protection/>
    </xf>
    <xf numFmtId="169" fontId="23" fillId="0" borderId="17" xfId="205" applyFont="1" applyBorder="1" applyAlignment="1">
      <alignment horizontal="right"/>
      <protection/>
    </xf>
    <xf numFmtId="169" fontId="23" fillId="0" borderId="31" xfId="205" applyFont="1" applyBorder="1" applyAlignment="1">
      <alignment horizontal="right"/>
      <protection/>
    </xf>
    <xf numFmtId="175" fontId="23" fillId="0" borderId="44" xfId="205" applyNumberFormat="1" applyFont="1" applyBorder="1" applyAlignment="1">
      <alignment horizontal="center"/>
      <protection/>
    </xf>
    <xf numFmtId="169" fontId="23" fillId="0" borderId="45" xfId="205" applyFont="1" applyBorder="1">
      <alignment/>
      <protection/>
    </xf>
    <xf numFmtId="0" fontId="7" fillId="0" borderId="47" xfId="138" applyFont="1" applyBorder="1">
      <alignment/>
      <protection/>
    </xf>
    <xf numFmtId="169" fontId="26" fillId="0" borderId="47" xfId="260" applyNumberFormat="1" applyFont="1" applyBorder="1">
      <alignment/>
      <protection/>
    </xf>
    <xf numFmtId="164" fontId="7" fillId="0" borderId="0" xfId="138" applyNumberFormat="1" applyFont="1">
      <alignment/>
      <protection/>
    </xf>
    <xf numFmtId="169" fontId="3" fillId="35" borderId="72" xfId="263" applyNumberFormat="1" applyFont="1" applyFill="1" applyBorder="1">
      <alignment/>
      <protection/>
    </xf>
    <xf numFmtId="169" fontId="3" fillId="35" borderId="66" xfId="263" applyNumberFormat="1" applyFont="1" applyFill="1" applyBorder="1">
      <alignment/>
      <protection/>
    </xf>
    <xf numFmtId="169" fontId="3" fillId="35" borderId="35" xfId="263" applyNumberFormat="1" applyFont="1" applyFill="1" applyBorder="1" applyAlignment="1">
      <alignment horizontal="center"/>
      <protection/>
    </xf>
    <xf numFmtId="169" fontId="3" fillId="35" borderId="26" xfId="263" applyNumberFormat="1" applyFont="1" applyFill="1" applyBorder="1" applyAlignment="1">
      <alignment horizontal="center"/>
      <protection/>
    </xf>
    <xf numFmtId="49" fontId="23" fillId="35" borderId="26" xfId="261" applyNumberFormat="1" applyFont="1" applyFill="1" applyBorder="1" applyAlignment="1">
      <alignment horizontal="center"/>
      <protection/>
    </xf>
    <xf numFmtId="49" fontId="23" fillId="35" borderId="27" xfId="261" applyNumberFormat="1" applyFont="1" applyFill="1" applyBorder="1" applyAlignment="1">
      <alignment horizontal="center"/>
      <protection/>
    </xf>
    <xf numFmtId="169" fontId="26" fillId="0" borderId="30" xfId="232" applyFont="1" applyBorder="1">
      <alignment/>
      <protection/>
    </xf>
    <xf numFmtId="169" fontId="23" fillId="0" borderId="17" xfId="232" applyFont="1" applyBorder="1">
      <alignment/>
      <protection/>
    </xf>
    <xf numFmtId="169" fontId="23" fillId="0" borderId="17" xfId="232" applyFont="1" applyBorder="1" applyAlignment="1" quotePrefix="1">
      <alignment horizontal="right"/>
      <protection/>
    </xf>
    <xf numFmtId="169" fontId="23" fillId="0" borderId="29" xfId="232" applyFont="1" applyBorder="1" applyAlignment="1" quotePrefix="1">
      <alignment horizontal="right"/>
      <protection/>
    </xf>
    <xf numFmtId="175" fontId="26" fillId="0" borderId="30" xfId="232" applyNumberFormat="1" applyFont="1" applyBorder="1" applyAlignment="1">
      <alignment horizontal="center"/>
      <protection/>
    </xf>
    <xf numFmtId="169" fontId="26" fillId="0" borderId="17" xfId="232" applyFont="1" applyBorder="1">
      <alignment/>
      <protection/>
    </xf>
    <xf numFmtId="169" fontId="26" fillId="0" borderId="17" xfId="232" applyFont="1" applyBorder="1" applyAlignment="1">
      <alignment horizontal="right"/>
      <protection/>
    </xf>
    <xf numFmtId="169" fontId="26" fillId="0" borderId="31" xfId="232" applyFont="1" applyBorder="1" applyAlignment="1">
      <alignment horizontal="right"/>
      <protection/>
    </xf>
    <xf numFmtId="169" fontId="23" fillId="0" borderId="17" xfId="232" applyFont="1" applyBorder="1" applyAlignment="1">
      <alignment horizontal="right"/>
      <protection/>
    </xf>
    <xf numFmtId="169" fontId="23" fillId="0" borderId="31" xfId="232" applyFont="1" applyBorder="1" applyAlignment="1">
      <alignment horizontal="right"/>
      <protection/>
    </xf>
    <xf numFmtId="169" fontId="26" fillId="0" borderId="44" xfId="232" applyFont="1" applyBorder="1">
      <alignment/>
      <protection/>
    </xf>
    <xf numFmtId="169" fontId="23" fillId="0" borderId="45" xfId="232" applyFont="1" applyBorder="1">
      <alignment/>
      <protection/>
    </xf>
    <xf numFmtId="169" fontId="23" fillId="0" borderId="46" xfId="232" applyFont="1" applyBorder="1">
      <alignment/>
      <protection/>
    </xf>
    <xf numFmtId="177" fontId="7" fillId="0" borderId="0" xfId="138" applyNumberFormat="1" applyFont="1">
      <alignment/>
      <protection/>
    </xf>
    <xf numFmtId="169" fontId="7" fillId="0" borderId="0" xfId="138" applyNumberFormat="1" applyFont="1">
      <alignment/>
      <protection/>
    </xf>
    <xf numFmtId="169" fontId="4" fillId="0" borderId="0" xfId="264" applyNumberFormat="1" applyFont="1" applyAlignment="1" applyProtection="1">
      <alignment horizontal="center"/>
      <protection/>
    </xf>
    <xf numFmtId="169" fontId="13" fillId="0" borderId="0" xfId="264" applyNumberFormat="1" applyFont="1" applyAlignment="1" applyProtection="1">
      <alignment horizontal="right"/>
      <protection/>
    </xf>
    <xf numFmtId="169" fontId="3" fillId="35" borderId="72" xfId="264" applyNumberFormat="1" applyFont="1" applyFill="1" applyBorder="1" applyAlignment="1">
      <alignment horizontal="left"/>
      <protection/>
    </xf>
    <xf numFmtId="169" fontId="3" fillId="35" borderId="74" xfId="264" applyNumberFormat="1" applyFont="1" applyFill="1" applyBorder="1">
      <alignment/>
      <protection/>
    </xf>
    <xf numFmtId="169" fontId="3" fillId="0" borderId="0" xfId="264" applyNumberFormat="1" applyFont="1" applyFill="1" applyBorder="1" applyAlignment="1">
      <alignment horizontal="center"/>
      <protection/>
    </xf>
    <xf numFmtId="169" fontId="3" fillId="35" borderId="35" xfId="264" applyNumberFormat="1" applyFont="1" applyFill="1" applyBorder="1" applyAlignment="1">
      <alignment horizontal="center"/>
      <protection/>
    </xf>
    <xf numFmtId="169" fontId="3" fillId="35" borderId="53" xfId="264" applyNumberFormat="1" applyFont="1" applyFill="1" applyBorder="1" applyAlignment="1">
      <alignment horizontal="center"/>
      <protection/>
    </xf>
    <xf numFmtId="49" fontId="23" fillId="35" borderId="26" xfId="262" applyNumberFormat="1" applyFont="1" applyFill="1" applyBorder="1" applyAlignment="1">
      <alignment horizontal="center"/>
      <protection/>
    </xf>
    <xf numFmtId="49" fontId="23" fillId="35" borderId="27" xfId="262" applyNumberFormat="1" applyFont="1" applyFill="1" applyBorder="1" applyAlignment="1">
      <alignment horizontal="center"/>
      <protection/>
    </xf>
    <xf numFmtId="169" fontId="23" fillId="0" borderId="0" xfId="154" applyNumberFormat="1" applyFont="1" applyFill="1" applyBorder="1" applyAlignment="1" quotePrefix="1">
      <alignment horizontal="center"/>
      <protection/>
    </xf>
    <xf numFmtId="169" fontId="26" fillId="0" borderId="30" xfId="233" applyFont="1" applyBorder="1" applyAlignment="1">
      <alignment horizontal="left"/>
      <protection/>
    </xf>
    <xf numFmtId="169" fontId="23" fillId="0" borderId="17" xfId="233" applyFont="1" applyBorder="1">
      <alignment/>
      <protection/>
    </xf>
    <xf numFmtId="169" fontId="23" fillId="0" borderId="17" xfId="233" applyFont="1" applyBorder="1" applyAlignment="1" quotePrefix="1">
      <alignment/>
      <protection/>
    </xf>
    <xf numFmtId="169" fontId="23" fillId="0" borderId="29" xfId="233" applyFont="1" applyBorder="1" applyAlignment="1" quotePrefix="1">
      <alignment/>
      <protection/>
    </xf>
    <xf numFmtId="169" fontId="23" fillId="0" borderId="0" xfId="233" applyFont="1" applyBorder="1" applyAlignment="1" quotePrefix="1">
      <alignment horizontal="right"/>
      <protection/>
    </xf>
    <xf numFmtId="175" fontId="26" fillId="0" borderId="30" xfId="233" applyNumberFormat="1" applyFont="1" applyBorder="1" applyAlignment="1">
      <alignment horizontal="center"/>
      <protection/>
    </xf>
    <xf numFmtId="175" fontId="26" fillId="0" borderId="17" xfId="233" applyNumberFormat="1" applyFont="1" applyBorder="1" applyAlignment="1">
      <alignment horizontal="left"/>
      <protection/>
    </xf>
    <xf numFmtId="169" fontId="26" fillId="0" borderId="17" xfId="233" applyFont="1" applyBorder="1" applyAlignment="1">
      <alignment/>
      <protection/>
    </xf>
    <xf numFmtId="169" fontId="26" fillId="0" borderId="31" xfId="233" applyFont="1" applyBorder="1" applyAlignment="1">
      <alignment/>
      <protection/>
    </xf>
    <xf numFmtId="169" fontId="26" fillId="0" borderId="0" xfId="233" applyFont="1" applyBorder="1" applyAlignment="1">
      <alignment horizontal="right"/>
      <protection/>
    </xf>
    <xf numFmtId="175" fontId="26" fillId="0" borderId="30" xfId="233" applyNumberFormat="1" applyFont="1" applyBorder="1" applyAlignment="1">
      <alignment horizontal="left"/>
      <protection/>
    </xf>
    <xf numFmtId="175" fontId="23" fillId="0" borderId="17" xfId="233" applyNumberFormat="1" applyFont="1" applyBorder="1" applyAlignment="1">
      <alignment horizontal="left"/>
      <protection/>
    </xf>
    <xf numFmtId="169" fontId="23" fillId="0" borderId="17" xfId="233" applyFont="1" applyBorder="1" applyAlignment="1">
      <alignment/>
      <protection/>
    </xf>
    <xf numFmtId="169" fontId="23" fillId="0" borderId="31" xfId="233" applyFont="1" applyBorder="1" applyAlignment="1">
      <alignment/>
      <protection/>
    </xf>
    <xf numFmtId="175" fontId="26" fillId="0" borderId="44" xfId="233" applyNumberFormat="1" applyFont="1" applyBorder="1" applyAlignment="1">
      <alignment horizontal="left"/>
      <protection/>
    </xf>
    <xf numFmtId="175" fontId="23" fillId="0" borderId="45" xfId="233" applyNumberFormat="1" applyFont="1" applyBorder="1" applyAlignment="1">
      <alignment horizontal="left"/>
      <protection/>
    </xf>
    <xf numFmtId="169" fontId="23" fillId="0" borderId="45" xfId="233" applyFont="1" applyBorder="1" applyAlignment="1">
      <alignment/>
      <protection/>
    </xf>
    <xf numFmtId="169" fontId="23" fillId="0" borderId="46" xfId="233" applyFont="1" applyBorder="1" applyAlignment="1">
      <alignment/>
      <protection/>
    </xf>
    <xf numFmtId="169" fontId="3" fillId="35" borderId="72" xfId="265" applyNumberFormat="1" applyFont="1" applyFill="1" applyBorder="1" applyAlignment="1">
      <alignment horizontal="left"/>
      <protection/>
    </xf>
    <xf numFmtId="169" fontId="3" fillId="35" borderId="74" xfId="265" applyNumberFormat="1" applyFont="1" applyFill="1" applyBorder="1">
      <alignment/>
      <protection/>
    </xf>
    <xf numFmtId="169" fontId="3" fillId="35" borderId="35" xfId="265" applyNumberFormat="1" applyFont="1" applyFill="1" applyBorder="1" applyAlignment="1">
      <alignment horizontal="center"/>
      <protection/>
    </xf>
    <xf numFmtId="169" fontId="3" fillId="35" borderId="53" xfId="265" applyNumberFormat="1" applyFont="1" applyFill="1" applyBorder="1" applyAlignment="1">
      <alignment horizontal="center"/>
      <protection/>
    </xf>
    <xf numFmtId="169" fontId="23" fillId="35" borderId="25" xfId="154" applyNumberFormat="1" applyFont="1" applyFill="1" applyBorder="1" applyAlignment="1" quotePrefix="1">
      <alignment horizontal="center"/>
      <protection/>
    </xf>
    <xf numFmtId="169" fontId="23" fillId="35" borderId="26" xfId="154" applyNumberFormat="1" applyFont="1" applyFill="1" applyBorder="1" applyAlignment="1" quotePrefix="1">
      <alignment horizontal="center"/>
      <protection/>
    </xf>
    <xf numFmtId="169" fontId="23" fillId="35" borderId="27" xfId="154" applyNumberFormat="1" applyFont="1" applyFill="1" applyBorder="1" applyAlignment="1" quotePrefix="1">
      <alignment horizontal="center"/>
      <protection/>
    </xf>
    <xf numFmtId="175" fontId="26" fillId="0" borderId="44" xfId="233" applyNumberFormat="1" applyFont="1" applyBorder="1" applyAlignment="1">
      <alignment horizontal="center"/>
      <protection/>
    </xf>
    <xf numFmtId="169" fontId="26" fillId="0" borderId="47" xfId="233" applyFont="1" applyBorder="1" applyAlignment="1">
      <alignment/>
      <protection/>
    </xf>
    <xf numFmtId="169" fontId="26" fillId="0" borderId="47" xfId="233" applyFont="1" applyBorder="1" applyAlignment="1">
      <alignment horizontal="right"/>
      <protection/>
    </xf>
    <xf numFmtId="175" fontId="26" fillId="0" borderId="0" xfId="233" applyNumberFormat="1" applyFont="1" applyBorder="1" applyAlignment="1">
      <alignment horizontal="center"/>
      <protection/>
    </xf>
    <xf numFmtId="175" fontId="26" fillId="0" borderId="0" xfId="233" applyNumberFormat="1" applyFont="1" applyBorder="1" applyAlignment="1">
      <alignment horizontal="left"/>
      <protection/>
    </xf>
    <xf numFmtId="169" fontId="26" fillId="0" borderId="0" xfId="233" applyFont="1" applyBorder="1" applyAlignment="1">
      <alignment/>
      <protection/>
    </xf>
    <xf numFmtId="169" fontId="26" fillId="0" borderId="0" xfId="233" applyNumberFormat="1" applyFont="1" applyBorder="1" applyAlignment="1">
      <alignment horizontal="left"/>
      <protection/>
    </xf>
    <xf numFmtId="169" fontId="26" fillId="0" borderId="0" xfId="233" applyNumberFormat="1" applyFont="1" applyBorder="1" applyAlignment="1">
      <alignment/>
      <protection/>
    </xf>
    <xf numFmtId="169" fontId="26" fillId="0" borderId="0" xfId="233" applyNumberFormat="1" applyFont="1" applyBorder="1" applyAlignment="1">
      <alignment horizontal="right"/>
      <protection/>
    </xf>
    <xf numFmtId="175" fontId="23" fillId="0" borderId="0" xfId="233" applyNumberFormat="1" applyFont="1" applyBorder="1" applyAlignment="1">
      <alignment horizontal="left"/>
      <protection/>
    </xf>
    <xf numFmtId="169" fontId="23" fillId="0" borderId="0" xfId="233" applyFont="1" applyBorder="1" applyAlignment="1">
      <alignment/>
      <protection/>
    </xf>
    <xf numFmtId="169" fontId="3" fillId="35" borderId="72" xfId="266" applyNumberFormat="1" applyFont="1" applyFill="1" applyBorder="1" applyAlignment="1">
      <alignment horizontal="left"/>
      <protection/>
    </xf>
    <xf numFmtId="169" fontId="3" fillId="35" borderId="66" xfId="266" applyNumberFormat="1" applyFont="1" applyFill="1" applyBorder="1">
      <alignment/>
      <protection/>
    </xf>
    <xf numFmtId="169" fontId="3" fillId="35" borderId="35" xfId="266" applyNumberFormat="1" applyFont="1" applyFill="1" applyBorder="1" applyAlignment="1">
      <alignment horizontal="center"/>
      <protection/>
    </xf>
    <xf numFmtId="169" fontId="3" fillId="35" borderId="26" xfId="266" applyNumberFormat="1" applyFont="1" applyFill="1" applyBorder="1" applyAlignment="1">
      <alignment horizontal="center"/>
      <protection/>
    </xf>
    <xf numFmtId="169" fontId="3" fillId="35" borderId="26" xfId="266" applyNumberFormat="1" applyFont="1" applyFill="1" applyBorder="1" applyAlignment="1" quotePrefix="1">
      <alignment horizontal="center"/>
      <protection/>
    </xf>
    <xf numFmtId="169" fontId="3" fillId="35" borderId="27" xfId="266" applyNumberFormat="1" applyFont="1" applyFill="1" applyBorder="1" applyAlignment="1" quotePrefix="1">
      <alignment horizontal="center"/>
      <protection/>
    </xf>
    <xf numFmtId="169" fontId="26" fillId="0" borderId="30" xfId="234" applyFont="1" applyBorder="1" applyAlignment="1">
      <alignment horizontal="left"/>
      <protection/>
    </xf>
    <xf numFmtId="169" fontId="23" fillId="0" borderId="17" xfId="234" applyFont="1" applyBorder="1">
      <alignment/>
      <protection/>
    </xf>
    <xf numFmtId="169" fontId="23" fillId="0" borderId="11" xfId="234" applyFont="1" applyBorder="1" applyAlignment="1" quotePrefix="1">
      <alignment horizontal="right"/>
      <protection/>
    </xf>
    <xf numFmtId="169" fontId="23" fillId="0" borderId="29" xfId="234" applyFont="1" applyBorder="1" applyAlignment="1" quotePrefix="1">
      <alignment horizontal="right"/>
      <protection/>
    </xf>
    <xf numFmtId="175" fontId="26" fillId="0" borderId="30" xfId="234" applyNumberFormat="1" applyFont="1" applyBorder="1" applyAlignment="1">
      <alignment horizontal="center"/>
      <protection/>
    </xf>
    <xf numFmtId="175" fontId="26" fillId="0" borderId="17" xfId="234" applyNumberFormat="1" applyFont="1" applyBorder="1" applyAlignment="1">
      <alignment horizontal="left"/>
      <protection/>
    </xf>
    <xf numFmtId="169" fontId="26" fillId="0" borderId="17" xfId="234" applyFont="1" applyBorder="1" applyAlignment="1">
      <alignment horizontal="right"/>
      <protection/>
    </xf>
    <xf numFmtId="169" fontId="26" fillId="0" borderId="31" xfId="234" applyFont="1" applyBorder="1" applyAlignment="1">
      <alignment horizontal="right"/>
      <protection/>
    </xf>
    <xf numFmtId="175" fontId="26" fillId="0" borderId="30" xfId="234" applyNumberFormat="1" applyFont="1" applyBorder="1" applyAlignment="1">
      <alignment horizontal="left"/>
      <protection/>
    </xf>
    <xf numFmtId="175" fontId="23" fillId="0" borderId="17" xfId="234" applyNumberFormat="1" applyFont="1" applyBorder="1" applyAlignment="1">
      <alignment horizontal="left"/>
      <protection/>
    </xf>
    <xf numFmtId="169" fontId="23" fillId="0" borderId="17" xfId="234" applyFont="1" applyBorder="1" applyAlignment="1">
      <alignment horizontal="right"/>
      <protection/>
    </xf>
    <xf numFmtId="169" fontId="23" fillId="0" borderId="31" xfId="234" applyFont="1" applyBorder="1" applyAlignment="1">
      <alignment horizontal="right"/>
      <protection/>
    </xf>
    <xf numFmtId="175" fontId="26" fillId="0" borderId="44" xfId="234" applyNumberFormat="1" applyFont="1" applyBorder="1" applyAlignment="1">
      <alignment horizontal="left"/>
      <protection/>
    </xf>
    <xf numFmtId="175" fontId="23" fillId="0" borderId="45" xfId="234" applyNumberFormat="1" applyFont="1" applyBorder="1" applyAlignment="1">
      <alignment horizontal="left"/>
      <protection/>
    </xf>
    <xf numFmtId="169" fontId="23" fillId="0" borderId="45" xfId="234" applyFont="1" applyBorder="1" applyAlignment="1">
      <alignment horizontal="right"/>
      <protection/>
    </xf>
    <xf numFmtId="169" fontId="23" fillId="0" borderId="46" xfId="234" applyFont="1" applyBorder="1" applyAlignment="1">
      <alignment horizontal="right"/>
      <protection/>
    </xf>
    <xf numFmtId="169" fontId="2" fillId="0" borderId="0" xfId="138" applyNumberFormat="1">
      <alignment/>
      <protection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1" fontId="3" fillId="33" borderId="25" xfId="154" applyNumberFormat="1" applyFont="1" applyFill="1" applyBorder="1" applyAlignment="1" applyProtection="1" quotePrefix="1">
      <alignment horizontal="center" vertical="center"/>
      <protection/>
    </xf>
    <xf numFmtId="1" fontId="3" fillId="33" borderId="52" xfId="154" applyNumberFormat="1" applyFont="1" applyFill="1" applyBorder="1" applyAlignment="1" applyProtection="1" quotePrefix="1">
      <alignment horizontal="center" vertical="center"/>
      <protection/>
    </xf>
    <xf numFmtId="1" fontId="40" fillId="0" borderId="28" xfId="0" applyNumberFormat="1" applyFont="1" applyFill="1" applyBorder="1" applyAlignment="1">
      <alignment horizontal="center"/>
    </xf>
    <xf numFmtId="169" fontId="26" fillId="0" borderId="17" xfId="205" applyNumberFormat="1" applyFont="1" applyBorder="1" applyAlignment="1">
      <alignment horizontal="right"/>
      <protection/>
    </xf>
    <xf numFmtId="169" fontId="26" fillId="0" borderId="31" xfId="205" applyNumberFormat="1" applyFont="1" applyBorder="1" applyAlignment="1">
      <alignment horizontal="right"/>
      <protection/>
    </xf>
    <xf numFmtId="1" fontId="40" fillId="0" borderId="30" xfId="0" applyNumberFormat="1" applyFont="1" applyFill="1" applyBorder="1" applyAlignment="1">
      <alignment horizontal="center"/>
    </xf>
    <xf numFmtId="169" fontId="26" fillId="0" borderId="17" xfId="205" applyNumberFormat="1" applyFont="1" applyBorder="1" applyAlignment="1">
      <alignment horizontal="center"/>
      <protection/>
    </xf>
    <xf numFmtId="169" fontId="26" fillId="0" borderId="31" xfId="205" applyNumberFormat="1" applyFont="1" applyBorder="1" applyAlignment="1">
      <alignment horizontal="center"/>
      <protection/>
    </xf>
    <xf numFmtId="1" fontId="40" fillId="0" borderId="35" xfId="0" applyNumberFormat="1" applyFont="1" applyFill="1" applyBorder="1" applyAlignment="1">
      <alignment horizontal="center"/>
    </xf>
    <xf numFmtId="169" fontId="87" fillId="0" borderId="45" xfId="0" applyNumberFormat="1" applyFont="1" applyFill="1" applyBorder="1" applyAlignment="1">
      <alignment horizontal="right"/>
    </xf>
    <xf numFmtId="169" fontId="23" fillId="0" borderId="45" xfId="138" applyNumberFormat="1" applyFont="1" applyFill="1" applyBorder="1" applyAlignment="1">
      <alignment horizontal="right" vertical="center"/>
      <protection/>
    </xf>
    <xf numFmtId="169" fontId="23" fillId="0" borderId="46" xfId="138" applyNumberFormat="1" applyFont="1" applyFill="1" applyBorder="1" applyAlignment="1">
      <alignment horizontal="right"/>
      <protection/>
    </xf>
    <xf numFmtId="16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7" fillId="0" borderId="0" xfId="237" applyFont="1">
      <alignment/>
      <protection/>
    </xf>
    <xf numFmtId="169" fontId="3" fillId="35" borderId="75" xfId="164" applyNumberFormat="1" applyFont="1" applyFill="1" applyBorder="1" applyAlignment="1">
      <alignment horizontal="center"/>
      <protection/>
    </xf>
    <xf numFmtId="169" fontId="3" fillId="35" borderId="66" xfId="164" applyNumberFormat="1" applyFont="1" applyFill="1" applyBorder="1" applyAlignment="1">
      <alignment horizontal="center"/>
      <protection/>
    </xf>
    <xf numFmtId="169" fontId="3" fillId="35" borderId="66" xfId="164" applyNumberFormat="1" applyFont="1" applyFill="1" applyBorder="1" applyAlignment="1" quotePrefix="1">
      <alignment horizontal="center"/>
      <protection/>
    </xf>
    <xf numFmtId="169" fontId="3" fillId="35" borderId="74" xfId="164" applyNumberFormat="1" applyFont="1" applyFill="1" applyBorder="1" applyAlignment="1" quotePrefix="1">
      <alignment horizontal="center"/>
      <protection/>
    </xf>
    <xf numFmtId="0" fontId="3" fillId="35" borderId="76" xfId="237" applyFont="1" applyFill="1" applyBorder="1" applyAlignment="1" quotePrefix="1">
      <alignment horizontal="center"/>
      <protection/>
    </xf>
    <xf numFmtId="169" fontId="7" fillId="0" borderId="51" xfId="164" applyNumberFormat="1" applyFont="1" applyBorder="1" applyAlignment="1">
      <alignment horizontal="left"/>
      <protection/>
    </xf>
    <xf numFmtId="2" fontId="7" fillId="0" borderId="25" xfId="235" applyNumberFormat="1" applyFont="1" applyBorder="1">
      <alignment/>
      <protection/>
    </xf>
    <xf numFmtId="2" fontId="7" fillId="0" borderId="43" xfId="235" applyNumberFormat="1" applyFont="1" applyBorder="1">
      <alignment/>
      <protection/>
    </xf>
    <xf numFmtId="2" fontId="7" fillId="0" borderId="27" xfId="235" applyNumberFormat="1" applyFont="1" applyBorder="1">
      <alignment/>
      <protection/>
    </xf>
    <xf numFmtId="2" fontId="7" fillId="0" borderId="43" xfId="235" applyNumberFormat="1" applyFont="1" applyBorder="1" applyAlignment="1" quotePrefix="1">
      <alignment horizontal="right"/>
      <protection/>
    </xf>
    <xf numFmtId="2" fontId="7" fillId="0" borderId="27" xfId="235" applyNumberFormat="1" applyFont="1" applyBorder="1" applyAlignment="1" quotePrefix="1">
      <alignment horizontal="right"/>
      <protection/>
    </xf>
    <xf numFmtId="2" fontId="7" fillId="0" borderId="25" xfId="235" applyNumberFormat="1" applyFont="1" applyFill="1" applyBorder="1">
      <alignment/>
      <protection/>
    </xf>
    <xf numFmtId="169" fontId="3" fillId="0" borderId="77" xfId="164" applyNumberFormat="1" applyFont="1" applyBorder="1" applyAlignment="1">
      <alignment horizontal="center"/>
      <protection/>
    </xf>
    <xf numFmtId="2" fontId="3" fillId="0" borderId="45" xfId="235" applyNumberFormat="1" applyFont="1" applyBorder="1">
      <alignment/>
      <protection/>
    </xf>
    <xf numFmtId="2" fontId="3" fillId="0" borderId="78" xfId="235" applyNumberFormat="1" applyFont="1" applyBorder="1">
      <alignment/>
      <protection/>
    </xf>
    <xf numFmtId="2" fontId="3" fillId="0" borderId="46" xfId="235" applyNumberFormat="1" applyFont="1" applyBorder="1">
      <alignment/>
      <protection/>
    </xf>
    <xf numFmtId="169" fontId="7" fillId="0" borderId="0" xfId="164" applyNumberFormat="1" applyFont="1">
      <alignment/>
      <protection/>
    </xf>
    <xf numFmtId="164" fontId="7" fillId="0" borderId="0" xfId="164" applyNumberFormat="1" applyFont="1">
      <alignment/>
      <protection/>
    </xf>
    <xf numFmtId="169" fontId="10" fillId="0" borderId="0" xfId="164" applyNumberFormat="1" applyFont="1">
      <alignment/>
      <protection/>
    </xf>
    <xf numFmtId="169" fontId="7" fillId="0" borderId="0" xfId="164" applyNumberFormat="1" applyFont="1" applyFill="1">
      <alignment/>
      <protection/>
    </xf>
    <xf numFmtId="170" fontId="10" fillId="0" borderId="0" xfId="164" applyNumberFormat="1" applyFont="1">
      <alignment/>
      <protection/>
    </xf>
    <xf numFmtId="0" fontId="2" fillId="0" borderId="0" xfId="138" applyFont="1" applyFill="1">
      <alignment/>
      <protection/>
    </xf>
    <xf numFmtId="173" fontId="7" fillId="0" borderId="37" xfId="250" applyNumberFormat="1" applyFont="1" applyFill="1" applyBorder="1">
      <alignment/>
      <protection/>
    </xf>
    <xf numFmtId="0" fontId="2" fillId="0" borderId="0" xfId="138" applyFont="1" applyFill="1" applyBorder="1">
      <alignment/>
      <protection/>
    </xf>
    <xf numFmtId="0" fontId="2" fillId="0" borderId="57" xfId="138" applyFont="1" applyFill="1" applyBorder="1">
      <alignment/>
      <protection/>
    </xf>
    <xf numFmtId="0" fontId="2" fillId="0" borderId="37" xfId="138" applyFont="1" applyFill="1" applyBorder="1">
      <alignment/>
      <protection/>
    </xf>
    <xf numFmtId="0" fontId="7" fillId="0" borderId="37" xfId="138" applyFont="1" applyFill="1" applyBorder="1">
      <alignment/>
      <protection/>
    </xf>
    <xf numFmtId="0" fontId="7" fillId="0" borderId="0" xfId="138" applyFont="1" applyFill="1" applyBorder="1">
      <alignment/>
      <protection/>
    </xf>
    <xf numFmtId="173" fontId="3" fillId="34" borderId="25" xfId="250" applyNumberFormat="1" applyFont="1" applyFill="1" applyBorder="1" applyAlignment="1" applyProtection="1">
      <alignment horizontal="center" vertical="center" wrapText="1"/>
      <protection/>
    </xf>
    <xf numFmtId="173" fontId="3" fillId="34" borderId="52" xfId="250" applyNumberFormat="1" applyFont="1" applyFill="1" applyBorder="1" applyAlignment="1" applyProtection="1">
      <alignment horizontal="center" vertical="center" wrapText="1"/>
      <protection/>
    </xf>
    <xf numFmtId="173" fontId="3" fillId="34" borderId="27" xfId="250" applyNumberFormat="1" applyFont="1" applyFill="1" applyBorder="1" applyAlignment="1" applyProtection="1">
      <alignment horizontal="center" vertical="center" wrapText="1"/>
      <protection/>
    </xf>
    <xf numFmtId="173" fontId="3" fillId="34" borderId="70" xfId="250" applyNumberFormat="1" applyFont="1" applyFill="1" applyBorder="1" applyAlignment="1" applyProtection="1">
      <alignment horizontal="center" vertical="center" wrapText="1"/>
      <protection/>
    </xf>
    <xf numFmtId="0" fontId="3" fillId="34" borderId="70" xfId="138" applyFont="1" applyFill="1" applyBorder="1" applyAlignment="1">
      <alignment horizontal="center" vertical="center" wrapText="1"/>
      <protection/>
    </xf>
    <xf numFmtId="0" fontId="3" fillId="34" borderId="25" xfId="138" applyFont="1" applyFill="1" applyBorder="1" applyAlignment="1">
      <alignment horizontal="center" vertical="center" wrapText="1"/>
      <protection/>
    </xf>
    <xf numFmtId="0" fontId="3" fillId="34" borderId="52" xfId="138" applyFont="1" applyFill="1" applyBorder="1" applyAlignment="1">
      <alignment horizontal="center" vertical="center" wrapText="1"/>
      <protection/>
    </xf>
    <xf numFmtId="0" fontId="3" fillId="34" borderId="27" xfId="138" applyFont="1" applyFill="1" applyBorder="1" applyAlignment="1">
      <alignment horizontal="center" vertical="center" wrapText="1"/>
      <protection/>
    </xf>
    <xf numFmtId="173" fontId="7" fillId="0" borderId="28" xfId="250" applyNumberFormat="1" applyFont="1" applyFill="1" applyBorder="1" applyAlignment="1" applyProtection="1">
      <alignment horizontal="left"/>
      <protection/>
    </xf>
    <xf numFmtId="164" fontId="7" fillId="0" borderId="11" xfId="138" applyNumberFormat="1" applyFont="1" applyFill="1" applyBorder="1" applyAlignment="1">
      <alignment horizontal="center"/>
      <protection/>
    </xf>
    <xf numFmtId="164" fontId="7" fillId="0" borderId="14" xfId="138" applyNumberFormat="1" applyFont="1" applyFill="1" applyBorder="1" applyAlignment="1">
      <alignment horizontal="center"/>
      <protection/>
    </xf>
    <xf numFmtId="164" fontId="7" fillId="0" borderId="29" xfId="138" applyNumberFormat="1" applyFont="1" applyFill="1" applyBorder="1" applyAlignment="1">
      <alignment horizontal="center"/>
      <protection/>
    </xf>
    <xf numFmtId="164" fontId="7" fillId="0" borderId="28" xfId="138" applyNumberFormat="1" applyFont="1" applyFill="1" applyBorder="1" applyAlignment="1">
      <alignment horizontal="center"/>
      <protection/>
    </xf>
    <xf numFmtId="173" fontId="7" fillId="0" borderId="30" xfId="250" applyNumberFormat="1" applyFont="1" applyFill="1" applyBorder="1" applyAlignment="1" applyProtection="1">
      <alignment horizontal="left"/>
      <protection/>
    </xf>
    <xf numFmtId="164" fontId="7" fillId="0" borderId="17" xfId="138" applyNumberFormat="1" applyFont="1" applyFill="1" applyBorder="1" applyAlignment="1">
      <alignment horizontal="center"/>
      <protection/>
    </xf>
    <xf numFmtId="164" fontId="7" fillId="0" borderId="48" xfId="138" applyNumberFormat="1" applyFont="1" applyFill="1" applyBorder="1" applyAlignment="1">
      <alignment horizontal="center"/>
      <protection/>
    </xf>
    <xf numFmtId="164" fontId="7" fillId="0" borderId="31" xfId="138" applyNumberFormat="1" applyFont="1" applyFill="1" applyBorder="1" applyAlignment="1">
      <alignment horizontal="center"/>
      <protection/>
    </xf>
    <xf numFmtId="164" fontId="7" fillId="0" borderId="30" xfId="138" applyNumberFormat="1" applyFont="1" applyFill="1" applyBorder="1" applyAlignment="1">
      <alignment horizontal="center"/>
      <protection/>
    </xf>
    <xf numFmtId="173" fontId="7" fillId="0" borderId="35" xfId="250" applyNumberFormat="1" applyFont="1" applyFill="1" applyBorder="1" applyAlignment="1" applyProtection="1">
      <alignment horizontal="left"/>
      <protection/>
    </xf>
    <xf numFmtId="164" fontId="7" fillId="0" borderId="26" xfId="138" applyNumberFormat="1" applyFont="1" applyFill="1" applyBorder="1" applyAlignment="1">
      <alignment horizontal="center"/>
      <protection/>
    </xf>
    <xf numFmtId="164" fontId="7" fillId="0" borderId="58" xfId="138" applyNumberFormat="1" applyFont="1" applyFill="1" applyBorder="1" applyAlignment="1">
      <alignment horizontal="center"/>
      <protection/>
    </xf>
    <xf numFmtId="164" fontId="7" fillId="0" borderId="38" xfId="138" applyNumberFormat="1" applyFont="1" applyFill="1" applyBorder="1" applyAlignment="1">
      <alignment horizontal="center"/>
      <protection/>
    </xf>
    <xf numFmtId="164" fontId="7" fillId="0" borderId="35" xfId="138" applyNumberFormat="1" applyFont="1" applyFill="1" applyBorder="1" applyAlignment="1">
      <alignment horizontal="center"/>
      <protection/>
    </xf>
    <xf numFmtId="173" fontId="3" fillId="0" borderId="44" xfId="164" applyNumberFormat="1" applyFont="1" applyFill="1" applyBorder="1" applyAlignment="1" applyProtection="1">
      <alignment horizontal="left"/>
      <protection/>
    </xf>
    <xf numFmtId="164" fontId="3" fillId="0" borderId="45" xfId="138" applyNumberFormat="1" applyFont="1" applyFill="1" applyBorder="1" applyAlignment="1">
      <alignment horizontal="center"/>
      <protection/>
    </xf>
    <xf numFmtId="164" fontId="3" fillId="0" borderId="65" xfId="138" applyNumberFormat="1" applyFont="1" applyFill="1" applyBorder="1" applyAlignment="1">
      <alignment horizontal="center"/>
      <protection/>
    </xf>
    <xf numFmtId="164" fontId="3" fillId="0" borderId="46" xfId="138" applyNumberFormat="1" applyFont="1" applyFill="1" applyBorder="1" applyAlignment="1">
      <alignment horizontal="center"/>
      <protection/>
    </xf>
    <xf numFmtId="164" fontId="3" fillId="0" borderId="44" xfId="138" applyNumberFormat="1" applyFont="1" applyFill="1" applyBorder="1" applyAlignment="1">
      <alignment horizontal="center"/>
      <protection/>
    </xf>
    <xf numFmtId="173" fontId="4" fillId="0" borderId="0" xfId="164" applyNumberFormat="1" applyFont="1" applyFill="1" applyBorder="1" applyAlignment="1" applyProtection="1">
      <alignment horizontal="center" vertical="center"/>
      <protection/>
    </xf>
    <xf numFmtId="0" fontId="3" fillId="0" borderId="0" xfId="240" applyFont="1" applyFill="1" applyAlignment="1">
      <alignment horizontal="center"/>
      <protection/>
    </xf>
    <xf numFmtId="0" fontId="7" fillId="0" borderId="0" xfId="240" applyFont="1" applyFill="1">
      <alignment/>
      <protection/>
    </xf>
    <xf numFmtId="0" fontId="4" fillId="0" borderId="0" xfId="240" applyFont="1" applyFill="1" applyAlignment="1">
      <alignment horizontal="center"/>
      <protection/>
    </xf>
    <xf numFmtId="0" fontId="13" fillId="0" borderId="0" xfId="240" applyFont="1" applyFill="1" applyBorder="1" applyAlignment="1">
      <alignment horizontal="right"/>
      <protection/>
    </xf>
    <xf numFmtId="0" fontId="3" fillId="0" borderId="0" xfId="240" applyFont="1" applyFill="1" applyBorder="1" applyAlignment="1">
      <alignment horizontal="center"/>
      <protection/>
    </xf>
    <xf numFmtId="0" fontId="3" fillId="33" borderId="25" xfId="166" applyFont="1" applyFill="1" applyBorder="1" applyAlignment="1">
      <alignment horizontal="center"/>
      <protection/>
    </xf>
    <xf numFmtId="0" fontId="3" fillId="33" borderId="27" xfId="166" applyFont="1" applyFill="1" applyBorder="1">
      <alignment/>
      <protection/>
    </xf>
    <xf numFmtId="0" fontId="3" fillId="0" borderId="0" xfId="166" applyFont="1" applyFill="1" applyBorder="1">
      <alignment/>
      <protection/>
    </xf>
    <xf numFmtId="0" fontId="7" fillId="0" borderId="51" xfId="240" applyFont="1" applyFill="1" applyBorder="1">
      <alignment/>
      <protection/>
    </xf>
    <xf numFmtId="0" fontId="7" fillId="0" borderId="55" xfId="240" applyFont="1" applyFill="1" applyBorder="1">
      <alignment/>
      <protection/>
    </xf>
    <xf numFmtId="164" fontId="7" fillId="0" borderId="25" xfId="166" applyNumberFormat="1" applyFont="1" applyBorder="1">
      <alignment/>
      <protection/>
    </xf>
    <xf numFmtId="164" fontId="7" fillId="0" borderId="25" xfId="166" applyNumberFormat="1" applyFont="1" applyBorder="1" applyAlignment="1">
      <alignment horizontal="right"/>
      <protection/>
    </xf>
    <xf numFmtId="164" fontId="7" fillId="0" borderId="27" xfId="166" applyNumberFormat="1" applyFont="1" applyBorder="1" applyAlignment="1">
      <alignment horizontal="right"/>
      <protection/>
    </xf>
    <xf numFmtId="164" fontId="7" fillId="0" borderId="0" xfId="166" applyNumberFormat="1" applyFont="1" applyBorder="1" applyAlignment="1" quotePrefix="1">
      <alignment horizontal="right"/>
      <protection/>
    </xf>
    <xf numFmtId="2" fontId="7" fillId="0" borderId="0" xfId="240" applyNumberFormat="1" applyFont="1" applyFill="1">
      <alignment/>
      <protection/>
    </xf>
    <xf numFmtId="0" fontId="7" fillId="0" borderId="37" xfId="240" applyFont="1" applyFill="1" applyBorder="1">
      <alignment/>
      <protection/>
    </xf>
    <xf numFmtId="0" fontId="7" fillId="0" borderId="0" xfId="240" applyFont="1" applyFill="1" applyBorder="1">
      <alignment/>
      <protection/>
    </xf>
    <xf numFmtId="164" fontId="7" fillId="0" borderId="17" xfId="166" applyNumberFormat="1" applyFont="1" applyFill="1" applyBorder="1">
      <alignment/>
      <protection/>
    </xf>
    <xf numFmtId="164" fontId="7" fillId="0" borderId="17" xfId="166" applyNumberFormat="1" applyFont="1" applyFill="1" applyBorder="1" applyAlignment="1">
      <alignment horizontal="right"/>
      <protection/>
    </xf>
    <xf numFmtId="164" fontId="7" fillId="0" borderId="31" xfId="166" applyNumberFormat="1" applyFont="1" applyFill="1" applyBorder="1" applyAlignment="1">
      <alignment horizontal="right"/>
      <protection/>
    </xf>
    <xf numFmtId="164" fontId="7" fillId="0" borderId="0" xfId="166" applyNumberFormat="1" applyFont="1" applyFill="1" applyBorder="1" applyAlignment="1">
      <alignment horizontal="right"/>
      <protection/>
    </xf>
    <xf numFmtId="164" fontId="7" fillId="0" borderId="25" xfId="166" applyNumberFormat="1" applyFont="1" applyFill="1" applyBorder="1">
      <alignment/>
      <protection/>
    </xf>
    <xf numFmtId="164" fontId="7" fillId="0" borderId="25" xfId="166" applyNumberFormat="1" applyFont="1" applyFill="1" applyBorder="1" applyAlignment="1">
      <alignment horizontal="right"/>
      <protection/>
    </xf>
    <xf numFmtId="164" fontId="7" fillId="0" borderId="27" xfId="166" applyNumberFormat="1" applyFont="1" applyFill="1" applyBorder="1" applyAlignment="1">
      <alignment horizontal="right"/>
      <protection/>
    </xf>
    <xf numFmtId="0" fontId="7" fillId="37" borderId="0" xfId="240" applyFont="1" applyFill="1" applyBorder="1">
      <alignment/>
      <protection/>
    </xf>
    <xf numFmtId="164" fontId="7" fillId="37" borderId="17" xfId="166" applyNumberFormat="1" applyFont="1" applyFill="1" applyBorder="1">
      <alignment/>
      <protection/>
    </xf>
    <xf numFmtId="164" fontId="7" fillId="37" borderId="17" xfId="166" applyNumberFormat="1" applyFont="1" applyFill="1" applyBorder="1" applyAlignment="1">
      <alignment horizontal="right"/>
      <protection/>
    </xf>
    <xf numFmtId="164" fontId="7" fillId="37" borderId="31" xfId="166" applyNumberFormat="1" applyFont="1" applyFill="1" applyBorder="1" applyAlignment="1">
      <alignment horizontal="right"/>
      <protection/>
    </xf>
    <xf numFmtId="0" fontId="7" fillId="0" borderId="48" xfId="240" applyFont="1" applyFill="1" applyBorder="1">
      <alignment/>
      <protection/>
    </xf>
    <xf numFmtId="164" fontId="7" fillId="0" borderId="0" xfId="166" applyNumberFormat="1" applyFont="1" applyFill="1" applyBorder="1" applyAlignment="1" quotePrefix="1">
      <alignment horizontal="right"/>
      <protection/>
    </xf>
    <xf numFmtId="164" fontId="7" fillId="0" borderId="17" xfId="166" applyNumberFormat="1" applyFont="1" applyFill="1" applyBorder="1" applyAlignment="1">
      <alignment horizontal="center"/>
      <protection/>
    </xf>
    <xf numFmtId="164" fontId="7" fillId="0" borderId="31" xfId="166" applyNumberFormat="1" applyFont="1" applyFill="1" applyBorder="1" applyAlignment="1">
      <alignment horizontal="center"/>
      <protection/>
    </xf>
    <xf numFmtId="0" fontId="7" fillId="0" borderId="77" xfId="240" applyFont="1" applyFill="1" applyBorder="1">
      <alignment/>
      <protection/>
    </xf>
    <xf numFmtId="0" fontId="7" fillId="0" borderId="79" xfId="240" applyFont="1" applyFill="1" applyBorder="1">
      <alignment/>
      <protection/>
    </xf>
    <xf numFmtId="164" fontId="7" fillId="0" borderId="45" xfId="166" applyNumberFormat="1" applyFont="1" applyFill="1" applyBorder="1">
      <alignment/>
      <protection/>
    </xf>
    <xf numFmtId="164" fontId="7" fillId="0" borderId="45" xfId="166" applyNumberFormat="1" applyFont="1" applyFill="1" applyBorder="1" applyAlignment="1">
      <alignment horizontal="right"/>
      <protection/>
    </xf>
    <xf numFmtId="164" fontId="7" fillId="0" borderId="46" xfId="166" applyNumberFormat="1" applyFont="1" applyFill="1" applyBorder="1" applyAlignment="1">
      <alignment horizontal="right"/>
      <protection/>
    </xf>
    <xf numFmtId="0" fontId="7" fillId="0" borderId="0" xfId="192" applyFont="1" applyFill="1">
      <alignment/>
      <protection/>
    </xf>
    <xf numFmtId="0" fontId="3" fillId="0" borderId="0" xfId="138" applyFont="1" applyAlignment="1">
      <alignment/>
      <protection/>
    </xf>
    <xf numFmtId="169" fontId="5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/>
    </xf>
    <xf numFmtId="169" fontId="7" fillId="36" borderId="0" xfId="0" applyNumberFormat="1" applyFont="1" applyFill="1" applyAlignment="1">
      <alignment/>
    </xf>
    <xf numFmtId="169" fontId="42" fillId="34" borderId="80" xfId="0" applyNumberFormat="1" applyFont="1" applyFill="1" applyBorder="1" applyAlignment="1">
      <alignment/>
    </xf>
    <xf numFmtId="169" fontId="7" fillId="34" borderId="71" xfId="0" applyNumberFormat="1" applyFont="1" applyFill="1" applyBorder="1" applyAlignment="1">
      <alignment/>
    </xf>
    <xf numFmtId="169" fontId="5" fillId="34" borderId="66" xfId="0" applyNumberFormat="1" applyFont="1" applyFill="1" applyBorder="1" applyAlignment="1">
      <alignment/>
    </xf>
    <xf numFmtId="169" fontId="5" fillId="34" borderId="74" xfId="0" applyNumberFormat="1" applyFont="1" applyFill="1" applyBorder="1" applyAlignment="1">
      <alignment/>
    </xf>
    <xf numFmtId="169" fontId="3" fillId="34" borderId="47" xfId="0" applyNumberFormat="1" applyFont="1" applyFill="1" applyBorder="1" applyAlignment="1" quotePrefix="1">
      <alignment horizontal="centerContinuous"/>
    </xf>
    <xf numFmtId="169" fontId="3" fillId="34" borderId="81" xfId="0" applyNumberFormat="1" applyFont="1" applyFill="1" applyBorder="1" applyAlignment="1" quotePrefix="1">
      <alignment horizontal="centerContinuous"/>
    </xf>
    <xf numFmtId="169" fontId="5" fillId="34" borderId="37" xfId="0" applyNumberFormat="1" applyFont="1" applyFill="1" applyBorder="1" applyAlignment="1">
      <alignment/>
    </xf>
    <xf numFmtId="169" fontId="7" fillId="34" borderId="48" xfId="0" applyNumberFormat="1" applyFont="1" applyFill="1" applyBorder="1" applyAlignment="1">
      <alignment/>
    </xf>
    <xf numFmtId="169" fontId="3" fillId="34" borderId="17" xfId="0" applyNumberFormat="1" applyFont="1" applyFill="1" applyBorder="1" applyAlignment="1">
      <alignment horizontal="center"/>
    </xf>
    <xf numFmtId="169" fontId="3" fillId="34" borderId="18" xfId="0" applyNumberFormat="1" applyFont="1" applyFill="1" applyBorder="1" applyAlignment="1">
      <alignment horizontal="center"/>
    </xf>
    <xf numFmtId="169" fontId="3" fillId="34" borderId="53" xfId="0" applyNumberFormat="1" applyFont="1" applyFill="1" applyBorder="1" applyAlignment="1" quotePrefix="1">
      <alignment horizontal="right"/>
    </xf>
    <xf numFmtId="169" fontId="3" fillId="34" borderId="59" xfId="0" applyNumberFormat="1" applyFont="1" applyFill="1" applyBorder="1" applyAlignment="1" quotePrefix="1">
      <alignment/>
    </xf>
    <xf numFmtId="175" fontId="3" fillId="34" borderId="17" xfId="0" applyNumberFormat="1" applyFont="1" applyFill="1" applyBorder="1" applyAlignment="1" quotePrefix="1">
      <alignment horizontal="center"/>
    </xf>
    <xf numFmtId="175" fontId="3" fillId="34" borderId="18" xfId="0" applyNumberFormat="1" applyFont="1" applyFill="1" applyBorder="1" applyAlignment="1" quotePrefix="1">
      <alignment horizontal="center"/>
    </xf>
    <xf numFmtId="175" fontId="3" fillId="34" borderId="11" xfId="0" applyNumberFormat="1" applyFont="1" applyFill="1" applyBorder="1" applyAlignment="1" quotePrefix="1">
      <alignment horizontal="center"/>
    </xf>
    <xf numFmtId="175" fontId="3" fillId="34" borderId="29" xfId="0" applyNumberFormat="1" applyFont="1" applyFill="1" applyBorder="1" applyAlignment="1" quotePrefix="1">
      <alignment horizontal="center"/>
    </xf>
    <xf numFmtId="169" fontId="3" fillId="0" borderId="82" xfId="0" applyNumberFormat="1" applyFont="1" applyFill="1" applyBorder="1" applyAlignment="1">
      <alignment/>
    </xf>
    <xf numFmtId="169" fontId="7" fillId="0" borderId="14" xfId="0" applyNumberFormat="1" applyFont="1" applyFill="1" applyBorder="1" applyAlignment="1">
      <alignment/>
    </xf>
    <xf numFmtId="169" fontId="5" fillId="36" borderId="11" xfId="0" applyNumberFormat="1" applyFont="1" applyFill="1" applyBorder="1" applyAlignment="1">
      <alignment/>
    </xf>
    <xf numFmtId="169" fontId="5" fillId="36" borderId="14" xfId="0" applyNumberFormat="1" applyFont="1" applyFill="1" applyBorder="1" applyAlignment="1">
      <alignment/>
    </xf>
    <xf numFmtId="169" fontId="5" fillId="0" borderId="11" xfId="0" applyNumberFormat="1" applyFont="1" applyFill="1" applyBorder="1" applyAlignment="1">
      <alignment/>
    </xf>
    <xf numFmtId="169" fontId="5" fillId="0" borderId="13" xfId="0" applyNumberFormat="1" applyFont="1" applyFill="1" applyBorder="1" applyAlignment="1">
      <alignment/>
    </xf>
    <xf numFmtId="169" fontId="7" fillId="0" borderId="29" xfId="0" applyNumberFormat="1" applyFont="1" applyFill="1" applyBorder="1" applyAlignment="1">
      <alignment/>
    </xf>
    <xf numFmtId="169" fontId="3" fillId="0" borderId="17" xfId="0" applyNumberFormat="1" applyFont="1" applyFill="1" applyBorder="1" applyAlignment="1">
      <alignment horizontal="right"/>
    </xf>
    <xf numFmtId="169" fontId="3" fillId="0" borderId="31" xfId="0" applyNumberFormat="1" applyFont="1" applyFill="1" applyBorder="1" applyAlignment="1">
      <alignment horizontal="right"/>
    </xf>
    <xf numFmtId="169" fontId="23" fillId="0" borderId="30" xfId="0" applyNumberFormat="1" applyFont="1" applyFill="1" applyBorder="1" applyAlignment="1">
      <alignment horizontal="left"/>
    </xf>
    <xf numFmtId="169" fontId="43" fillId="0" borderId="48" xfId="0" applyNumberFormat="1" applyFont="1" applyFill="1" applyBorder="1" applyAlignment="1">
      <alignment/>
    </xf>
    <xf numFmtId="169" fontId="26" fillId="0" borderId="17" xfId="0" applyNumberFormat="1" applyFont="1" applyFill="1" applyBorder="1" applyAlignment="1">
      <alignment horizontal="right"/>
    </xf>
    <xf numFmtId="169" fontId="7" fillId="0" borderId="17" xfId="0" applyNumberFormat="1" applyFont="1" applyFill="1" applyBorder="1" applyAlignment="1">
      <alignment horizontal="right"/>
    </xf>
    <xf numFmtId="169" fontId="7" fillId="0" borderId="31" xfId="0" applyNumberFormat="1" applyFont="1" applyFill="1" applyBorder="1" applyAlignment="1">
      <alignment horizontal="right"/>
    </xf>
    <xf numFmtId="169" fontId="23" fillId="0" borderId="17" xfId="0" applyNumberFormat="1" applyFont="1" applyFill="1" applyBorder="1" applyAlignment="1">
      <alignment horizontal="right"/>
    </xf>
    <xf numFmtId="169" fontId="7" fillId="0" borderId="37" xfId="0" applyNumberFormat="1" applyFont="1" applyFill="1" applyBorder="1" applyAlignment="1">
      <alignment/>
    </xf>
    <xf numFmtId="169" fontId="7" fillId="0" borderId="48" xfId="0" applyNumberFormat="1" applyFont="1" applyFill="1" applyBorder="1" applyAlignment="1">
      <alignment/>
    </xf>
    <xf numFmtId="169" fontId="7" fillId="0" borderId="48" xfId="0" applyNumberFormat="1" applyFont="1" applyFill="1" applyBorder="1" applyAlignment="1" quotePrefix="1">
      <alignment horizontal="left"/>
    </xf>
    <xf numFmtId="169" fontId="5" fillId="0" borderId="37" xfId="0" applyNumberFormat="1" applyFont="1" applyFill="1" applyBorder="1" applyAlignment="1">
      <alignment/>
    </xf>
    <xf numFmtId="169" fontId="7" fillId="0" borderId="48" xfId="0" applyNumberFormat="1" applyFont="1" applyFill="1" applyBorder="1" applyAlignment="1">
      <alignment horizontal="right"/>
    </xf>
    <xf numFmtId="169" fontId="5" fillId="0" borderId="82" xfId="0" applyNumberFormat="1" applyFont="1" applyFill="1" applyBorder="1" applyAlignment="1">
      <alignment/>
    </xf>
    <xf numFmtId="169" fontId="7" fillId="0" borderId="14" xfId="0" applyNumberFormat="1" applyFont="1" applyFill="1" applyBorder="1" applyAlignment="1">
      <alignment horizontal="right"/>
    </xf>
    <xf numFmtId="169" fontId="7" fillId="0" borderId="29" xfId="0" applyNumberFormat="1" applyFont="1" applyFill="1" applyBorder="1" applyAlignment="1">
      <alignment horizontal="right"/>
    </xf>
    <xf numFmtId="169" fontId="7" fillId="0" borderId="48" xfId="0" applyNumberFormat="1" applyFont="1" applyFill="1" applyBorder="1" applyAlignment="1">
      <alignment horizontal="left"/>
    </xf>
    <xf numFmtId="169" fontId="5" fillId="0" borderId="83" xfId="0" applyNumberFormat="1" applyFont="1" applyFill="1" applyBorder="1" applyAlignment="1">
      <alignment/>
    </xf>
    <xf numFmtId="169" fontId="7" fillId="0" borderId="58" xfId="0" applyNumberFormat="1" applyFont="1" applyFill="1" applyBorder="1" applyAlignment="1">
      <alignment/>
    </xf>
    <xf numFmtId="169" fontId="5" fillId="36" borderId="58" xfId="0" applyNumberFormat="1" applyFont="1" applyFill="1" applyBorder="1" applyAlignment="1">
      <alignment/>
    </xf>
    <xf numFmtId="169" fontId="5" fillId="0" borderId="58" xfId="0" applyNumberFormat="1" applyFont="1" applyFill="1" applyBorder="1" applyAlignment="1">
      <alignment/>
    </xf>
    <xf numFmtId="169" fontId="7" fillId="0" borderId="59" xfId="0" applyNumberFormat="1" applyFont="1" applyFill="1" applyBorder="1" applyAlignment="1">
      <alignment horizontal="right"/>
    </xf>
    <xf numFmtId="169" fontId="3" fillId="0" borderId="37" xfId="0" applyNumberFormat="1" applyFont="1" applyFill="1" applyBorder="1" applyAlignment="1">
      <alignment horizontal="left"/>
    </xf>
    <xf numFmtId="169" fontId="44" fillId="0" borderId="48" xfId="0" applyNumberFormat="1" applyFont="1" applyBorder="1" applyAlignment="1">
      <alignment horizontal="left"/>
    </xf>
    <xf numFmtId="169" fontId="3" fillId="0" borderId="11" xfId="0" applyNumberFormat="1" applyFont="1" applyFill="1" applyBorder="1" applyAlignment="1">
      <alignment horizontal="right"/>
    </xf>
    <xf numFmtId="169" fontId="3" fillId="0" borderId="29" xfId="0" applyNumberFormat="1" applyFont="1" applyFill="1" applyBorder="1" applyAlignment="1">
      <alignment horizontal="right"/>
    </xf>
    <xf numFmtId="169" fontId="7" fillId="0" borderId="83" xfId="0" applyNumberFormat="1" applyFont="1" applyFill="1" applyBorder="1" applyAlignment="1">
      <alignment/>
    </xf>
    <xf numFmtId="169" fontId="7" fillId="0" borderId="26" xfId="0" applyNumberFormat="1" applyFont="1" applyFill="1" applyBorder="1" applyAlignment="1">
      <alignment horizontal="right"/>
    </xf>
    <xf numFmtId="169" fontId="7" fillId="0" borderId="38" xfId="0" applyNumberFormat="1" applyFont="1" applyFill="1" applyBorder="1" applyAlignment="1">
      <alignment horizontal="right"/>
    </xf>
    <xf numFmtId="169" fontId="5" fillId="0" borderId="48" xfId="0" applyNumberFormat="1" applyFont="1" applyFill="1" applyBorder="1" applyAlignment="1">
      <alignment/>
    </xf>
    <xf numFmtId="169" fontId="3" fillId="0" borderId="83" xfId="0" applyNumberFormat="1" applyFont="1" applyFill="1" applyBorder="1" applyAlignment="1">
      <alignment horizontal="left"/>
    </xf>
    <xf numFmtId="169" fontId="44" fillId="0" borderId="58" xfId="0" applyNumberFormat="1" applyFont="1" applyBorder="1" applyAlignment="1">
      <alignment horizontal="left"/>
    </xf>
    <xf numFmtId="169" fontId="3" fillId="0" borderId="26" xfId="0" applyNumberFormat="1" applyFont="1" applyFill="1" applyBorder="1" applyAlignment="1">
      <alignment horizontal="right"/>
    </xf>
    <xf numFmtId="169" fontId="3" fillId="0" borderId="38" xfId="0" applyNumberFormat="1" applyFont="1" applyFill="1" applyBorder="1" applyAlignment="1">
      <alignment horizontal="right"/>
    </xf>
    <xf numFmtId="169" fontId="3" fillId="36" borderId="82" xfId="0" applyNumberFormat="1" applyFont="1" applyFill="1" applyBorder="1" applyAlignment="1">
      <alignment vertical="center"/>
    </xf>
    <xf numFmtId="169" fontId="45" fillId="36" borderId="14" xfId="0" applyNumberFormat="1" applyFont="1" applyFill="1" applyBorder="1" applyAlignment="1">
      <alignment vertical="center"/>
    </xf>
    <xf numFmtId="169" fontId="5" fillId="0" borderId="29" xfId="0" applyNumberFormat="1" applyFont="1" applyFill="1" applyBorder="1" applyAlignment="1">
      <alignment/>
    </xf>
    <xf numFmtId="169" fontId="3" fillId="36" borderId="37" xfId="0" applyNumberFormat="1" applyFont="1" applyFill="1" applyBorder="1" applyAlignment="1">
      <alignment vertical="center"/>
    </xf>
    <xf numFmtId="169" fontId="45" fillId="36" borderId="48" xfId="0" applyNumberFormat="1" applyFont="1" applyFill="1" applyBorder="1" applyAlignment="1">
      <alignment vertical="center"/>
    </xf>
    <xf numFmtId="169" fontId="5" fillId="0" borderId="31" xfId="0" applyNumberFormat="1" applyFont="1" applyFill="1" applyBorder="1" applyAlignment="1">
      <alignment/>
    </xf>
    <xf numFmtId="169" fontId="3" fillId="0" borderId="37" xfId="0" applyNumberFormat="1" applyFont="1" applyFill="1" applyBorder="1" applyAlignment="1" quotePrefix="1">
      <alignment horizontal="left"/>
    </xf>
    <xf numFmtId="169" fontId="7" fillId="0" borderId="57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/>
    </xf>
    <xf numFmtId="169" fontId="3" fillId="0" borderId="83" xfId="0" applyNumberFormat="1" applyFont="1" applyFill="1" applyBorder="1" applyAlignment="1" quotePrefix="1">
      <alignment horizontal="left"/>
    </xf>
    <xf numFmtId="169" fontId="0" fillId="0" borderId="37" xfId="0" applyNumberFormat="1" applyFill="1" applyBorder="1" applyAlignment="1">
      <alignment/>
    </xf>
    <xf numFmtId="169" fontId="0" fillId="0" borderId="48" xfId="0" applyNumberFormat="1" applyFill="1" applyBorder="1" applyAlignment="1">
      <alignment/>
    </xf>
    <xf numFmtId="169" fontId="0" fillId="0" borderId="17" xfId="0" applyNumberFormat="1" applyFill="1" applyBorder="1" applyAlignment="1">
      <alignment/>
    </xf>
    <xf numFmtId="169" fontId="0" fillId="0" borderId="31" xfId="0" applyNumberFormat="1" applyFill="1" applyBorder="1" applyAlignment="1">
      <alignment/>
    </xf>
    <xf numFmtId="169" fontId="7" fillId="0" borderId="37" xfId="0" applyNumberFormat="1" applyFont="1" applyFill="1" applyBorder="1" applyAlignment="1" quotePrefix="1">
      <alignment horizontal="left"/>
    </xf>
    <xf numFmtId="169" fontId="3" fillId="0" borderId="60" xfId="0" applyNumberFormat="1" applyFont="1" applyFill="1" applyBorder="1" applyAlignment="1" quotePrefix="1">
      <alignment horizontal="left"/>
    </xf>
    <xf numFmtId="169" fontId="5" fillId="0" borderId="62" xfId="0" applyNumberFormat="1" applyFont="1" applyFill="1" applyBorder="1" applyAlignment="1">
      <alignment/>
    </xf>
    <xf numFmtId="169" fontId="3" fillId="0" borderId="62" xfId="0" applyNumberFormat="1" applyFont="1" applyFill="1" applyBorder="1" applyAlignment="1">
      <alignment horizontal="right"/>
    </xf>
    <xf numFmtId="169" fontId="3" fillId="0" borderId="34" xfId="0" applyNumberFormat="1" applyFont="1" applyFill="1" applyBorder="1" applyAlignment="1">
      <alignment horizontal="right"/>
    </xf>
    <xf numFmtId="169" fontId="7" fillId="0" borderId="0" xfId="0" applyNumberFormat="1" applyFont="1" applyFill="1" applyAlignment="1" quotePrefix="1">
      <alignment horizontal="left"/>
    </xf>
    <xf numFmtId="169" fontId="5" fillId="36" borderId="0" xfId="0" applyNumberFormat="1" applyFont="1" applyFill="1" applyAlignment="1">
      <alignment/>
    </xf>
    <xf numFmtId="169" fontId="7" fillId="0" borderId="0" xfId="0" applyNumberFormat="1" applyFont="1" applyFill="1" applyBorder="1" applyAlignment="1">
      <alignment horizontal="left"/>
    </xf>
    <xf numFmtId="169" fontId="7" fillId="0" borderId="0" xfId="0" applyNumberFormat="1" applyFont="1" applyFill="1" applyAlignment="1" quotePrefix="1">
      <alignment/>
    </xf>
    <xf numFmtId="169" fontId="5" fillId="0" borderId="0" xfId="0" applyNumberFormat="1" applyFont="1" applyFill="1" applyAlignment="1">
      <alignment horizontal="left"/>
    </xf>
    <xf numFmtId="169" fontId="7" fillId="0" borderId="0" xfId="0" applyNumberFormat="1" applyFont="1" applyFill="1" applyBorder="1" applyAlignment="1" quotePrefix="1">
      <alignment/>
    </xf>
    <xf numFmtId="169" fontId="7" fillId="0" borderId="0" xfId="0" applyNumberFormat="1" applyFont="1" applyFill="1" applyAlignment="1">
      <alignment horizontal="left"/>
    </xf>
    <xf numFmtId="169" fontId="5" fillId="0" borderId="0" xfId="0" applyNumberFormat="1" applyFont="1" applyFill="1" applyBorder="1" applyAlignment="1">
      <alignment/>
    </xf>
    <xf numFmtId="170" fontId="7" fillId="0" borderId="0" xfId="0" applyNumberFormat="1" applyFont="1" applyFill="1" applyBorder="1" applyAlignment="1">
      <alignment/>
    </xf>
    <xf numFmtId="170" fontId="5" fillId="36" borderId="0" xfId="0" applyNumberFormat="1" applyFont="1" applyFill="1" applyBorder="1" applyAlignment="1">
      <alignment/>
    </xf>
    <xf numFmtId="170" fontId="5" fillId="36" borderId="0" xfId="0" applyNumberFormat="1" applyFont="1" applyFill="1" applyBorder="1" applyAlignment="1">
      <alignment horizontal="right"/>
    </xf>
    <xf numFmtId="169" fontId="0" fillId="0" borderId="0" xfId="0" applyNumberFormat="1" applyFill="1" applyAlignment="1">
      <alignment/>
    </xf>
    <xf numFmtId="169" fontId="3" fillId="34" borderId="53" xfId="0" applyNumberFormat="1" applyFont="1" applyFill="1" applyBorder="1" applyAlignment="1" quotePrefix="1">
      <alignment horizontal="centerContinuous"/>
    </xf>
    <xf numFmtId="169" fontId="3" fillId="34" borderId="59" xfId="0" applyNumberFormat="1" applyFont="1" applyFill="1" applyBorder="1" applyAlignment="1" quotePrefix="1">
      <alignment horizontal="centerContinuous"/>
    </xf>
    <xf numFmtId="169" fontId="3" fillId="0" borderId="17" xfId="0" applyNumberFormat="1" applyFont="1" applyFill="1" applyBorder="1" applyAlignment="1" quotePrefix="1">
      <alignment horizontal="left"/>
    </xf>
    <xf numFmtId="169" fontId="7" fillId="0" borderId="58" xfId="0" applyNumberFormat="1" applyFont="1" applyFill="1" applyBorder="1" applyAlignment="1" quotePrefix="1">
      <alignment horizontal="left"/>
    </xf>
    <xf numFmtId="169" fontId="3" fillId="0" borderId="82" xfId="0" applyNumberFormat="1" applyFont="1" applyFill="1" applyBorder="1" applyAlignment="1">
      <alignment horizontal="left"/>
    </xf>
    <xf numFmtId="169" fontId="44" fillId="0" borderId="14" xfId="0" applyNumberFormat="1" applyFont="1" applyBorder="1" applyAlignment="1">
      <alignment horizontal="left"/>
    </xf>
    <xf numFmtId="0" fontId="3" fillId="34" borderId="20" xfId="138" applyFont="1" applyFill="1" applyBorder="1" applyAlignment="1">
      <alignment horizontal="center" vertical="center"/>
      <protection/>
    </xf>
    <xf numFmtId="0" fontId="3" fillId="34" borderId="84" xfId="138" applyFont="1" applyFill="1" applyBorder="1" applyAlignment="1">
      <alignment horizontal="center" vertical="center"/>
      <protection/>
    </xf>
    <xf numFmtId="0" fontId="3" fillId="34" borderId="85" xfId="138" applyFont="1" applyFill="1" applyBorder="1" applyAlignment="1">
      <alignment horizontal="center" vertical="center"/>
      <protection/>
    </xf>
    <xf numFmtId="0" fontId="7" fillId="0" borderId="37" xfId="138" applyFont="1" applyBorder="1">
      <alignment/>
      <protection/>
    </xf>
    <xf numFmtId="169" fontId="7" fillId="38" borderId="17" xfId="192" applyNumberFormat="1" applyFont="1" applyFill="1" applyBorder="1" applyAlignment="1" applyProtection="1">
      <alignment horizontal="left" indent="2"/>
      <protection/>
    </xf>
    <xf numFmtId="2" fontId="7" fillId="38" borderId="17" xfId="192" applyNumberFormat="1" applyFont="1" applyFill="1" applyBorder="1">
      <alignment/>
      <protection/>
    </xf>
    <xf numFmtId="2" fontId="7" fillId="38" borderId="31" xfId="192" applyNumberFormat="1" applyFont="1" applyFill="1" applyBorder="1">
      <alignment/>
      <protection/>
    </xf>
    <xf numFmtId="2" fontId="7" fillId="38" borderId="0" xfId="192" applyNumberFormat="1" applyFont="1" applyFill="1" applyBorder="1">
      <alignment/>
      <protection/>
    </xf>
    <xf numFmtId="169" fontId="7" fillId="38" borderId="26" xfId="192" applyNumberFormat="1" applyFont="1" applyFill="1" applyBorder="1" applyAlignment="1" applyProtection="1">
      <alignment horizontal="left" indent="2"/>
      <protection/>
    </xf>
    <xf numFmtId="2" fontId="7" fillId="38" borderId="26" xfId="192" applyNumberFormat="1" applyFont="1" applyFill="1" applyBorder="1">
      <alignment/>
      <protection/>
    </xf>
    <xf numFmtId="2" fontId="7" fillId="38" borderId="38" xfId="192" applyNumberFormat="1" applyFont="1" applyFill="1" applyBorder="1">
      <alignment/>
      <protection/>
    </xf>
    <xf numFmtId="0" fontId="3" fillId="0" borderId="51" xfId="138" applyFont="1" applyBorder="1">
      <alignment/>
      <protection/>
    </xf>
    <xf numFmtId="169" fontId="3" fillId="38" borderId="25" xfId="192" applyNumberFormat="1" applyFont="1" applyFill="1" applyBorder="1" applyAlignment="1">
      <alignment horizontal="left"/>
      <protection/>
    </xf>
    <xf numFmtId="2" fontId="3" fillId="38" borderId="25" xfId="192" applyNumberFormat="1" applyFont="1" applyFill="1" applyBorder="1">
      <alignment/>
      <protection/>
    </xf>
    <xf numFmtId="2" fontId="3" fillId="38" borderId="27" xfId="192" applyNumberFormat="1" applyFont="1" applyFill="1" applyBorder="1">
      <alignment/>
      <protection/>
    </xf>
    <xf numFmtId="2" fontId="7" fillId="0" borderId="17" xfId="138" applyNumberFormat="1" applyFont="1" applyBorder="1">
      <alignment/>
      <protection/>
    </xf>
    <xf numFmtId="2" fontId="7" fillId="0" borderId="48" xfId="138" applyNumberFormat="1" applyFont="1" applyBorder="1">
      <alignment/>
      <protection/>
    </xf>
    <xf numFmtId="2" fontId="7" fillId="0" borderId="31" xfId="138" applyNumberFormat="1" applyFont="1" applyBorder="1">
      <alignment/>
      <protection/>
    </xf>
    <xf numFmtId="0" fontId="7" fillId="0" borderId="51" xfId="138" applyFont="1" applyBorder="1">
      <alignment/>
      <protection/>
    </xf>
    <xf numFmtId="169" fontId="3" fillId="0" borderId="25" xfId="138" applyNumberFormat="1" applyFont="1" applyBorder="1" applyAlignment="1">
      <alignment horizontal="left"/>
      <protection/>
    </xf>
    <xf numFmtId="2" fontId="3" fillId="0" borderId="25" xfId="138" applyNumberFormat="1" applyFont="1" applyBorder="1">
      <alignment/>
      <protection/>
    </xf>
    <xf numFmtId="2" fontId="3" fillId="0" borderId="52" xfId="138" applyNumberFormat="1" applyFont="1" applyBorder="1">
      <alignment/>
      <protection/>
    </xf>
    <xf numFmtId="2" fontId="3" fillId="0" borderId="27" xfId="138" applyNumberFormat="1" applyFont="1" applyBorder="1">
      <alignment/>
      <protection/>
    </xf>
    <xf numFmtId="0" fontId="7" fillId="0" borderId="28" xfId="138" applyFont="1" applyBorder="1">
      <alignment/>
      <protection/>
    </xf>
    <xf numFmtId="2" fontId="7" fillId="0" borderId="11" xfId="138" applyNumberFormat="1" applyFont="1" applyBorder="1">
      <alignment/>
      <protection/>
    </xf>
    <xf numFmtId="2" fontId="7" fillId="0" borderId="29" xfId="138" applyNumberFormat="1" applyFont="1" applyBorder="1">
      <alignment/>
      <protection/>
    </xf>
    <xf numFmtId="0" fontId="7" fillId="0" borderId="30" xfId="138" applyFont="1" applyBorder="1">
      <alignment/>
      <protection/>
    </xf>
    <xf numFmtId="0" fontId="7" fillId="0" borderId="30" xfId="138" applyFont="1" applyFill="1" applyBorder="1">
      <alignment/>
      <protection/>
    </xf>
    <xf numFmtId="169" fontId="7" fillId="0" borderId="17" xfId="192" applyNumberFormat="1" applyFont="1" applyFill="1" applyBorder="1" applyAlignment="1" applyProtection="1">
      <alignment horizontal="left" indent="2"/>
      <protection/>
    </xf>
    <xf numFmtId="2" fontId="7" fillId="0" borderId="17" xfId="138" applyNumberFormat="1" applyFont="1" applyFill="1" applyBorder="1">
      <alignment/>
      <protection/>
    </xf>
    <xf numFmtId="0" fontId="7" fillId="0" borderId="35" xfId="138" applyFont="1" applyBorder="1">
      <alignment/>
      <protection/>
    </xf>
    <xf numFmtId="2" fontId="7" fillId="0" borderId="26" xfId="138" applyNumberFormat="1" applyFont="1" applyBorder="1">
      <alignment/>
      <protection/>
    </xf>
    <xf numFmtId="2" fontId="7" fillId="0" borderId="38" xfId="138" applyNumberFormat="1" applyFont="1" applyBorder="1">
      <alignment/>
      <protection/>
    </xf>
    <xf numFmtId="0" fontId="3" fillId="0" borderId="25" xfId="138" applyFont="1" applyBorder="1">
      <alignment/>
      <protection/>
    </xf>
    <xf numFmtId="2" fontId="3" fillId="0" borderId="11" xfId="138" applyNumberFormat="1" applyFont="1" applyBorder="1">
      <alignment/>
      <protection/>
    </xf>
    <xf numFmtId="2" fontId="3" fillId="0" borderId="29" xfId="138" applyNumberFormat="1" applyFont="1" applyBorder="1">
      <alignment/>
      <protection/>
    </xf>
    <xf numFmtId="2" fontId="7" fillId="0" borderId="0" xfId="138" applyNumberFormat="1" applyFont="1">
      <alignment/>
      <protection/>
    </xf>
    <xf numFmtId="2" fontId="7" fillId="0" borderId="14" xfId="138" applyNumberFormat="1" applyFont="1" applyBorder="1">
      <alignment/>
      <protection/>
    </xf>
    <xf numFmtId="2" fontId="7" fillId="0" borderId="56" xfId="138" applyNumberFormat="1" applyFont="1" applyBorder="1">
      <alignment/>
      <protection/>
    </xf>
    <xf numFmtId="2" fontId="7" fillId="0" borderId="57" xfId="138" applyNumberFormat="1" applyFont="1" applyBorder="1">
      <alignment/>
      <protection/>
    </xf>
    <xf numFmtId="0" fontId="7" fillId="0" borderId="32" xfId="138" applyFont="1" applyBorder="1">
      <alignment/>
      <protection/>
    </xf>
    <xf numFmtId="169" fontId="7" fillId="38" borderId="33" xfId="192" applyNumberFormat="1" applyFont="1" applyFill="1" applyBorder="1" applyAlignment="1" applyProtection="1">
      <alignment horizontal="left" indent="2"/>
      <protection/>
    </xf>
    <xf numFmtId="2" fontId="7" fillId="0" borderId="33" xfId="138" applyNumberFormat="1" applyFont="1" applyBorder="1">
      <alignment/>
      <protection/>
    </xf>
    <xf numFmtId="2" fontId="7" fillId="0" borderId="34" xfId="138" applyNumberFormat="1" applyFont="1" applyBorder="1">
      <alignment/>
      <protection/>
    </xf>
    <xf numFmtId="0" fontId="26" fillId="0" borderId="0" xfId="138" applyFont="1">
      <alignment/>
      <protection/>
    </xf>
    <xf numFmtId="0" fontId="7" fillId="33" borderId="70" xfId="138" applyFont="1" applyFill="1" applyBorder="1">
      <alignment/>
      <protection/>
    </xf>
    <xf numFmtId="1" fontId="3" fillId="33" borderId="52" xfId="154" applyNumberFormat="1" applyFont="1" applyFill="1" applyBorder="1" applyAlignment="1" applyProtection="1" quotePrefix="1">
      <alignment horizontal="right"/>
      <protection/>
    </xf>
    <xf numFmtId="1" fontId="3" fillId="33" borderId="25" xfId="154" applyNumberFormat="1" applyFont="1" applyFill="1" applyBorder="1" applyAlignment="1" applyProtection="1" quotePrefix="1">
      <alignment horizontal="right"/>
      <protection/>
    </xf>
    <xf numFmtId="1" fontId="3" fillId="33" borderId="25" xfId="154" applyNumberFormat="1" applyFont="1" applyFill="1" applyBorder="1" applyAlignment="1" applyProtection="1">
      <alignment horizontal="right"/>
      <protection/>
    </xf>
    <xf numFmtId="1" fontId="3" fillId="33" borderId="27" xfId="154" applyNumberFormat="1" applyFont="1" applyFill="1" applyBorder="1" applyAlignment="1" applyProtection="1">
      <alignment horizontal="right"/>
      <protection/>
    </xf>
    <xf numFmtId="0" fontId="3" fillId="0" borderId="70" xfId="138" applyFont="1" applyBorder="1" applyAlignment="1">
      <alignment horizontal="left"/>
      <protection/>
    </xf>
    <xf numFmtId="2" fontId="7" fillId="0" borderId="25" xfId="154" applyNumberFormat="1" applyFont="1" applyFill="1" applyBorder="1">
      <alignment/>
      <protection/>
    </xf>
    <xf numFmtId="2" fontId="7" fillId="0" borderId="25" xfId="240" applyNumberFormat="1" applyFont="1" applyFill="1" applyBorder="1">
      <alignment/>
      <protection/>
    </xf>
    <xf numFmtId="0" fontId="95" fillId="0" borderId="0" xfId="0" applyFont="1" applyAlignment="1">
      <alignment/>
    </xf>
    <xf numFmtId="164" fontId="7" fillId="0" borderId="25" xfId="240" applyNumberFormat="1" applyFont="1" applyFill="1" applyBorder="1">
      <alignment/>
      <protection/>
    </xf>
    <xf numFmtId="164" fontId="7" fillId="0" borderId="25" xfId="0" applyNumberFormat="1" applyFont="1" applyBorder="1" applyAlignment="1">
      <alignment/>
    </xf>
    <xf numFmtId="164" fontId="7" fillId="0" borderId="27" xfId="0" applyNumberFormat="1" applyFont="1" applyBorder="1" applyAlignment="1">
      <alignment/>
    </xf>
    <xf numFmtId="0" fontId="3" fillId="0" borderId="44" xfId="138" applyFont="1" applyBorder="1" applyAlignment="1">
      <alignment horizontal="left"/>
      <protection/>
    </xf>
    <xf numFmtId="2" fontId="7" fillId="0" borderId="45" xfId="154" applyNumberFormat="1" applyFont="1" applyFill="1" applyBorder="1">
      <alignment/>
      <protection/>
    </xf>
    <xf numFmtId="164" fontId="7" fillId="0" borderId="45" xfId="154" applyNumberFormat="1" applyFont="1" applyFill="1" applyBorder="1">
      <alignment/>
      <protection/>
    </xf>
    <xf numFmtId="164" fontId="7" fillId="0" borderId="45" xfId="0" applyNumberFormat="1" applyFont="1" applyBorder="1" applyAlignment="1">
      <alignment/>
    </xf>
    <xf numFmtId="164" fontId="7" fillId="0" borderId="46" xfId="0" applyNumberFormat="1" applyFont="1" applyBorder="1" applyAlignment="1">
      <alignment/>
    </xf>
    <xf numFmtId="0" fontId="46" fillId="0" borderId="0" xfId="138" applyFont="1">
      <alignment/>
      <protection/>
    </xf>
    <xf numFmtId="0" fontId="96" fillId="0" borderId="0" xfId="134" applyFont="1" applyAlignment="1" applyProtection="1">
      <alignment/>
      <protection/>
    </xf>
    <xf numFmtId="0" fontId="3" fillId="0" borderId="0" xfId="138" applyFont="1" applyFill="1" applyAlignment="1">
      <alignment horizontal="center"/>
      <protection/>
    </xf>
    <xf numFmtId="0" fontId="2" fillId="0" borderId="0" xfId="201" applyFont="1">
      <alignment/>
      <protection/>
    </xf>
    <xf numFmtId="0" fontId="13" fillId="0" borderId="0" xfId="201" applyFont="1" applyBorder="1" applyAlignment="1">
      <alignment horizontal="right"/>
      <protection/>
    </xf>
    <xf numFmtId="0" fontId="7" fillId="34" borderId="72" xfId="240" applyFont="1" applyFill="1" applyBorder="1">
      <alignment/>
      <protection/>
    </xf>
    <xf numFmtId="0" fontId="3" fillId="0" borderId="0" xfId="240" applyFont="1" applyFill="1" applyBorder="1" applyAlignment="1">
      <alignment/>
      <protection/>
    </xf>
    <xf numFmtId="39" fontId="3" fillId="34" borderId="83" xfId="240" applyNumberFormat="1" applyFont="1" applyFill="1" applyBorder="1" applyAlignment="1" quotePrefix="1">
      <alignment horizontal="center"/>
      <protection/>
    </xf>
    <xf numFmtId="39" fontId="3" fillId="34" borderId="53" xfId="240" applyNumberFormat="1" applyFont="1" applyFill="1" applyBorder="1" applyAlignment="1" quotePrefix="1">
      <alignment horizontal="center"/>
      <protection/>
    </xf>
    <xf numFmtId="39" fontId="3" fillId="34" borderId="31" xfId="240" applyNumberFormat="1" applyFont="1" applyFill="1" applyBorder="1" applyAlignment="1" quotePrefix="1">
      <alignment horizontal="center"/>
      <protection/>
    </xf>
    <xf numFmtId="0" fontId="3" fillId="34" borderId="25" xfId="240" applyFont="1" applyFill="1" applyBorder="1" applyAlignment="1">
      <alignment horizontal="center"/>
      <protection/>
    </xf>
    <xf numFmtId="0" fontId="3" fillId="34" borderId="52" xfId="240" applyFont="1" applyFill="1" applyBorder="1" applyAlignment="1">
      <alignment horizontal="center" wrapText="1"/>
      <protection/>
    </xf>
    <xf numFmtId="0" fontId="3" fillId="34" borderId="43" xfId="240" applyFont="1" applyFill="1" applyBorder="1" applyAlignment="1">
      <alignment horizontal="center"/>
      <protection/>
    </xf>
    <xf numFmtId="0" fontId="3" fillId="34" borderId="43" xfId="240" applyFont="1" applyFill="1" applyBorder="1" applyAlignment="1">
      <alignment horizontal="center" wrapText="1"/>
      <protection/>
    </xf>
    <xf numFmtId="0" fontId="3" fillId="34" borderId="25" xfId="240" applyFont="1" applyFill="1" applyBorder="1" applyAlignment="1">
      <alignment horizontal="center" wrapText="1"/>
      <protection/>
    </xf>
    <xf numFmtId="0" fontId="3" fillId="34" borderId="70" xfId="240" applyFont="1" applyFill="1" applyBorder="1" applyAlignment="1">
      <alignment horizontal="center"/>
      <protection/>
    </xf>
    <xf numFmtId="39" fontId="3" fillId="34" borderId="29" xfId="240" applyNumberFormat="1" applyFont="1" applyFill="1" applyBorder="1" applyAlignment="1">
      <alignment horizontal="center"/>
      <protection/>
    </xf>
    <xf numFmtId="0" fontId="3" fillId="0" borderId="0" xfId="240" applyFont="1" applyFill="1" applyBorder="1" applyAlignment="1">
      <alignment horizontal="center" wrapText="1"/>
      <protection/>
    </xf>
    <xf numFmtId="0" fontId="7" fillId="0" borderId="30" xfId="201" applyFont="1" applyBorder="1">
      <alignment/>
      <protection/>
    </xf>
    <xf numFmtId="178" fontId="7" fillId="0" borderId="17" xfId="180" applyNumberFormat="1" applyFont="1" applyFill="1" applyBorder="1">
      <alignment/>
      <protection/>
    </xf>
    <xf numFmtId="179" fontId="7" fillId="0" borderId="48" xfId="180" applyNumberFormat="1" applyFont="1" applyFill="1" applyBorder="1">
      <alignment/>
      <protection/>
    </xf>
    <xf numFmtId="178" fontId="7" fillId="0" borderId="18" xfId="180" applyNumberFormat="1" applyFont="1" applyFill="1" applyBorder="1">
      <alignment/>
      <protection/>
    </xf>
    <xf numFmtId="179" fontId="7" fillId="0" borderId="18" xfId="180" applyNumberFormat="1" applyFont="1" applyFill="1" applyBorder="1">
      <alignment/>
      <protection/>
    </xf>
    <xf numFmtId="178" fontId="7" fillId="0" borderId="17" xfId="180" applyNumberFormat="1" applyFont="1" applyFill="1" applyBorder="1" applyAlignment="1">
      <alignment horizontal="right" indent="1"/>
      <protection/>
    </xf>
    <xf numFmtId="178" fontId="7" fillId="0" borderId="30" xfId="184" applyNumberFormat="1" applyFont="1" applyFill="1" applyBorder="1">
      <alignment/>
      <protection/>
    </xf>
    <xf numFmtId="179" fontId="7" fillId="0" borderId="18" xfId="184" applyNumberFormat="1" applyFont="1" applyFill="1" applyBorder="1">
      <alignment/>
      <protection/>
    </xf>
    <xf numFmtId="179" fontId="7" fillId="0" borderId="31" xfId="184" applyNumberFormat="1" applyFont="1" applyFill="1" applyBorder="1">
      <alignment/>
      <protection/>
    </xf>
    <xf numFmtId="179" fontId="7" fillId="0" borderId="0" xfId="180" applyNumberFormat="1" applyFont="1" applyFill="1" applyBorder="1">
      <alignment/>
      <protection/>
    </xf>
    <xf numFmtId="179" fontId="7" fillId="0" borderId="18" xfId="180" applyNumberFormat="1" applyFont="1" applyFill="1" applyBorder="1" quotePrefix="1">
      <alignment/>
      <protection/>
    </xf>
    <xf numFmtId="179" fontId="7" fillId="0" borderId="17" xfId="180" applyNumberFormat="1" applyFont="1" applyFill="1" applyBorder="1">
      <alignment/>
      <protection/>
    </xf>
    <xf numFmtId="179" fontId="7" fillId="0" borderId="30" xfId="184" applyNumberFormat="1" applyFont="1" applyFill="1" applyBorder="1">
      <alignment/>
      <protection/>
    </xf>
    <xf numFmtId="178" fontId="7" fillId="0" borderId="18" xfId="184" applyNumberFormat="1" applyFont="1" applyFill="1" applyBorder="1">
      <alignment/>
      <protection/>
    </xf>
    <xf numFmtId="178" fontId="7" fillId="0" borderId="31" xfId="184" applyNumberFormat="1" applyFont="1" applyFill="1" applyBorder="1" applyAlignment="1">
      <alignment horizontal="center"/>
      <protection/>
    </xf>
    <xf numFmtId="0" fontId="7" fillId="0" borderId="35" xfId="201" applyFont="1" applyBorder="1">
      <alignment/>
      <protection/>
    </xf>
    <xf numFmtId="178" fontId="7" fillId="0" borderId="18" xfId="180" applyNumberFormat="1" applyFont="1" applyFill="1" applyBorder="1" applyAlignment="1">
      <alignment horizontal="center"/>
      <protection/>
    </xf>
    <xf numFmtId="179" fontId="7" fillId="0" borderId="18" xfId="180" applyNumberFormat="1" applyFont="1" applyFill="1" applyBorder="1" applyAlignment="1">
      <alignment horizontal="center"/>
      <protection/>
    </xf>
    <xf numFmtId="178" fontId="7" fillId="0" borderId="35" xfId="184" applyNumberFormat="1" applyFont="1" applyFill="1" applyBorder="1">
      <alignment/>
      <protection/>
    </xf>
    <xf numFmtId="178" fontId="7" fillId="0" borderId="53" xfId="184" applyNumberFormat="1" applyFont="1" applyFill="1" applyBorder="1">
      <alignment/>
      <protection/>
    </xf>
    <xf numFmtId="0" fontId="3" fillId="0" borderId="44" xfId="201" applyFont="1" applyBorder="1" applyAlignment="1">
      <alignment horizontal="center" vertical="center"/>
      <protection/>
    </xf>
    <xf numFmtId="178" fontId="23" fillId="0" borderId="45" xfId="180" applyNumberFormat="1" applyFont="1" applyFill="1" applyBorder="1" applyAlignment="1">
      <alignment vertical="center"/>
      <protection/>
    </xf>
    <xf numFmtId="179" fontId="23" fillId="0" borderId="65" xfId="180" applyNumberFormat="1" applyFont="1" applyFill="1" applyBorder="1" applyAlignment="1">
      <alignment vertical="center"/>
      <protection/>
    </xf>
    <xf numFmtId="178" fontId="23" fillId="0" borderId="78" xfId="180" applyNumberFormat="1" applyFont="1" applyFill="1" applyBorder="1" applyAlignment="1">
      <alignment vertical="center"/>
      <protection/>
    </xf>
    <xf numFmtId="179" fontId="23" fillId="0" borderId="78" xfId="180" applyNumberFormat="1" applyFont="1" applyFill="1" applyBorder="1" applyAlignment="1">
      <alignment vertical="center"/>
      <protection/>
    </xf>
    <xf numFmtId="180" fontId="23" fillId="0" borderId="78" xfId="180" applyNumberFormat="1" applyFont="1" applyFill="1" applyBorder="1" applyAlignment="1">
      <alignment vertical="center"/>
      <protection/>
    </xf>
    <xf numFmtId="178" fontId="3" fillId="0" borderId="44" xfId="184" applyNumberFormat="1" applyFont="1" applyFill="1" applyBorder="1" applyAlignment="1">
      <alignment vertical="center"/>
      <protection/>
    </xf>
    <xf numFmtId="178" fontId="3" fillId="0" borderId="63" xfId="184" applyNumberFormat="1" applyFont="1" applyFill="1" applyBorder="1" applyAlignment="1">
      <alignment vertical="center"/>
      <protection/>
    </xf>
    <xf numFmtId="178" fontId="3" fillId="0" borderId="46" xfId="184" applyNumberFormat="1" applyFont="1" applyFill="1" applyBorder="1" applyAlignment="1">
      <alignment vertical="center"/>
      <protection/>
    </xf>
    <xf numFmtId="179" fontId="23" fillId="0" borderId="0" xfId="180" applyNumberFormat="1" applyFont="1" applyFill="1" applyBorder="1" applyAlignment="1">
      <alignment vertical="center"/>
      <protection/>
    </xf>
    <xf numFmtId="0" fontId="3" fillId="39" borderId="30" xfId="201" applyFont="1" applyFill="1" applyBorder="1" applyAlignment="1">
      <alignment horizontal="center" vertical="center"/>
      <protection/>
    </xf>
    <xf numFmtId="0" fontId="3" fillId="34" borderId="70" xfId="241" applyFont="1" applyFill="1" applyBorder="1" applyAlignment="1">
      <alignment horizontal="center" vertical="center"/>
      <protection/>
    </xf>
    <xf numFmtId="0" fontId="3" fillId="34" borderId="52" xfId="241" applyFont="1" applyFill="1" applyBorder="1" applyAlignment="1">
      <alignment horizontal="center" vertical="center"/>
      <protection/>
    </xf>
    <xf numFmtId="178" fontId="7" fillId="0" borderId="11" xfId="182" applyNumberFormat="1" applyFont="1" applyFill="1" applyBorder="1">
      <alignment/>
      <protection/>
    </xf>
    <xf numFmtId="179" fontId="7" fillId="0" borderId="48" xfId="182" applyNumberFormat="1" applyFont="1" applyFill="1" applyBorder="1">
      <alignment/>
      <protection/>
    </xf>
    <xf numFmtId="178" fontId="7" fillId="0" borderId="18" xfId="182" applyNumberFormat="1" applyFont="1" applyFill="1" applyBorder="1">
      <alignment/>
      <protection/>
    </xf>
    <xf numFmtId="179" fontId="7" fillId="0" borderId="18" xfId="182" applyNumberFormat="1" applyFont="1" applyFill="1" applyBorder="1">
      <alignment/>
      <protection/>
    </xf>
    <xf numFmtId="178" fontId="7" fillId="0" borderId="17" xfId="201" applyNumberFormat="1" applyFont="1" applyFill="1" applyBorder="1">
      <alignment/>
      <protection/>
    </xf>
    <xf numFmtId="179" fontId="7" fillId="0" borderId="29" xfId="182" applyNumberFormat="1" applyFont="1" applyFill="1" applyBorder="1">
      <alignment/>
      <protection/>
    </xf>
    <xf numFmtId="178" fontId="7" fillId="0" borderId="30" xfId="200" applyNumberFormat="1" applyFont="1" applyFill="1" applyBorder="1" applyAlignment="1" quotePrefix="1">
      <alignment horizontal="right"/>
      <protection/>
    </xf>
    <xf numFmtId="178" fontId="7" fillId="0" borderId="48" xfId="200" applyNumberFormat="1" applyFont="1" applyFill="1" applyBorder="1" applyAlignment="1" quotePrefix="1">
      <alignment/>
      <protection/>
    </xf>
    <xf numFmtId="178" fontId="7" fillId="0" borderId="17" xfId="182" applyNumberFormat="1" applyFont="1" applyFill="1" applyBorder="1">
      <alignment/>
      <protection/>
    </xf>
    <xf numFmtId="179" fontId="7" fillId="0" borderId="31" xfId="182" applyNumberFormat="1" applyFont="1" applyFill="1" applyBorder="1">
      <alignment/>
      <protection/>
    </xf>
    <xf numFmtId="178" fontId="7" fillId="0" borderId="48" xfId="200" applyNumberFormat="1" applyFont="1" applyFill="1" applyBorder="1" applyAlignment="1" quotePrefix="1">
      <alignment horizontal="right"/>
      <protection/>
    </xf>
    <xf numFmtId="178" fontId="7" fillId="0" borderId="30" xfId="200" applyNumberFormat="1" applyFont="1" applyFill="1" applyBorder="1" applyAlignment="1">
      <alignment horizontal="right"/>
      <protection/>
    </xf>
    <xf numFmtId="178" fontId="7" fillId="0" borderId="48" xfId="200" applyNumberFormat="1" applyFont="1" applyFill="1" applyBorder="1" applyAlignment="1">
      <alignment horizontal="right"/>
      <protection/>
    </xf>
    <xf numFmtId="178" fontId="7" fillId="0" borderId="30" xfId="200" applyNumberFormat="1" applyFont="1" applyFill="1" applyBorder="1">
      <alignment/>
      <protection/>
    </xf>
    <xf numFmtId="178" fontId="7" fillId="0" borderId="48" xfId="200" applyNumberFormat="1" applyFont="1" applyFill="1" applyBorder="1">
      <alignment/>
      <protection/>
    </xf>
    <xf numFmtId="181" fontId="7" fillId="0" borderId="31" xfId="182" applyNumberFormat="1" applyFont="1" applyFill="1" applyBorder="1">
      <alignment/>
      <protection/>
    </xf>
    <xf numFmtId="179" fontId="7" fillId="0" borderId="17" xfId="201" applyNumberFormat="1" applyFont="1" applyFill="1" applyBorder="1">
      <alignment/>
      <protection/>
    </xf>
    <xf numFmtId="178" fontId="7" fillId="0" borderId="26" xfId="182" applyNumberFormat="1" applyFont="1" applyFill="1" applyBorder="1">
      <alignment/>
      <protection/>
    </xf>
    <xf numFmtId="179" fontId="7" fillId="0" borderId="18" xfId="182" applyNumberFormat="1" applyFont="1" applyFill="1" applyBorder="1" applyAlignment="1">
      <alignment/>
      <protection/>
    </xf>
    <xf numFmtId="179" fontId="7" fillId="0" borderId="26" xfId="201" applyNumberFormat="1" applyFont="1" applyFill="1" applyBorder="1">
      <alignment/>
      <protection/>
    </xf>
    <xf numFmtId="179" fontId="7" fillId="0" borderId="31" xfId="182" applyNumberFormat="1" applyFont="1" applyFill="1" applyBorder="1" applyAlignment="1">
      <alignment/>
      <protection/>
    </xf>
    <xf numFmtId="178" fontId="3" fillId="0" borderId="45" xfId="182" applyNumberFormat="1" applyFont="1" applyFill="1" applyBorder="1" applyAlignment="1">
      <alignment horizontal="center" vertical="center"/>
      <protection/>
    </xf>
    <xf numFmtId="179" fontId="23" fillId="0" borderId="65" xfId="182" applyNumberFormat="1" applyFont="1" applyFill="1" applyBorder="1" applyAlignment="1">
      <alignment vertical="center"/>
      <protection/>
    </xf>
    <xf numFmtId="178" fontId="23" fillId="0" borderId="78" xfId="182" applyNumberFormat="1" applyFont="1" applyFill="1" applyBorder="1" applyAlignment="1">
      <alignment vertical="center"/>
      <protection/>
    </xf>
    <xf numFmtId="179" fontId="23" fillId="0" borderId="78" xfId="182" applyNumberFormat="1" applyFont="1" applyFill="1" applyBorder="1" applyAlignment="1">
      <alignment/>
      <protection/>
    </xf>
    <xf numFmtId="178" fontId="23" fillId="0" borderId="33" xfId="201" applyNumberFormat="1" applyFont="1" applyFill="1" applyBorder="1" applyAlignment="1">
      <alignment vertical="center"/>
      <protection/>
    </xf>
    <xf numFmtId="179" fontId="23" fillId="0" borderId="46" xfId="182" applyNumberFormat="1" applyFont="1" applyFill="1" applyBorder="1" applyAlignment="1">
      <alignment/>
      <protection/>
    </xf>
    <xf numFmtId="178" fontId="3" fillId="0" borderId="44" xfId="200" applyNumberFormat="1" applyFont="1" applyFill="1" applyBorder="1" applyAlignment="1">
      <alignment vertical="center"/>
      <protection/>
    </xf>
    <xf numFmtId="178" fontId="3" fillId="0" borderId="65" xfId="200" applyNumberFormat="1" applyFont="1" applyFill="1" applyBorder="1" applyAlignment="1">
      <alignment vertical="center"/>
      <protection/>
    </xf>
    <xf numFmtId="39" fontId="3" fillId="0" borderId="0" xfId="201" applyNumberFormat="1" applyFont="1" applyAlignment="1" applyProtection="1">
      <alignment horizontal="center"/>
      <protection/>
    </xf>
    <xf numFmtId="0" fontId="13" fillId="0" borderId="0" xfId="201" applyFont="1" applyAlignment="1">
      <alignment horizontal="right"/>
      <protection/>
    </xf>
    <xf numFmtId="0" fontId="7" fillId="40" borderId="86" xfId="201" applyFont="1" applyFill="1" applyBorder="1">
      <alignment/>
      <protection/>
    </xf>
    <xf numFmtId="39" fontId="3" fillId="40" borderId="43" xfId="201" applyNumberFormat="1" applyFont="1" applyFill="1" applyBorder="1" applyAlignment="1" applyProtection="1" quotePrefix="1">
      <alignment horizontal="center"/>
      <protection/>
    </xf>
    <xf numFmtId="39" fontId="3" fillId="40" borderId="55" xfId="201" applyNumberFormat="1" applyFont="1" applyFill="1" applyBorder="1" applyAlignment="1" applyProtection="1" quotePrefix="1">
      <alignment horizontal="center"/>
      <protection/>
    </xf>
    <xf numFmtId="39" fontId="3" fillId="40" borderId="52" xfId="201" applyNumberFormat="1" applyFont="1" applyFill="1" applyBorder="1" applyAlignment="1" applyProtection="1" quotePrefix="1">
      <alignment horizontal="center"/>
      <protection/>
    </xf>
    <xf numFmtId="39" fontId="3" fillId="40" borderId="43" xfId="201" applyNumberFormat="1" applyFont="1" applyFill="1" applyBorder="1" applyAlignment="1" applyProtection="1">
      <alignment horizontal="center" vertical="center"/>
      <protection/>
    </xf>
    <xf numFmtId="39" fontId="3" fillId="40" borderId="55" xfId="201" applyNumberFormat="1" applyFont="1" applyFill="1" applyBorder="1" applyAlignment="1" applyProtection="1">
      <alignment horizontal="center" vertical="center"/>
      <protection/>
    </xf>
    <xf numFmtId="39" fontId="3" fillId="40" borderId="52" xfId="201" applyNumberFormat="1" applyFont="1" applyFill="1" applyBorder="1" applyAlignment="1" applyProtection="1">
      <alignment horizontal="center" vertical="center" wrapText="1"/>
      <protection/>
    </xf>
    <xf numFmtId="39" fontId="3" fillId="40" borderId="25" xfId="201" applyNumberFormat="1" applyFont="1" applyFill="1" applyBorder="1" applyAlignment="1" applyProtection="1">
      <alignment horizontal="center" vertical="center"/>
      <protection/>
    </xf>
    <xf numFmtId="39" fontId="3" fillId="40" borderId="11" xfId="201" applyNumberFormat="1" applyFont="1" applyFill="1" applyBorder="1" applyAlignment="1" applyProtection="1">
      <alignment horizontal="center" vertical="center"/>
      <protection/>
    </xf>
    <xf numFmtId="39" fontId="3" fillId="40" borderId="27" xfId="201" applyNumberFormat="1" applyFont="1" applyFill="1" applyBorder="1" applyAlignment="1" applyProtection="1">
      <alignment horizontal="center" vertical="center" wrapText="1"/>
      <protection/>
    </xf>
    <xf numFmtId="0" fontId="3" fillId="40" borderId="52" xfId="201" applyFont="1" applyFill="1" applyBorder="1" applyAlignment="1">
      <alignment horizontal="right"/>
      <protection/>
    </xf>
    <xf numFmtId="0" fontId="3" fillId="40" borderId="55" xfId="201" applyFont="1" applyFill="1" applyBorder="1" applyAlignment="1">
      <alignment horizontal="right"/>
      <protection/>
    </xf>
    <xf numFmtId="0" fontId="3" fillId="40" borderId="25" xfId="201" applyFont="1" applyFill="1" applyBorder="1" applyAlignment="1">
      <alignment horizontal="right"/>
      <protection/>
    </xf>
    <xf numFmtId="0" fontId="3" fillId="40" borderId="36" xfId="201" applyFont="1" applyFill="1" applyBorder="1" applyAlignment="1">
      <alignment horizontal="right"/>
      <protection/>
    </xf>
    <xf numFmtId="179" fontId="7" fillId="0" borderId="18" xfId="201" applyNumberFormat="1" applyFont="1" applyFill="1" applyBorder="1">
      <alignment/>
      <protection/>
    </xf>
    <xf numFmtId="179" fontId="7" fillId="0" borderId="0" xfId="201" applyNumberFormat="1" applyFont="1" applyFill="1" applyBorder="1">
      <alignment/>
      <protection/>
    </xf>
    <xf numFmtId="179" fontId="7" fillId="0" borderId="48" xfId="201" applyNumberFormat="1" applyFont="1" applyFill="1" applyBorder="1">
      <alignment/>
      <protection/>
    </xf>
    <xf numFmtId="178" fontId="7" fillId="0" borderId="17" xfId="198" applyNumberFormat="1" applyFont="1" applyFill="1" applyBorder="1">
      <alignment/>
      <protection/>
    </xf>
    <xf numFmtId="178" fontId="7" fillId="0" borderId="18" xfId="198" applyNumberFormat="1" applyFont="1" applyFill="1" applyBorder="1">
      <alignment/>
      <protection/>
    </xf>
    <xf numFmtId="178" fontId="7" fillId="0" borderId="17" xfId="198" applyNumberFormat="1" applyFont="1" applyFill="1" applyBorder="1" applyAlignment="1">
      <alignment/>
      <protection/>
    </xf>
    <xf numFmtId="178" fontId="7" fillId="0" borderId="48" xfId="198" applyNumberFormat="1" applyFont="1" applyFill="1" applyBorder="1">
      <alignment/>
      <protection/>
    </xf>
    <xf numFmtId="178" fontId="7" fillId="0" borderId="11" xfId="198" applyNumberFormat="1" applyFont="1" applyFill="1" applyBorder="1">
      <alignment/>
      <protection/>
    </xf>
    <xf numFmtId="178" fontId="7" fillId="0" borderId="0" xfId="198" applyNumberFormat="1" applyFont="1" applyFill="1" applyBorder="1">
      <alignment/>
      <protection/>
    </xf>
    <xf numFmtId="172" fontId="7" fillId="0" borderId="30" xfId="109" applyNumberFormat="1" applyFont="1" applyBorder="1" applyAlignment="1">
      <alignment horizontal="right" vertical="center"/>
    </xf>
    <xf numFmtId="172" fontId="7" fillId="0" borderId="0" xfId="109" applyNumberFormat="1" applyFont="1" applyBorder="1" applyAlignment="1">
      <alignment horizontal="right" vertical="center"/>
    </xf>
    <xf numFmtId="172" fontId="7" fillId="0" borderId="17" xfId="109" applyNumberFormat="1" applyFont="1" applyBorder="1" applyAlignment="1">
      <alignment horizontal="right" vertical="center"/>
    </xf>
    <xf numFmtId="172" fontId="7" fillId="0" borderId="57" xfId="109" applyNumberFormat="1" applyFont="1" applyBorder="1" applyAlignment="1">
      <alignment horizontal="right" vertical="center"/>
    </xf>
    <xf numFmtId="179" fontId="7" fillId="0" borderId="17" xfId="198" applyNumberFormat="1" applyFont="1" applyFill="1" applyBorder="1" applyAlignment="1">
      <alignment/>
      <protection/>
    </xf>
    <xf numFmtId="179" fontId="7" fillId="0" borderId="48" xfId="198" applyNumberFormat="1" applyFont="1" applyFill="1" applyBorder="1">
      <alignment/>
      <protection/>
    </xf>
    <xf numFmtId="172" fontId="7" fillId="0" borderId="30" xfId="109" applyNumberFormat="1" applyFont="1" applyFill="1" applyBorder="1" applyAlignment="1">
      <alignment horizontal="right" vertical="center"/>
    </xf>
    <xf numFmtId="172" fontId="7" fillId="0" borderId="0" xfId="109" applyNumberFormat="1" applyFont="1" applyFill="1" applyBorder="1" applyAlignment="1">
      <alignment horizontal="right" vertical="center"/>
    </xf>
    <xf numFmtId="172" fontId="7" fillId="0" borderId="17" xfId="109" applyNumberFormat="1" applyFont="1" applyFill="1" applyBorder="1" applyAlignment="1">
      <alignment horizontal="right" vertical="center"/>
    </xf>
    <xf numFmtId="172" fontId="7" fillId="0" borderId="57" xfId="109" applyNumberFormat="1" applyFont="1" applyFill="1" applyBorder="1" applyAlignment="1">
      <alignment horizontal="right" vertical="center"/>
    </xf>
    <xf numFmtId="178" fontId="7" fillId="0" borderId="17" xfId="198" applyNumberFormat="1" applyFont="1" applyBorder="1">
      <alignment/>
      <protection/>
    </xf>
    <xf numFmtId="178" fontId="26" fillId="0" borderId="17" xfId="198" applyNumberFormat="1" applyFont="1" applyFill="1" applyBorder="1">
      <alignment/>
      <protection/>
    </xf>
    <xf numFmtId="178" fontId="26" fillId="0" borderId="18" xfId="198" applyNumberFormat="1" applyFont="1" applyFill="1" applyBorder="1">
      <alignment/>
      <protection/>
    </xf>
    <xf numFmtId="178" fontId="7" fillId="0" borderId="17" xfId="44" applyNumberFormat="1" applyFont="1" applyBorder="1" applyAlignment="1">
      <alignment/>
    </xf>
    <xf numFmtId="172" fontId="7" fillId="0" borderId="37" xfId="109" applyNumberFormat="1" applyFont="1" applyFill="1" applyBorder="1" applyAlignment="1">
      <alignment horizontal="right" vertical="center"/>
    </xf>
    <xf numFmtId="172" fontId="7" fillId="0" borderId="18" xfId="109" applyNumberFormat="1" applyFont="1" applyFill="1" applyBorder="1" applyAlignment="1">
      <alignment horizontal="right" vertical="center"/>
    </xf>
    <xf numFmtId="179" fontId="7" fillId="0" borderId="53" xfId="201" applyNumberFormat="1" applyFont="1" applyFill="1" applyBorder="1">
      <alignment/>
      <protection/>
    </xf>
    <xf numFmtId="179" fontId="7" fillId="0" borderId="54" xfId="201" applyNumberFormat="1" applyFont="1" applyFill="1" applyBorder="1">
      <alignment/>
      <protection/>
    </xf>
    <xf numFmtId="178" fontId="7" fillId="0" borderId="26" xfId="198" applyNumberFormat="1" applyFont="1" applyFill="1" applyBorder="1">
      <alignment/>
      <protection/>
    </xf>
    <xf numFmtId="178" fontId="7" fillId="0" borderId="17" xfId="100" applyNumberFormat="1" applyFont="1" applyBorder="1" applyAlignment="1">
      <alignment/>
    </xf>
    <xf numFmtId="179" fontId="7" fillId="0" borderId="26" xfId="198" applyNumberFormat="1" applyFont="1" applyFill="1" applyBorder="1" applyAlignment="1">
      <alignment/>
      <protection/>
    </xf>
    <xf numFmtId="178" fontId="7" fillId="0" borderId="53" xfId="198" applyNumberFormat="1" applyFont="1" applyFill="1" applyBorder="1">
      <alignment/>
      <protection/>
    </xf>
    <xf numFmtId="172" fontId="7" fillId="0" borderId="35" xfId="109" applyNumberFormat="1" applyFont="1" applyFill="1" applyBorder="1" applyAlignment="1">
      <alignment horizontal="right" vertical="center"/>
    </xf>
    <xf numFmtId="172" fontId="7" fillId="0" borderId="54" xfId="109" applyNumberFormat="1" applyFont="1" applyFill="1" applyBorder="1" applyAlignment="1">
      <alignment horizontal="right" vertical="center"/>
    </xf>
    <xf numFmtId="172" fontId="7" fillId="0" borderId="26" xfId="109" applyNumberFormat="1" applyFont="1" applyFill="1" applyBorder="1" applyAlignment="1">
      <alignment horizontal="right" vertical="center"/>
    </xf>
    <xf numFmtId="172" fontId="7" fillId="0" borderId="59" xfId="109" applyNumberFormat="1" applyFont="1" applyFill="1" applyBorder="1" applyAlignment="1">
      <alignment horizontal="right" vertical="center"/>
    </xf>
    <xf numFmtId="0" fontId="3" fillId="0" borderId="32" xfId="201" applyFont="1" applyFill="1" applyBorder="1" applyAlignment="1">
      <alignment horizontal="center" vertical="center"/>
      <protection/>
    </xf>
    <xf numFmtId="179" fontId="3" fillId="0" borderId="78" xfId="201" applyNumberFormat="1" applyFont="1" applyFill="1" applyBorder="1" applyAlignment="1">
      <alignment vertical="center"/>
      <protection/>
    </xf>
    <xf numFmtId="179" fontId="3" fillId="0" borderId="79" xfId="201" applyNumberFormat="1" applyFont="1" applyFill="1" applyBorder="1" applyAlignment="1">
      <alignment vertical="center"/>
      <protection/>
    </xf>
    <xf numFmtId="179" fontId="3" fillId="0" borderId="65" xfId="201" applyNumberFormat="1" applyFont="1" applyFill="1" applyBorder="1" applyAlignment="1">
      <alignment vertical="center"/>
      <protection/>
    </xf>
    <xf numFmtId="178" fontId="3" fillId="0" borderId="45" xfId="198" applyNumberFormat="1" applyFont="1" applyFill="1" applyBorder="1" applyAlignment="1">
      <alignment vertical="center"/>
      <protection/>
    </xf>
    <xf numFmtId="178" fontId="3" fillId="0" borderId="65" xfId="198" applyNumberFormat="1" applyFont="1" applyFill="1" applyBorder="1" applyAlignment="1">
      <alignment vertical="center"/>
      <protection/>
    </xf>
    <xf numFmtId="178" fontId="3" fillId="0" borderId="33" xfId="198" applyNumberFormat="1" applyFont="1" applyFill="1" applyBorder="1">
      <alignment/>
      <protection/>
    </xf>
    <xf numFmtId="178" fontId="3" fillId="0" borderId="63" xfId="198" applyNumberFormat="1" applyFont="1" applyFill="1" applyBorder="1">
      <alignment/>
      <protection/>
    </xf>
    <xf numFmtId="178" fontId="3" fillId="0" borderId="79" xfId="198" applyNumberFormat="1" applyFont="1" applyFill="1" applyBorder="1" applyAlignment="1">
      <alignment vertical="center"/>
      <protection/>
    </xf>
    <xf numFmtId="172" fontId="3" fillId="0" borderId="44" xfId="109" applyNumberFormat="1" applyFont="1" applyFill="1" applyBorder="1" applyAlignment="1">
      <alignment horizontal="right" vertical="center"/>
    </xf>
    <xf numFmtId="172" fontId="3" fillId="0" borderId="79" xfId="109" applyNumberFormat="1" applyFont="1" applyFill="1" applyBorder="1" applyAlignment="1">
      <alignment horizontal="right" vertical="center"/>
    </xf>
    <xf numFmtId="172" fontId="3" fillId="0" borderId="45" xfId="109" applyNumberFormat="1" applyFont="1" applyFill="1" applyBorder="1" applyAlignment="1">
      <alignment horizontal="right" vertical="center"/>
    </xf>
    <xf numFmtId="172" fontId="3" fillId="0" borderId="87" xfId="109" applyNumberFormat="1" applyFont="1" applyFill="1" applyBorder="1" applyAlignment="1">
      <alignment horizontal="right" vertical="center"/>
    </xf>
    <xf numFmtId="179" fontId="7" fillId="0" borderId="0" xfId="201" applyNumberFormat="1" applyFont="1" applyFill="1">
      <alignment/>
      <protection/>
    </xf>
    <xf numFmtId="178" fontId="7" fillId="0" borderId="0" xfId="201" applyNumberFormat="1" applyFont="1" applyFill="1">
      <alignment/>
      <protection/>
    </xf>
    <xf numFmtId="178" fontId="7" fillId="0" borderId="0" xfId="201" applyNumberFormat="1" applyFont="1">
      <alignment/>
      <protection/>
    </xf>
    <xf numFmtId="172" fontId="7" fillId="0" borderId="0" xfId="201" applyNumberFormat="1" applyFont="1">
      <alignment/>
      <protection/>
    </xf>
    <xf numFmtId="43" fontId="7" fillId="0" borderId="0" xfId="201" applyNumberFormat="1" applyFont="1">
      <alignment/>
      <protection/>
    </xf>
    <xf numFmtId="0" fontId="3" fillId="0" borderId="0" xfId="201" applyFont="1" applyFill="1" applyAlignment="1">
      <alignment vertical="center"/>
      <protection/>
    </xf>
    <xf numFmtId="14" fontId="4" fillId="0" borderId="0" xfId="201" applyNumberFormat="1" applyFont="1" applyFill="1" applyBorder="1" applyAlignment="1">
      <alignment horizontal="center"/>
      <protection/>
    </xf>
    <xf numFmtId="43" fontId="2" fillId="0" borderId="0" xfId="138" applyNumberFormat="1">
      <alignment/>
      <protection/>
    </xf>
    <xf numFmtId="0" fontId="13" fillId="0" borderId="61" xfId="138" applyFont="1" applyBorder="1" applyAlignment="1">
      <alignment horizontal="right"/>
      <protection/>
    </xf>
    <xf numFmtId="0" fontId="3" fillId="34" borderId="25" xfId="138" applyFont="1" applyFill="1" applyBorder="1">
      <alignment/>
      <protection/>
    </xf>
    <xf numFmtId="0" fontId="3" fillId="34" borderId="58" xfId="138" applyFont="1" applyFill="1" applyBorder="1">
      <alignment/>
      <protection/>
    </xf>
    <xf numFmtId="0" fontId="3" fillId="34" borderId="26" xfId="138" applyFont="1" applyFill="1" applyBorder="1">
      <alignment/>
      <protection/>
    </xf>
    <xf numFmtId="0" fontId="3" fillId="34" borderId="59" xfId="138" applyFont="1" applyFill="1" applyBorder="1">
      <alignment/>
      <protection/>
    </xf>
    <xf numFmtId="0" fontId="3" fillId="34" borderId="54" xfId="138" applyFont="1" applyFill="1" applyBorder="1">
      <alignment/>
      <protection/>
    </xf>
    <xf numFmtId="178" fontId="7" fillId="0" borderId="17" xfId="188" applyNumberFormat="1" applyFont="1" applyFill="1" applyBorder="1">
      <alignment/>
      <protection/>
    </xf>
    <xf numFmtId="179" fontId="7" fillId="0" borderId="17" xfId="188" applyNumberFormat="1" applyFont="1" applyFill="1" applyBorder="1">
      <alignment/>
      <protection/>
    </xf>
    <xf numFmtId="179" fontId="7" fillId="0" borderId="31" xfId="188" applyNumberFormat="1" applyFont="1" applyFill="1" applyBorder="1">
      <alignment/>
      <protection/>
    </xf>
    <xf numFmtId="178" fontId="7" fillId="0" borderId="17" xfId="188" applyNumberFormat="1" applyFont="1" applyFill="1" applyBorder="1" applyAlignment="1">
      <alignment/>
      <protection/>
    </xf>
    <xf numFmtId="179" fontId="7" fillId="0" borderId="18" xfId="188" applyNumberFormat="1" applyFont="1" applyFill="1" applyBorder="1">
      <alignment/>
      <protection/>
    </xf>
    <xf numFmtId="179" fontId="7" fillId="0" borderId="31" xfId="138" applyNumberFormat="1" applyFont="1" applyBorder="1">
      <alignment/>
      <protection/>
    </xf>
    <xf numFmtId="178" fontId="7" fillId="0" borderId="17" xfId="98" applyNumberFormat="1" applyFont="1" applyBorder="1" applyAlignment="1">
      <alignment/>
    </xf>
    <xf numFmtId="178" fontId="7" fillId="0" borderId="17" xfId="98" applyNumberFormat="1" applyFont="1" applyBorder="1" applyAlignment="1">
      <alignment/>
    </xf>
    <xf numFmtId="178" fontId="7" fillId="0" borderId="17" xfId="138" applyNumberFormat="1" applyFont="1" applyBorder="1">
      <alignment/>
      <protection/>
    </xf>
    <xf numFmtId="178" fontId="7" fillId="0" borderId="17" xfId="188" applyNumberFormat="1" applyFont="1" applyBorder="1">
      <alignment/>
      <protection/>
    </xf>
    <xf numFmtId="179" fontId="7" fillId="0" borderId="0" xfId="188" applyNumberFormat="1" applyFont="1" applyBorder="1">
      <alignment/>
      <protection/>
    </xf>
    <xf numFmtId="0" fontId="7" fillId="0" borderId="35" xfId="138" applyFont="1" applyFill="1" applyBorder="1">
      <alignment/>
      <protection/>
    </xf>
    <xf numFmtId="178" fontId="7" fillId="0" borderId="26" xfId="188" applyNumberFormat="1" applyFont="1" applyBorder="1">
      <alignment/>
      <protection/>
    </xf>
    <xf numFmtId="179" fontId="7" fillId="0" borderId="26" xfId="188" applyNumberFormat="1" applyFont="1" applyFill="1" applyBorder="1">
      <alignment/>
      <protection/>
    </xf>
    <xf numFmtId="178" fontId="7" fillId="0" borderId="26" xfId="188" applyNumberFormat="1" applyFont="1" applyFill="1" applyBorder="1">
      <alignment/>
      <protection/>
    </xf>
    <xf numFmtId="179" fontId="7" fillId="0" borderId="38" xfId="188" applyNumberFormat="1" applyFont="1" applyFill="1" applyBorder="1">
      <alignment/>
      <protection/>
    </xf>
    <xf numFmtId="179" fontId="7" fillId="0" borderId="54" xfId="188" applyNumberFormat="1" applyFont="1" applyBorder="1">
      <alignment/>
      <protection/>
    </xf>
    <xf numFmtId="0" fontId="3" fillId="0" borderId="32" xfId="138" applyFont="1" applyBorder="1" applyAlignment="1" applyProtection="1">
      <alignment horizontal="left" vertical="center"/>
      <protection/>
    </xf>
    <xf numFmtId="178" fontId="3" fillId="0" borderId="33" xfId="188" applyNumberFormat="1" applyFont="1" applyFill="1" applyBorder="1">
      <alignment/>
      <protection/>
    </xf>
    <xf numFmtId="179" fontId="3" fillId="0" borderId="62" xfId="188" applyNumberFormat="1" applyFont="1" applyBorder="1">
      <alignment/>
      <protection/>
    </xf>
    <xf numFmtId="172" fontId="3" fillId="0" borderId="33" xfId="44" applyNumberFormat="1" applyFont="1" applyBorder="1" applyAlignment="1">
      <alignment/>
    </xf>
    <xf numFmtId="43" fontId="3" fillId="0" borderId="46" xfId="44" applyFont="1" applyBorder="1" applyAlignment="1" quotePrefix="1">
      <alignment horizontal="center"/>
    </xf>
    <xf numFmtId="178" fontId="3" fillId="0" borderId="45" xfId="188" applyNumberFormat="1" applyFont="1" applyFill="1" applyBorder="1">
      <alignment/>
      <protection/>
    </xf>
    <xf numFmtId="2" fontId="3" fillId="0" borderId="61" xfId="188" applyNumberFormat="1" applyFont="1" applyBorder="1">
      <alignment/>
      <protection/>
    </xf>
    <xf numFmtId="172" fontId="3" fillId="0" borderId="45" xfId="44" applyNumberFormat="1" applyFont="1" applyBorder="1" applyAlignment="1">
      <alignment/>
    </xf>
    <xf numFmtId="0" fontId="7" fillId="0" borderId="0" xfId="138" applyFont="1" applyFill="1">
      <alignment/>
      <protection/>
    </xf>
    <xf numFmtId="0" fontId="2" fillId="0" borderId="0" xfId="138" applyFont="1" applyFill="1" applyAlignment="1">
      <alignment horizontal="center"/>
      <protection/>
    </xf>
    <xf numFmtId="0" fontId="3" fillId="0" borderId="12" xfId="138" applyFont="1" applyFill="1" applyBorder="1">
      <alignment/>
      <protection/>
    </xf>
    <xf numFmtId="0" fontId="7" fillId="0" borderId="13" xfId="138" applyFont="1" applyFill="1" applyBorder="1">
      <alignment/>
      <protection/>
    </xf>
    <xf numFmtId="0" fontId="7" fillId="0" borderId="14" xfId="138" applyFont="1" applyFill="1" applyBorder="1">
      <alignment/>
      <protection/>
    </xf>
    <xf numFmtId="0" fontId="3" fillId="0" borderId="18" xfId="138" applyFont="1" applyFill="1" applyBorder="1">
      <alignment/>
      <protection/>
    </xf>
    <xf numFmtId="0" fontId="7" fillId="0" borderId="0" xfId="138" applyFont="1" applyFill="1" applyBorder="1" applyAlignment="1" quotePrefix="1">
      <alignment horizontal="left"/>
      <protection/>
    </xf>
    <xf numFmtId="0" fontId="7" fillId="0" borderId="48" xfId="138" applyFont="1" applyFill="1" applyBorder="1">
      <alignment/>
      <protection/>
    </xf>
    <xf numFmtId="0" fontId="7" fillId="0" borderId="18" xfId="138" applyFont="1" applyFill="1" applyBorder="1">
      <alignment/>
      <protection/>
    </xf>
    <xf numFmtId="0" fontId="7" fillId="0" borderId="53" xfId="138" applyFont="1" applyFill="1" applyBorder="1">
      <alignment/>
      <protection/>
    </xf>
    <xf numFmtId="0" fontId="7" fillId="0" borderId="54" xfId="138" applyFont="1" applyFill="1" applyBorder="1">
      <alignment/>
      <protection/>
    </xf>
    <xf numFmtId="0" fontId="7" fillId="0" borderId="58" xfId="138" applyFont="1" applyFill="1" applyBorder="1">
      <alignment/>
      <protection/>
    </xf>
    <xf numFmtId="0" fontId="3" fillId="0" borderId="43" xfId="138" applyFont="1" applyFill="1" applyBorder="1">
      <alignment/>
      <protection/>
    </xf>
    <xf numFmtId="0" fontId="7" fillId="0" borderId="55" xfId="138" applyFont="1" applyFill="1" applyBorder="1" applyAlignment="1" quotePrefix="1">
      <alignment horizontal="left"/>
      <protection/>
    </xf>
    <xf numFmtId="0" fontId="7" fillId="0" borderId="52" xfId="138" applyFont="1" applyFill="1" applyBorder="1">
      <alignment/>
      <protection/>
    </xf>
    <xf numFmtId="0" fontId="3" fillId="0" borderId="0" xfId="138" applyFont="1" applyFill="1" applyBorder="1">
      <alignment/>
      <protection/>
    </xf>
    <xf numFmtId="0" fontId="7" fillId="0" borderId="54" xfId="138" applyFont="1" applyFill="1" applyBorder="1" applyAlignment="1" quotePrefix="1">
      <alignment horizontal="left"/>
      <protection/>
    </xf>
    <xf numFmtId="0" fontId="3" fillId="0" borderId="53" xfId="138" applyFont="1" applyFill="1" applyBorder="1">
      <alignment/>
      <protection/>
    </xf>
    <xf numFmtId="0" fontId="3" fillId="0" borderId="54" xfId="138" applyFont="1" applyFill="1" applyBorder="1" applyAlignment="1">
      <alignment horizontal="left"/>
      <protection/>
    </xf>
    <xf numFmtId="0" fontId="3" fillId="0" borderId="58" xfId="138" applyFont="1" applyFill="1" applyBorder="1">
      <alignment/>
      <protection/>
    </xf>
    <xf numFmtId="0" fontId="14" fillId="0" borderId="0" xfId="138" applyFont="1" applyFill="1">
      <alignment/>
      <protection/>
    </xf>
    <xf numFmtId="0" fontId="7" fillId="0" borderId="0" xfId="138" applyFont="1" applyFill="1" applyBorder="1" applyAlignment="1">
      <alignment horizontal="right"/>
      <protection/>
    </xf>
    <xf numFmtId="0" fontId="7" fillId="0" borderId="0" xfId="138" applyFont="1" applyFill="1" applyBorder="1" applyAlignment="1">
      <alignment horizontal="left"/>
      <protection/>
    </xf>
    <xf numFmtId="0" fontId="7" fillId="0" borderId="0" xfId="138" applyFont="1" applyFill="1" applyAlignment="1" quotePrefix="1">
      <alignment horizontal="left"/>
      <protection/>
    </xf>
    <xf numFmtId="0" fontId="3" fillId="34" borderId="47" xfId="138" applyNumberFormat="1" applyFont="1" applyFill="1" applyBorder="1" applyAlignment="1">
      <alignment horizontal="center"/>
      <protection/>
    </xf>
    <xf numFmtId="0" fontId="3" fillId="34" borderId="47" xfId="138" applyFont="1" applyFill="1" applyBorder="1" applyAlignment="1">
      <alignment horizontal="center"/>
      <protection/>
    </xf>
    <xf numFmtId="0" fontId="3" fillId="34" borderId="81" xfId="138" applyFont="1" applyFill="1" applyBorder="1" applyAlignment="1">
      <alignment horizontal="center"/>
      <protection/>
    </xf>
    <xf numFmtId="0" fontId="3" fillId="34" borderId="54" xfId="138" applyFont="1" applyFill="1" applyBorder="1" applyAlignment="1">
      <alignment horizontal="center"/>
      <protection/>
    </xf>
    <xf numFmtId="0" fontId="3" fillId="34" borderId="59" xfId="138" applyFont="1" applyFill="1" applyBorder="1" applyAlignment="1">
      <alignment horizontal="center"/>
      <protection/>
    </xf>
    <xf numFmtId="0" fontId="3" fillId="0" borderId="37" xfId="138" applyFont="1" applyFill="1" applyBorder="1">
      <alignment/>
      <protection/>
    </xf>
    <xf numFmtId="0" fontId="7" fillId="0" borderId="0" xfId="138" applyFont="1" applyFill="1" applyBorder="1" applyAlignment="1">
      <alignment horizontal="center"/>
      <protection/>
    </xf>
    <xf numFmtId="164" fontId="7" fillId="0" borderId="0" xfId="138" applyNumberFormat="1" applyFont="1" applyFill="1" applyBorder="1" applyAlignment="1">
      <alignment horizontal="center"/>
      <protection/>
    </xf>
    <xf numFmtId="0" fontId="7" fillId="0" borderId="0" xfId="138" applyFont="1" applyFill="1" applyBorder="1" applyAlignment="1">
      <alignment horizontal="left" indent="2"/>
      <protection/>
    </xf>
    <xf numFmtId="164" fontId="7" fillId="0" borderId="57" xfId="138" applyNumberFormat="1" applyFont="1" applyFill="1" applyBorder="1" applyAlignment="1">
      <alignment horizontal="center"/>
      <protection/>
    </xf>
    <xf numFmtId="164" fontId="7" fillId="0" borderId="54" xfId="138" applyNumberFormat="1" applyFont="1" applyFill="1" applyBorder="1" applyAlignment="1">
      <alignment horizontal="center"/>
      <protection/>
    </xf>
    <xf numFmtId="0" fontId="24" fillId="0" borderId="0" xfId="138" applyFont="1" applyFill="1" applyBorder="1" applyAlignment="1">
      <alignment horizontal="center"/>
      <protection/>
    </xf>
    <xf numFmtId="0" fontId="24" fillId="0" borderId="57" xfId="138" applyFont="1" applyFill="1" applyBorder="1" applyAlignment="1">
      <alignment horizontal="center"/>
      <protection/>
    </xf>
    <xf numFmtId="164" fontId="7" fillId="35" borderId="0" xfId="138" applyNumberFormat="1" applyFont="1" applyFill="1" applyBorder="1" applyAlignment="1">
      <alignment horizontal="center"/>
      <protection/>
    </xf>
    <xf numFmtId="164" fontId="24" fillId="0" borderId="0" xfId="138" applyNumberFormat="1" applyFont="1" applyFill="1" applyBorder="1" applyAlignment="1">
      <alignment horizontal="center"/>
      <protection/>
    </xf>
    <xf numFmtId="164" fontId="24" fillId="0" borderId="57" xfId="138" applyNumberFormat="1" applyFont="1" applyFill="1" applyBorder="1" applyAlignment="1">
      <alignment horizontal="center"/>
      <protection/>
    </xf>
    <xf numFmtId="0" fontId="7" fillId="0" borderId="83" xfId="138" applyFont="1" applyFill="1" applyBorder="1">
      <alignment/>
      <protection/>
    </xf>
    <xf numFmtId="0" fontId="24" fillId="0" borderId="54" xfId="138" applyFont="1" applyFill="1" applyBorder="1" applyAlignment="1">
      <alignment horizontal="center"/>
      <protection/>
    </xf>
    <xf numFmtId="0" fontId="24" fillId="0" borderId="59" xfId="138" applyFont="1" applyFill="1" applyBorder="1" applyAlignment="1">
      <alignment horizontal="center"/>
      <protection/>
    </xf>
    <xf numFmtId="2" fontId="7" fillId="0" borderId="0" xfId="138" applyNumberFormat="1" applyFont="1" applyFill="1" applyBorder="1" applyAlignment="1">
      <alignment horizontal="center"/>
      <protection/>
    </xf>
    <xf numFmtId="182" fontId="7" fillId="0" borderId="0" xfId="138" applyNumberFormat="1" applyFont="1" applyFill="1" applyBorder="1" applyAlignment="1">
      <alignment horizontal="center"/>
      <protection/>
    </xf>
    <xf numFmtId="2" fontId="7" fillId="0" borderId="57" xfId="138" applyNumberFormat="1" applyFont="1" applyFill="1" applyBorder="1" applyAlignment="1">
      <alignment horizontal="center"/>
      <protection/>
    </xf>
    <xf numFmtId="0" fontId="2" fillId="0" borderId="0" xfId="138" applyFont="1" applyFill="1" applyAlignment="1">
      <alignment vertical="center"/>
      <protection/>
    </xf>
    <xf numFmtId="0" fontId="3" fillId="0" borderId="51" xfId="138" applyFont="1" applyFill="1" applyBorder="1" applyAlignment="1">
      <alignment vertical="center"/>
      <protection/>
    </xf>
    <xf numFmtId="0" fontId="7" fillId="0" borderId="54" xfId="138" applyFont="1" applyFill="1" applyBorder="1" applyAlignment="1" quotePrefix="1">
      <alignment horizontal="left" vertical="center"/>
      <protection/>
    </xf>
    <xf numFmtId="0" fontId="7" fillId="0" borderId="55" xfId="138" applyFont="1" applyFill="1" applyBorder="1" applyAlignment="1">
      <alignment vertical="center"/>
      <protection/>
    </xf>
    <xf numFmtId="2" fontId="7" fillId="0" borderId="55" xfId="138" applyNumberFormat="1" applyFont="1" applyFill="1" applyBorder="1" applyAlignment="1">
      <alignment horizontal="center"/>
      <protection/>
    </xf>
    <xf numFmtId="2" fontId="7" fillId="0" borderId="13" xfId="138" applyNumberFormat="1" applyFont="1" applyFill="1" applyBorder="1" applyAlignment="1">
      <alignment horizontal="center"/>
      <protection/>
    </xf>
    <xf numFmtId="2" fontId="7" fillId="0" borderId="36" xfId="138" applyNumberFormat="1" applyFont="1" applyFill="1" applyBorder="1" applyAlignment="1">
      <alignment horizontal="center"/>
      <protection/>
    </xf>
    <xf numFmtId="0" fontId="7" fillId="0" borderId="55" xfId="138" applyFont="1" applyFill="1" applyBorder="1" applyAlignment="1" quotePrefix="1">
      <alignment horizontal="left" vertical="center"/>
      <protection/>
    </xf>
    <xf numFmtId="2" fontId="7" fillId="35" borderId="55" xfId="138" applyNumberFormat="1" applyFont="1" applyFill="1" applyBorder="1" applyAlignment="1">
      <alignment horizontal="center"/>
      <protection/>
    </xf>
    <xf numFmtId="2" fontId="9" fillId="0" borderId="55" xfId="73" applyNumberFormat="1" applyFont="1" applyFill="1" applyBorder="1" applyAlignment="1" applyProtection="1">
      <alignment horizontal="center"/>
      <protection/>
    </xf>
    <xf numFmtId="0" fontId="3" fillId="0" borderId="55" xfId="138" applyFont="1" applyFill="1" applyBorder="1" applyAlignment="1">
      <alignment vertical="top" wrapText="1"/>
      <protection/>
    </xf>
    <xf numFmtId="2" fontId="9" fillId="0" borderId="55" xfId="44" applyNumberFormat="1" applyFont="1" applyFill="1" applyBorder="1" applyAlignment="1" applyProtection="1">
      <alignment horizontal="center"/>
      <protection/>
    </xf>
    <xf numFmtId="0" fontId="3" fillId="0" borderId="77" xfId="138" applyFont="1" applyBorder="1">
      <alignment/>
      <protection/>
    </xf>
    <xf numFmtId="0" fontId="3" fillId="0" borderId="79" xfId="138" applyFont="1" applyFill="1" applyBorder="1" applyAlignment="1">
      <alignment/>
      <protection/>
    </xf>
    <xf numFmtId="2" fontId="7" fillId="35" borderId="79" xfId="138" applyNumberFormat="1" applyFont="1" applyFill="1" applyBorder="1" applyAlignment="1">
      <alignment horizontal="center"/>
      <protection/>
    </xf>
    <xf numFmtId="2" fontId="7" fillId="0" borderId="79" xfId="138" applyNumberFormat="1" applyFont="1" applyFill="1" applyBorder="1" applyAlignment="1">
      <alignment horizontal="center"/>
      <protection/>
    </xf>
    <xf numFmtId="2" fontId="7" fillId="0" borderId="87" xfId="138" applyNumberFormat="1" applyFont="1" applyFill="1" applyBorder="1" applyAlignment="1">
      <alignment horizontal="center"/>
      <protection/>
    </xf>
    <xf numFmtId="0" fontId="3" fillId="0" borderId="0" xfId="138" applyFont="1" applyBorder="1">
      <alignment/>
      <protection/>
    </xf>
    <xf numFmtId="0" fontId="3" fillId="0" borderId="0" xfId="138" applyFont="1" applyFill="1" applyBorder="1" applyAlignment="1">
      <alignment/>
      <protection/>
    </xf>
    <xf numFmtId="0" fontId="7" fillId="0" borderId="0" xfId="138" applyFont="1" applyFill="1" applyAlignment="1">
      <alignment horizontal="left"/>
      <protection/>
    </xf>
    <xf numFmtId="2" fontId="2" fillId="0" borderId="0" xfId="138" applyNumberFormat="1" applyFont="1" applyFill="1">
      <alignment/>
      <protection/>
    </xf>
    <xf numFmtId="0" fontId="3" fillId="0" borderId="0" xfId="138" applyFont="1" applyFill="1" applyBorder="1" applyAlignment="1">
      <alignment horizontal="left" vertical="center"/>
      <protection/>
    </xf>
    <xf numFmtId="0" fontId="3" fillId="0" borderId="0" xfId="138" applyFont="1" applyFill="1" applyBorder="1" applyAlignment="1">
      <alignment vertical="center"/>
      <protection/>
    </xf>
    <xf numFmtId="0" fontId="7" fillId="0" borderId="0" xfId="138" applyFont="1" applyFill="1" applyBorder="1" applyAlignment="1" quotePrefix="1">
      <alignment horizontal="left" vertical="center"/>
      <protection/>
    </xf>
    <xf numFmtId="0" fontId="7" fillId="0" borderId="0" xfId="138" applyFont="1" applyFill="1" applyBorder="1" applyAlignment="1">
      <alignment vertical="center"/>
      <protection/>
    </xf>
    <xf numFmtId="0" fontId="24" fillId="0" borderId="0" xfId="138" applyFont="1" applyFill="1" applyAlignment="1" quotePrefix="1">
      <alignment horizontal="left"/>
      <protection/>
    </xf>
    <xf numFmtId="0" fontId="28" fillId="0" borderId="0" xfId="138" applyFont="1" applyAlignment="1">
      <alignment horizontal="center" vertical="center"/>
      <protection/>
    </xf>
    <xf numFmtId="0" fontId="26" fillId="0" borderId="0" xfId="138" applyFont="1" applyAlignment="1">
      <alignment horizontal="center" vertical="center"/>
      <protection/>
    </xf>
    <xf numFmtId="0" fontId="3" fillId="0" borderId="0" xfId="138" applyFont="1" applyAlignment="1">
      <alignment horizontal="center" vertical="center"/>
      <protection/>
    </xf>
    <xf numFmtId="0" fontId="7" fillId="0" borderId="0" xfId="138" applyFont="1" applyAlignment="1">
      <alignment horizontal="center" vertical="center"/>
      <protection/>
    </xf>
    <xf numFmtId="0" fontId="7" fillId="0" borderId="0" xfId="138" applyFont="1" applyAlignment="1" applyProtection="1">
      <alignment horizontal="center" vertical="center"/>
      <protection/>
    </xf>
    <xf numFmtId="0" fontId="23" fillId="0" borderId="0" xfId="138" applyFont="1" applyAlignment="1">
      <alignment horizontal="center" vertical="center"/>
      <protection/>
    </xf>
    <xf numFmtId="0" fontId="12" fillId="0" borderId="61" xfId="138" applyFont="1" applyBorder="1" applyAlignment="1">
      <alignment horizontal="right" vertical="center"/>
      <protection/>
    </xf>
    <xf numFmtId="0" fontId="3" fillId="34" borderId="52" xfId="240" applyFont="1" applyFill="1" applyBorder="1" applyAlignment="1" applyProtection="1">
      <alignment horizontal="center" vertical="center"/>
      <protection/>
    </xf>
    <xf numFmtId="0" fontId="3" fillId="34" borderId="25" xfId="240" applyFont="1" applyFill="1" applyBorder="1" applyAlignment="1" applyProtection="1">
      <alignment horizontal="center" vertical="center"/>
      <protection/>
    </xf>
    <xf numFmtId="0" fontId="3" fillId="34" borderId="43" xfId="240" applyFont="1" applyFill="1" applyBorder="1" applyAlignment="1" applyProtection="1">
      <alignment horizontal="center" vertical="center"/>
      <protection/>
    </xf>
    <xf numFmtId="0" fontId="3" fillId="34" borderId="27" xfId="240" applyFont="1" applyFill="1" applyBorder="1" applyAlignment="1" applyProtection="1" quotePrefix="1">
      <alignment horizontal="center" vertical="center"/>
      <protection/>
    </xf>
    <xf numFmtId="0" fontId="23" fillId="34" borderId="27" xfId="240" applyFont="1" applyFill="1" applyBorder="1" applyAlignment="1" quotePrefix="1">
      <alignment horizontal="center" vertical="center"/>
      <protection/>
    </xf>
    <xf numFmtId="0" fontId="7" fillId="0" borderId="28" xfId="138" applyFont="1" applyBorder="1" applyAlignment="1" applyProtection="1">
      <alignment horizontal="left" vertical="center"/>
      <protection/>
    </xf>
    <xf numFmtId="2" fontId="7" fillId="0" borderId="14" xfId="186" applyNumberFormat="1" applyFont="1" applyBorder="1" applyAlignment="1" applyProtection="1">
      <alignment horizontal="center" vertical="center"/>
      <protection/>
    </xf>
    <xf numFmtId="2" fontId="7" fillId="0" borderId="14" xfId="186" applyNumberFormat="1" applyFont="1" applyBorder="1" applyAlignment="1" applyProtection="1">
      <alignment horizontal="right" vertical="center"/>
      <protection/>
    </xf>
    <xf numFmtId="2" fontId="7" fillId="0" borderId="11" xfId="186" applyNumberFormat="1" applyFont="1" applyBorder="1" applyAlignment="1" applyProtection="1" quotePrefix="1">
      <alignment horizontal="right" vertical="center"/>
      <protection/>
    </xf>
    <xf numFmtId="182" fontId="7" fillId="0" borderId="13" xfId="186" applyNumberFormat="1" applyFont="1" applyBorder="1" applyAlignment="1" applyProtection="1" quotePrefix="1">
      <alignment horizontal="right" vertical="center"/>
      <protection/>
    </xf>
    <xf numFmtId="182" fontId="7" fillId="0" borderId="29" xfId="186" applyNumberFormat="1" applyFont="1" applyBorder="1" applyAlignment="1" applyProtection="1" quotePrefix="1">
      <alignment horizontal="right" vertical="center"/>
      <protection/>
    </xf>
    <xf numFmtId="0" fontId="7" fillId="0" borderId="14" xfId="186" applyFont="1" applyBorder="1" applyAlignment="1" applyProtection="1" quotePrefix="1">
      <alignment horizontal="right" vertical="center"/>
      <protection/>
    </xf>
    <xf numFmtId="0" fontId="7" fillId="0" borderId="11" xfId="186" applyFont="1" applyBorder="1" applyAlignment="1" applyProtection="1" quotePrefix="1">
      <alignment horizontal="right" vertical="center"/>
      <protection/>
    </xf>
    <xf numFmtId="0" fontId="7" fillId="0" borderId="0" xfId="186" applyFont="1" applyBorder="1" applyAlignment="1" applyProtection="1" quotePrefix="1">
      <alignment horizontal="right" vertical="center"/>
      <protection/>
    </xf>
    <xf numFmtId="0" fontId="26" fillId="0" borderId="31" xfId="138" applyFont="1" applyFill="1" applyBorder="1" applyAlignment="1">
      <alignment horizontal="right" vertical="center"/>
      <protection/>
    </xf>
    <xf numFmtId="0" fontId="7" fillId="0" borderId="30" xfId="138" applyFont="1" applyBorder="1" applyAlignment="1" applyProtection="1">
      <alignment horizontal="left" vertical="center"/>
      <protection/>
    </xf>
    <xf numFmtId="2" fontId="7" fillId="0" borderId="48" xfId="186" applyNumberFormat="1" applyFont="1" applyBorder="1" applyAlignment="1" applyProtection="1">
      <alignment horizontal="center" vertical="center"/>
      <protection/>
    </xf>
    <xf numFmtId="2" fontId="7" fillId="0" borderId="48" xfId="186" applyNumberFormat="1" applyFont="1" applyBorder="1" applyAlignment="1" applyProtection="1">
      <alignment horizontal="right" vertical="center"/>
      <protection/>
    </xf>
    <xf numFmtId="2" fontId="7" fillId="0" borderId="17" xfId="186" applyNumberFormat="1" applyFont="1" applyBorder="1" applyAlignment="1" applyProtection="1">
      <alignment horizontal="right" vertical="center"/>
      <protection/>
    </xf>
    <xf numFmtId="2" fontId="7" fillId="0" borderId="0" xfId="186" applyNumberFormat="1" applyFont="1" applyBorder="1" applyAlignment="1" applyProtection="1">
      <alignment horizontal="right" vertical="center"/>
      <protection/>
    </xf>
    <xf numFmtId="2" fontId="7" fillId="0" borderId="31" xfId="186" applyNumberFormat="1" applyFont="1" applyBorder="1" applyAlignment="1" applyProtection="1">
      <alignment horizontal="right" vertical="center"/>
      <protection/>
    </xf>
    <xf numFmtId="0" fontId="7" fillId="0" borderId="48" xfId="186" applyFont="1" applyBorder="1" applyAlignment="1" applyProtection="1">
      <alignment horizontal="right" vertical="center"/>
      <protection/>
    </xf>
    <xf numFmtId="2" fontId="7" fillId="0" borderId="18" xfId="186" applyNumberFormat="1" applyFont="1" applyBorder="1" applyAlignment="1" applyProtection="1">
      <alignment horizontal="right" vertical="center"/>
      <protection/>
    </xf>
    <xf numFmtId="2" fontId="26" fillId="0" borderId="31" xfId="138" applyNumberFormat="1" applyFont="1" applyFill="1" applyBorder="1" applyAlignment="1">
      <alignment horizontal="right" vertical="center"/>
      <protection/>
    </xf>
    <xf numFmtId="0" fontId="7" fillId="0" borderId="17" xfId="186" applyFont="1" applyBorder="1" applyAlignment="1" applyProtection="1">
      <alignment horizontal="right" vertical="center"/>
      <protection/>
    </xf>
    <xf numFmtId="0" fontId="7" fillId="0" borderId="18" xfId="186" applyFont="1" applyBorder="1" applyAlignment="1" applyProtection="1">
      <alignment horizontal="right" vertical="center"/>
      <protection/>
    </xf>
    <xf numFmtId="2" fontId="7" fillId="0" borderId="17" xfId="186" applyNumberFormat="1" applyFont="1" applyBorder="1" applyAlignment="1" applyProtection="1" quotePrefix="1">
      <alignment horizontal="right" vertical="center"/>
      <protection/>
    </xf>
    <xf numFmtId="2" fontId="7" fillId="0" borderId="0" xfId="186" applyNumberFormat="1" applyFont="1" applyBorder="1" applyAlignment="1" applyProtection="1" quotePrefix="1">
      <alignment horizontal="right" vertical="center"/>
      <protection/>
    </xf>
    <xf numFmtId="2" fontId="7" fillId="0" borderId="31" xfId="186" applyNumberFormat="1" applyFont="1" applyBorder="1" applyAlignment="1" applyProtection="1" quotePrefix="1">
      <alignment horizontal="right" vertical="center"/>
      <protection/>
    </xf>
    <xf numFmtId="0" fontId="7" fillId="0" borderId="48" xfId="186" applyFont="1" applyBorder="1" applyAlignment="1" applyProtection="1" quotePrefix="1">
      <alignment horizontal="right" vertical="center"/>
      <protection/>
    </xf>
    <xf numFmtId="0" fontId="7" fillId="0" borderId="18" xfId="186" applyFont="1" applyBorder="1" applyAlignment="1" applyProtection="1" quotePrefix="1">
      <alignment horizontal="right" vertical="center"/>
      <protection/>
    </xf>
    <xf numFmtId="182" fontId="7" fillId="0" borderId="31" xfId="186" applyNumberFormat="1" applyFont="1" applyBorder="1" applyAlignment="1" applyProtection="1">
      <alignment horizontal="right" vertical="center"/>
      <protection/>
    </xf>
    <xf numFmtId="0" fontId="7" fillId="0" borderId="35" xfId="138" applyFont="1" applyBorder="1" applyAlignment="1" applyProtection="1">
      <alignment horizontal="left" vertical="center"/>
      <protection/>
    </xf>
    <xf numFmtId="2" fontId="7" fillId="0" borderId="58" xfId="186" applyNumberFormat="1" applyFont="1" applyBorder="1" applyAlignment="1" applyProtection="1">
      <alignment horizontal="center" vertical="center"/>
      <protection/>
    </xf>
    <xf numFmtId="2" fontId="7" fillId="0" borderId="58" xfId="186" applyNumberFormat="1" applyFont="1" applyBorder="1" applyAlignment="1" applyProtection="1">
      <alignment horizontal="right" vertical="center"/>
      <protection/>
    </xf>
    <xf numFmtId="2" fontId="7" fillId="0" borderId="53" xfId="186" applyNumberFormat="1" applyFont="1" applyBorder="1" applyAlignment="1" applyProtection="1">
      <alignment horizontal="right" vertical="center"/>
      <protection/>
    </xf>
    <xf numFmtId="0" fontId="7" fillId="0" borderId="38" xfId="186" applyFont="1" applyBorder="1" applyAlignment="1" applyProtection="1">
      <alignment horizontal="right" vertical="center"/>
      <protection/>
    </xf>
    <xf numFmtId="0" fontId="7" fillId="0" borderId="58" xfId="186" applyFont="1" applyBorder="1" applyAlignment="1" applyProtection="1">
      <alignment horizontal="right" vertical="center"/>
      <protection/>
    </xf>
    <xf numFmtId="0" fontId="7" fillId="0" borderId="26" xfId="186" applyFont="1" applyBorder="1" applyAlignment="1" applyProtection="1">
      <alignment horizontal="right" vertical="center"/>
      <protection/>
    </xf>
    <xf numFmtId="0" fontId="7" fillId="0" borderId="53" xfId="186" applyFont="1" applyBorder="1" applyAlignment="1" applyProtection="1">
      <alignment horizontal="right" vertical="center"/>
      <protection/>
    </xf>
    <xf numFmtId="0" fontId="23" fillId="0" borderId="32" xfId="138" applyFont="1" applyFill="1" applyBorder="1" applyAlignment="1">
      <alignment horizontal="center" vertical="center"/>
      <protection/>
    </xf>
    <xf numFmtId="2" fontId="23" fillId="0" borderId="65" xfId="186" applyNumberFormat="1" applyFont="1" applyBorder="1" applyAlignment="1">
      <alignment horizontal="center" vertical="center"/>
      <protection/>
    </xf>
    <xf numFmtId="0" fontId="23" fillId="0" borderId="65" xfId="186" applyFont="1" applyBorder="1" applyAlignment="1">
      <alignment horizontal="right" vertical="center"/>
      <protection/>
    </xf>
    <xf numFmtId="2" fontId="23" fillId="0" borderId="78" xfId="186" applyNumberFormat="1" applyFont="1" applyBorder="1" applyAlignment="1">
      <alignment horizontal="right" vertical="center"/>
      <protection/>
    </xf>
    <xf numFmtId="0" fontId="23" fillId="0" borderId="46" xfId="186" applyFont="1" applyBorder="1" applyAlignment="1">
      <alignment horizontal="right" vertical="center"/>
      <protection/>
    </xf>
    <xf numFmtId="0" fontId="23" fillId="0" borderId="46" xfId="138" applyFont="1" applyFill="1" applyBorder="1" applyAlignment="1">
      <alignment horizontal="right" vertical="center"/>
      <protection/>
    </xf>
    <xf numFmtId="0" fontId="26" fillId="0" borderId="0" xfId="138" applyFont="1" applyFill="1" applyAlignment="1">
      <alignment horizontal="center" vertical="center"/>
      <protection/>
    </xf>
    <xf numFmtId="0" fontId="7" fillId="0" borderId="0" xfId="138" applyFont="1" applyBorder="1" applyAlignment="1" applyProtection="1" quotePrefix="1">
      <alignment horizontal="center" vertical="center"/>
      <protection/>
    </xf>
    <xf numFmtId="2" fontId="4" fillId="0" borderId="0" xfId="138" applyNumberFormat="1" applyFont="1" applyFill="1" applyBorder="1">
      <alignment/>
      <protection/>
    </xf>
    <xf numFmtId="0" fontId="7" fillId="0" borderId="0" xfId="138" applyFont="1" applyBorder="1" applyAlignment="1" applyProtection="1">
      <alignment horizontal="center" vertical="center"/>
      <protection/>
    </xf>
    <xf numFmtId="2" fontId="5" fillId="0" borderId="0" xfId="138" applyNumberFormat="1" applyFont="1" applyFill="1" applyBorder="1">
      <alignment/>
      <protection/>
    </xf>
    <xf numFmtId="2" fontId="47" fillId="0" borderId="0" xfId="138" applyNumberFormat="1" applyFont="1" applyBorder="1" applyAlignment="1">
      <alignment horizontal="right" vertical="center"/>
      <protection/>
    </xf>
    <xf numFmtId="0" fontId="5" fillId="0" borderId="0" xfId="138" applyFont="1" applyBorder="1">
      <alignment/>
      <protection/>
    </xf>
    <xf numFmtId="2" fontId="5" fillId="0" borderId="0" xfId="138" applyNumberFormat="1" applyFont="1" applyBorder="1">
      <alignment/>
      <protection/>
    </xf>
    <xf numFmtId="0" fontId="23" fillId="0" borderId="0" xfId="138" applyFont="1" applyBorder="1" applyAlignment="1">
      <alignment horizontal="center" vertical="center"/>
      <protection/>
    </xf>
    <xf numFmtId="0" fontId="19" fillId="0" borderId="48" xfId="191" applyFont="1" applyBorder="1" applyAlignment="1">
      <alignment horizontal="center"/>
      <protection/>
    </xf>
    <xf numFmtId="0" fontId="19" fillId="0" borderId="0" xfId="191" applyFont="1" applyBorder="1" applyAlignment="1">
      <alignment horizontal="center"/>
      <protection/>
    </xf>
    <xf numFmtId="0" fontId="20" fillId="0" borderId="48" xfId="191" applyFont="1" applyBorder="1" applyAlignment="1">
      <alignment horizontal="center"/>
      <protection/>
    </xf>
    <xf numFmtId="0" fontId="20" fillId="0" borderId="0" xfId="191" applyFont="1" applyBorder="1" applyAlignment="1">
      <alignment horizontal="center"/>
      <protection/>
    </xf>
    <xf numFmtId="0" fontId="3" fillId="0" borderId="0" xfId="138" applyFont="1" applyBorder="1" applyAlignment="1">
      <alignment horizontal="center" vertical="center"/>
      <protection/>
    </xf>
    <xf numFmtId="0" fontId="97" fillId="0" borderId="0" xfId="150" applyFont="1" applyBorder="1" applyAlignment="1">
      <alignment horizontal="center"/>
      <protection/>
    </xf>
    <xf numFmtId="0" fontId="94" fillId="0" borderId="0" xfId="150" applyFont="1" applyBorder="1" applyAlignment="1">
      <alignment horizontal="center"/>
      <protection/>
    </xf>
    <xf numFmtId="0" fontId="23" fillId="0" borderId="0" xfId="253" applyFont="1" applyAlignment="1">
      <alignment horizontal="center"/>
      <protection/>
    </xf>
    <xf numFmtId="0" fontId="91" fillId="34" borderId="11" xfId="150" applyFont="1" applyFill="1" applyBorder="1" applyAlignment="1">
      <alignment horizontal="center" vertical="center" wrapText="1"/>
      <protection/>
    </xf>
    <xf numFmtId="0" fontId="91" fillId="34" borderId="26" xfId="150" applyFont="1" applyFill="1" applyBorder="1" applyAlignment="1">
      <alignment horizontal="center" vertical="center" wrapText="1"/>
      <protection/>
    </xf>
    <xf numFmtId="0" fontId="91" fillId="34" borderId="25" xfId="0" applyFont="1" applyFill="1" applyBorder="1" applyAlignment="1">
      <alignment horizontal="center" wrapText="1"/>
    </xf>
    <xf numFmtId="0" fontId="91" fillId="34" borderId="43" xfId="150" applyFont="1" applyFill="1" applyBorder="1" applyAlignment="1">
      <alignment horizontal="center" vertical="center"/>
      <protection/>
    </xf>
    <xf numFmtId="0" fontId="91" fillId="34" borderId="55" xfId="150" applyFont="1" applyFill="1" applyBorder="1" applyAlignment="1">
      <alignment horizontal="center" vertical="center"/>
      <protection/>
    </xf>
    <xf numFmtId="0" fontId="91" fillId="34" borderId="52" xfId="150" applyFont="1" applyFill="1" applyBorder="1" applyAlignment="1">
      <alignment horizontal="center" vertical="center"/>
      <protection/>
    </xf>
    <xf numFmtId="0" fontId="92" fillId="0" borderId="43" xfId="150" applyFont="1" applyBorder="1" applyAlignment="1">
      <alignment horizontal="center"/>
      <protection/>
    </xf>
    <xf numFmtId="0" fontId="92" fillId="0" borderId="55" xfId="150" applyFont="1" applyBorder="1" applyAlignment="1">
      <alignment horizontal="center"/>
      <protection/>
    </xf>
    <xf numFmtId="0" fontId="92" fillId="0" borderId="52" xfId="150" applyFont="1" applyBorder="1" applyAlignment="1">
      <alignment horizontal="center"/>
      <protection/>
    </xf>
    <xf numFmtId="0" fontId="94" fillId="0" borderId="43" xfId="150" applyFont="1" applyBorder="1" applyAlignment="1">
      <alignment horizontal="left"/>
      <protection/>
    </xf>
    <xf numFmtId="0" fontId="94" fillId="0" borderId="55" xfId="150" applyFont="1" applyBorder="1" applyAlignment="1">
      <alignment horizontal="left"/>
      <protection/>
    </xf>
    <xf numFmtId="0" fontId="94" fillId="0" borderId="52" xfId="150" applyFont="1" applyBorder="1" applyAlignment="1">
      <alignment horizontal="left"/>
      <protection/>
    </xf>
    <xf numFmtId="164" fontId="92" fillId="0" borderId="43" xfId="150" applyNumberFormat="1" applyFont="1" applyBorder="1" applyAlignment="1">
      <alignment horizontal="center"/>
      <protection/>
    </xf>
    <xf numFmtId="164" fontId="92" fillId="0" borderId="55" xfId="150" applyNumberFormat="1" applyFont="1" applyBorder="1" applyAlignment="1">
      <alignment horizontal="center"/>
      <protection/>
    </xf>
    <xf numFmtId="164" fontId="92" fillId="0" borderId="52" xfId="150" applyNumberFormat="1" applyFont="1" applyBorder="1" applyAlignment="1">
      <alignment horizontal="center"/>
      <protection/>
    </xf>
    <xf numFmtId="173" fontId="3" fillId="0" borderId="0" xfId="251" applyNumberFormat="1" applyFont="1" applyAlignment="1">
      <alignment horizontal="center"/>
      <protection/>
    </xf>
    <xf numFmtId="173" fontId="4" fillId="0" borderId="0" xfId="251" applyNumberFormat="1" applyFont="1" applyAlignment="1" applyProtection="1">
      <alignment horizontal="center"/>
      <protection/>
    </xf>
    <xf numFmtId="173" fontId="3" fillId="0" borderId="0" xfId="251" applyNumberFormat="1" applyFont="1" applyAlignment="1" applyProtection="1">
      <alignment horizontal="center"/>
      <protection/>
    </xf>
    <xf numFmtId="173" fontId="3" fillId="0" borderId="0" xfId="251" applyNumberFormat="1" applyFont="1" applyBorder="1" applyAlignment="1" quotePrefix="1">
      <alignment horizontal="center"/>
      <protection/>
    </xf>
    <xf numFmtId="173" fontId="3" fillId="34" borderId="72" xfId="251" applyNumberFormat="1" applyFont="1" applyFill="1" applyBorder="1" applyAlignment="1" applyProtection="1">
      <alignment horizontal="center" vertical="center"/>
      <protection/>
    </xf>
    <xf numFmtId="173" fontId="3" fillId="34" borderId="35" xfId="251" applyNumberFormat="1" applyFont="1" applyFill="1" applyBorder="1" applyAlignment="1">
      <alignment horizontal="center" vertical="center"/>
      <protection/>
    </xf>
    <xf numFmtId="173" fontId="3" fillId="35" borderId="73" xfId="251" applyNumberFormat="1" applyFont="1" applyFill="1" applyBorder="1" applyAlignment="1" applyProtection="1">
      <alignment horizontal="center" vertical="center"/>
      <protection/>
    </xf>
    <xf numFmtId="173" fontId="3" fillId="35" borderId="49" xfId="251" applyNumberFormat="1" applyFont="1" applyFill="1" applyBorder="1" applyAlignment="1" applyProtection="1">
      <alignment horizontal="center" vertical="center"/>
      <protection/>
    </xf>
    <xf numFmtId="173" fontId="3" fillId="35" borderId="88" xfId="251" applyNumberFormat="1" applyFont="1" applyFill="1" applyBorder="1" applyAlignment="1" applyProtection="1">
      <alignment horizontal="center" vertical="center"/>
      <protection/>
    </xf>
    <xf numFmtId="173" fontId="3" fillId="35" borderId="89" xfId="251" applyNumberFormat="1" applyFont="1" applyFill="1" applyBorder="1" applyAlignment="1" applyProtection="1">
      <alignment horizontal="center" vertical="center"/>
      <protection/>
    </xf>
    <xf numFmtId="173" fontId="3" fillId="0" borderId="0" xfId="249" applyNumberFormat="1" applyFont="1" applyAlignment="1">
      <alignment horizontal="center"/>
      <protection/>
    </xf>
    <xf numFmtId="173" fontId="4" fillId="0" borderId="0" xfId="249" applyNumberFormat="1" applyFont="1" applyAlignment="1" applyProtection="1">
      <alignment horizontal="center"/>
      <protection/>
    </xf>
    <xf numFmtId="173" fontId="3" fillId="0" borderId="0" xfId="249" applyNumberFormat="1" applyFont="1" applyBorder="1" applyAlignment="1" quotePrefix="1">
      <alignment horizontal="center"/>
      <protection/>
    </xf>
    <xf numFmtId="173" fontId="3" fillId="35" borderId="25" xfId="249" applyNumberFormat="1" applyFont="1" applyFill="1" applyBorder="1" applyAlignment="1" applyProtection="1">
      <alignment horizontal="center" vertical="center"/>
      <protection/>
    </xf>
    <xf numFmtId="173" fontId="3" fillId="35" borderId="55" xfId="249" applyNumberFormat="1" applyFont="1" applyFill="1" applyBorder="1" applyAlignment="1" applyProtection="1" quotePrefix="1">
      <alignment horizontal="center" vertical="center"/>
      <protection/>
    </xf>
    <xf numFmtId="173" fontId="3" fillId="35" borderId="52" xfId="249" applyNumberFormat="1" applyFont="1" applyFill="1" applyBorder="1" applyAlignment="1" applyProtection="1" quotePrefix="1">
      <alignment horizontal="center" vertical="center"/>
      <protection/>
    </xf>
    <xf numFmtId="0" fontId="3" fillId="0" borderId="0" xfId="192" applyFont="1" applyBorder="1" applyAlignment="1">
      <alignment horizontal="center" vertical="center"/>
      <protection/>
    </xf>
    <xf numFmtId="0" fontId="4" fillId="0" borderId="0" xfId="253" applyFont="1" applyAlignment="1">
      <alignment horizontal="center"/>
      <protection/>
    </xf>
    <xf numFmtId="0" fontId="3" fillId="35" borderId="80" xfId="253" applyNumberFormat="1" applyFont="1" applyFill="1" applyBorder="1" applyAlignment="1">
      <alignment horizontal="center" vertical="center"/>
      <protection/>
    </xf>
    <xf numFmtId="0" fontId="3" fillId="35" borderId="83" xfId="253" applyFont="1" applyFill="1" applyBorder="1" applyAlignment="1">
      <alignment horizontal="center" vertical="center"/>
      <protection/>
    </xf>
    <xf numFmtId="0" fontId="3" fillId="35" borderId="66" xfId="253" applyFont="1" applyFill="1" applyBorder="1" applyAlignment="1">
      <alignment horizontal="center" vertical="center"/>
      <protection/>
    </xf>
    <xf numFmtId="0" fontId="3" fillId="35" borderId="26" xfId="253" applyFont="1" applyFill="1" applyBorder="1" applyAlignment="1">
      <alignment horizontal="center" vertical="center"/>
      <protection/>
    </xf>
    <xf numFmtId="0" fontId="3" fillId="35" borderId="49" xfId="192" applyFont="1" applyFill="1" applyBorder="1" applyAlignment="1" applyProtection="1" quotePrefix="1">
      <alignment horizontal="center" vertical="center"/>
      <protection/>
    </xf>
    <xf numFmtId="0" fontId="3" fillId="35" borderId="88" xfId="192" applyFont="1" applyFill="1" applyBorder="1" applyAlignment="1" applyProtection="1" quotePrefix="1">
      <alignment horizontal="center" vertical="center"/>
      <protection/>
    </xf>
    <xf numFmtId="0" fontId="3" fillId="35" borderId="86" xfId="192" applyFont="1" applyFill="1" applyBorder="1" applyAlignment="1" applyProtection="1" quotePrefix="1">
      <alignment horizontal="center" vertical="center"/>
      <protection/>
    </xf>
    <xf numFmtId="0" fontId="3" fillId="35" borderId="49" xfId="253" applyFont="1" applyFill="1" applyBorder="1" applyAlignment="1">
      <alignment horizontal="center" vertical="center"/>
      <protection/>
    </xf>
    <xf numFmtId="0" fontId="3" fillId="35" borderId="86" xfId="253" applyFont="1" applyFill="1" applyBorder="1" applyAlignment="1">
      <alignment horizontal="center" vertical="center"/>
      <protection/>
    </xf>
    <xf numFmtId="0" fontId="3" fillId="35" borderId="90" xfId="253" applyFont="1" applyFill="1" applyBorder="1" applyAlignment="1">
      <alignment horizontal="center" vertical="center"/>
      <protection/>
    </xf>
    <xf numFmtId="173" fontId="3" fillId="0" borderId="0" xfId="255" applyNumberFormat="1" applyFont="1" applyAlignment="1">
      <alignment horizontal="center"/>
      <protection/>
    </xf>
    <xf numFmtId="173" fontId="4" fillId="0" borderId="0" xfId="255" applyNumberFormat="1" applyFont="1" applyAlignment="1" applyProtection="1">
      <alignment horizontal="center"/>
      <protection/>
    </xf>
    <xf numFmtId="173" fontId="3" fillId="0" borderId="0" xfId="255" applyNumberFormat="1" applyFont="1" applyAlignment="1" applyProtection="1">
      <alignment horizontal="center"/>
      <protection/>
    </xf>
    <xf numFmtId="173" fontId="3" fillId="0" borderId="0" xfId="255" applyNumberFormat="1" applyFont="1" applyBorder="1" applyAlignment="1">
      <alignment horizontal="center"/>
      <protection/>
    </xf>
    <xf numFmtId="173" fontId="3" fillId="0" borderId="0" xfId="255" applyNumberFormat="1" applyFont="1" applyBorder="1" applyAlignment="1" quotePrefix="1">
      <alignment horizontal="center"/>
      <protection/>
    </xf>
    <xf numFmtId="173" fontId="23" fillId="35" borderId="72" xfId="252" applyNumberFormat="1" applyFont="1" applyFill="1" applyBorder="1" applyAlignment="1" applyProtection="1">
      <alignment horizontal="center" vertical="center"/>
      <protection/>
    </xf>
    <xf numFmtId="173" fontId="23" fillId="35" borderId="35" xfId="252" applyNumberFormat="1" applyFont="1" applyFill="1" applyBorder="1" applyAlignment="1">
      <alignment horizontal="center" vertical="center"/>
      <protection/>
    </xf>
    <xf numFmtId="173" fontId="23" fillId="35" borderId="73" xfId="252" applyNumberFormat="1" applyFont="1" applyFill="1" applyBorder="1" applyAlignment="1" applyProtection="1">
      <alignment horizontal="center" vertical="center"/>
      <protection/>
    </xf>
    <xf numFmtId="173" fontId="23" fillId="35" borderId="73" xfId="252" applyNumberFormat="1" applyFont="1" applyFill="1" applyBorder="1" applyAlignment="1" applyProtection="1" quotePrefix="1">
      <alignment horizontal="center" vertical="center"/>
      <protection/>
    </xf>
    <xf numFmtId="173" fontId="23" fillId="35" borderId="88" xfId="252" applyNumberFormat="1" applyFont="1" applyFill="1" applyBorder="1" applyAlignment="1" applyProtection="1" quotePrefix="1">
      <alignment horizontal="center" vertical="center"/>
      <protection/>
    </xf>
    <xf numFmtId="173" fontId="23" fillId="35" borderId="89" xfId="252" applyNumberFormat="1" applyFont="1" applyFill="1" applyBorder="1" applyAlignment="1" applyProtection="1">
      <alignment horizontal="center" vertical="center"/>
      <protection/>
    </xf>
    <xf numFmtId="0" fontId="3" fillId="0" borderId="0" xfId="253" applyFont="1" applyAlignment="1">
      <alignment horizontal="center"/>
      <protection/>
    </xf>
    <xf numFmtId="0" fontId="3" fillId="35" borderId="72" xfId="253" applyFont="1" applyFill="1" applyBorder="1" applyAlignment="1">
      <alignment horizontal="center" vertical="center"/>
      <protection/>
    </xf>
    <xf numFmtId="0" fontId="3" fillId="35" borderId="30" xfId="253" applyFont="1" applyFill="1" applyBorder="1" applyAlignment="1">
      <alignment horizontal="center" vertical="center"/>
      <protection/>
    </xf>
    <xf numFmtId="0" fontId="3" fillId="35" borderId="35" xfId="253" applyFont="1" applyFill="1" applyBorder="1" applyAlignment="1">
      <alignment horizontal="center" vertical="center"/>
      <protection/>
    </xf>
    <xf numFmtId="164" fontId="3" fillId="35" borderId="11" xfId="253" applyNumberFormat="1" applyFont="1" applyFill="1" applyBorder="1" applyAlignment="1">
      <alignment horizontal="center" vertical="center"/>
      <protection/>
    </xf>
    <xf numFmtId="164" fontId="3" fillId="35" borderId="29" xfId="253" applyNumberFormat="1" applyFont="1" applyFill="1" applyBorder="1" applyAlignment="1">
      <alignment horizontal="center" vertical="center"/>
      <protection/>
    </xf>
    <xf numFmtId="0" fontId="3" fillId="35" borderId="38" xfId="253" applyFont="1" applyFill="1" applyBorder="1" applyAlignment="1">
      <alignment horizontal="center" vertical="center"/>
      <protection/>
    </xf>
    <xf numFmtId="0" fontId="3" fillId="34" borderId="73" xfId="256" applyFont="1" applyFill="1" applyBorder="1" applyAlignment="1" applyProtection="1">
      <alignment horizontal="center" vertical="center"/>
      <protection/>
    </xf>
    <xf numFmtId="0" fontId="3" fillId="34" borderId="73" xfId="256" applyFont="1" applyFill="1" applyBorder="1" applyAlignment="1" applyProtection="1">
      <alignment horizontal="center"/>
      <protection/>
    </xf>
    <xf numFmtId="0" fontId="3" fillId="34" borderId="89" xfId="256" applyFont="1" applyFill="1" applyBorder="1" applyAlignment="1" applyProtection="1">
      <alignment horizontal="center"/>
      <protection/>
    </xf>
    <xf numFmtId="169" fontId="3" fillId="0" borderId="43" xfId="256" applyNumberFormat="1" applyFont="1" applyFill="1" applyBorder="1" applyAlignment="1" applyProtection="1" quotePrefix="1">
      <alignment horizontal="left"/>
      <protection/>
    </xf>
    <xf numFmtId="169" fontId="3" fillId="0" borderId="55" xfId="256" applyNumberFormat="1" applyFont="1" applyFill="1" applyBorder="1" applyAlignment="1" applyProtection="1" quotePrefix="1">
      <alignment horizontal="left"/>
      <protection/>
    </xf>
    <xf numFmtId="169" fontId="3" fillId="0" borderId="52" xfId="256" applyNumberFormat="1" applyFont="1" applyFill="1" applyBorder="1" applyAlignment="1" applyProtection="1" quotePrefix="1">
      <alignment horizontal="left"/>
      <protection/>
    </xf>
    <xf numFmtId="169" fontId="3" fillId="0" borderId="25" xfId="256" applyNumberFormat="1" applyFont="1" applyFill="1" applyBorder="1" applyAlignment="1" applyProtection="1" quotePrefix="1">
      <alignment horizontal="left"/>
      <protection/>
    </xf>
    <xf numFmtId="0" fontId="3" fillId="0" borderId="0" xfId="256" applyFont="1" applyFill="1" applyAlignment="1">
      <alignment horizontal="center"/>
      <protection/>
    </xf>
    <xf numFmtId="0" fontId="4" fillId="0" borderId="0" xfId="256" applyFont="1" applyFill="1" applyAlignment="1">
      <alignment horizontal="center"/>
      <protection/>
    </xf>
    <xf numFmtId="4" fontId="3" fillId="0" borderId="0" xfId="256" applyNumberFormat="1" applyFont="1" applyFill="1" applyAlignment="1">
      <alignment horizontal="center"/>
      <protection/>
    </xf>
    <xf numFmtId="0" fontId="7" fillId="34" borderId="75" xfId="256" applyFont="1" applyFill="1" applyBorder="1" applyAlignment="1">
      <alignment horizontal="center" vertical="center"/>
      <protection/>
    </xf>
    <xf numFmtId="0" fontId="7" fillId="34" borderId="70" xfId="256" applyFont="1" applyFill="1" applyBorder="1" applyAlignment="1">
      <alignment horizontal="center" vertical="center"/>
      <protection/>
    </xf>
    <xf numFmtId="49" fontId="3" fillId="34" borderId="73" xfId="258" applyNumberFormat="1" applyFont="1" applyFill="1" applyBorder="1" applyAlignment="1">
      <alignment horizontal="center"/>
      <protection/>
    </xf>
    <xf numFmtId="0" fontId="3" fillId="0" borderId="48" xfId="138" applyFont="1" applyBorder="1" applyAlignment="1">
      <alignment horizontal="center"/>
      <protection/>
    </xf>
    <xf numFmtId="0" fontId="7" fillId="0" borderId="17" xfId="138" applyFont="1" applyBorder="1" applyAlignment="1">
      <alignment horizontal="center"/>
      <protection/>
    </xf>
    <xf numFmtId="0" fontId="7" fillId="0" borderId="18" xfId="138" applyFont="1" applyBorder="1" applyAlignment="1">
      <alignment horizontal="center"/>
      <protection/>
    </xf>
    <xf numFmtId="169" fontId="4" fillId="0" borderId="48" xfId="259" applyNumberFormat="1" applyFont="1" applyBorder="1" applyAlignment="1" applyProtection="1">
      <alignment horizontal="center"/>
      <protection/>
    </xf>
    <xf numFmtId="169" fontId="4" fillId="0" borderId="17" xfId="259" applyNumberFormat="1" applyFont="1" applyBorder="1" applyAlignment="1" applyProtection="1">
      <alignment horizontal="center"/>
      <protection/>
    </xf>
    <xf numFmtId="169" fontId="4" fillId="0" borderId="18" xfId="259" applyNumberFormat="1" applyFont="1" applyBorder="1" applyAlignment="1" applyProtection="1">
      <alignment horizontal="center"/>
      <protection/>
    </xf>
    <xf numFmtId="169" fontId="12" fillId="0" borderId="62" xfId="259" applyNumberFormat="1" applyFont="1" applyBorder="1" applyAlignment="1" applyProtection="1">
      <alignment horizontal="right"/>
      <protection/>
    </xf>
    <xf numFmtId="169" fontId="12" fillId="0" borderId="33" xfId="259" applyNumberFormat="1" applyFont="1" applyBorder="1" applyAlignment="1" applyProtection="1">
      <alignment horizontal="right"/>
      <protection/>
    </xf>
    <xf numFmtId="169" fontId="12" fillId="0" borderId="63" xfId="259" applyNumberFormat="1" applyFont="1" applyBorder="1" applyAlignment="1" applyProtection="1">
      <alignment horizontal="right"/>
      <protection/>
    </xf>
    <xf numFmtId="169" fontId="23" fillId="35" borderId="73" xfId="259" applyNumberFormat="1" applyFont="1" applyFill="1" applyBorder="1" applyAlignment="1" applyProtection="1">
      <alignment horizontal="center" wrapText="1"/>
      <protection hidden="1"/>
    </xf>
    <xf numFmtId="169" fontId="23" fillId="35" borderId="73" xfId="259" applyNumberFormat="1" applyFont="1" applyFill="1" applyBorder="1" applyAlignment="1">
      <alignment horizontal="center"/>
      <protection/>
    </xf>
    <xf numFmtId="169" fontId="23" fillId="35" borderId="89" xfId="259" applyNumberFormat="1" applyFont="1" applyFill="1" applyBorder="1" applyAlignment="1">
      <alignment horizontal="center"/>
      <protection/>
    </xf>
    <xf numFmtId="169" fontId="4" fillId="0" borderId="48" xfId="260" applyNumberFormat="1" applyFont="1" applyBorder="1" applyAlignment="1" applyProtection="1">
      <alignment horizontal="center"/>
      <protection/>
    </xf>
    <xf numFmtId="169" fontId="4" fillId="0" borderId="17" xfId="260" applyNumberFormat="1" applyFont="1" applyBorder="1" applyAlignment="1" applyProtection="1">
      <alignment horizontal="center"/>
      <protection/>
    </xf>
    <xf numFmtId="169" fontId="4" fillId="0" borderId="18" xfId="260" applyNumberFormat="1" applyFont="1" applyBorder="1" applyAlignment="1" applyProtection="1">
      <alignment horizontal="center"/>
      <protection/>
    </xf>
    <xf numFmtId="169" fontId="12" fillId="0" borderId="62" xfId="260" applyNumberFormat="1" applyFont="1" applyBorder="1" applyAlignment="1" applyProtection="1">
      <alignment horizontal="right"/>
      <protection/>
    </xf>
    <xf numFmtId="169" fontId="12" fillId="0" borderId="33" xfId="260" applyNumberFormat="1" applyFont="1" applyBorder="1" applyAlignment="1" applyProtection="1">
      <alignment horizontal="right"/>
      <protection/>
    </xf>
    <xf numFmtId="169" fontId="12" fillId="0" borderId="63" xfId="260" applyNumberFormat="1" applyFont="1" applyBorder="1" applyAlignment="1" applyProtection="1">
      <alignment horizontal="right"/>
      <protection/>
    </xf>
    <xf numFmtId="169" fontId="23" fillId="35" borderId="73" xfId="260" applyNumberFormat="1" applyFont="1" applyFill="1" applyBorder="1" applyAlignment="1" applyProtection="1">
      <alignment horizontal="center" wrapText="1"/>
      <protection hidden="1"/>
    </xf>
    <xf numFmtId="169" fontId="23" fillId="35" borderId="49" xfId="260" applyNumberFormat="1" applyFont="1" applyFill="1" applyBorder="1" applyAlignment="1">
      <alignment horizontal="center"/>
      <protection/>
    </xf>
    <xf numFmtId="169" fontId="23" fillId="35" borderId="90" xfId="260" applyNumberFormat="1" applyFont="1" applyFill="1" applyBorder="1" applyAlignment="1">
      <alignment horizontal="center"/>
      <protection/>
    </xf>
    <xf numFmtId="0" fontId="3" fillId="0" borderId="0" xfId="138" applyFont="1" applyAlignment="1">
      <alignment horizontal="center"/>
      <protection/>
    </xf>
    <xf numFmtId="169" fontId="4" fillId="0" borderId="0" xfId="263" applyNumberFormat="1" applyFont="1" applyAlignment="1" applyProtection="1">
      <alignment horizontal="center"/>
      <protection/>
    </xf>
    <xf numFmtId="169" fontId="13" fillId="0" borderId="0" xfId="263" applyNumberFormat="1" applyFont="1" applyAlignment="1" applyProtection="1">
      <alignment horizontal="right"/>
      <protection/>
    </xf>
    <xf numFmtId="169" fontId="23" fillId="35" borderId="73" xfId="263" applyNumberFormat="1" applyFont="1" applyFill="1" applyBorder="1" applyAlignment="1" applyProtection="1">
      <alignment horizontal="center" wrapText="1"/>
      <protection hidden="1"/>
    </xf>
    <xf numFmtId="169" fontId="3" fillId="35" borderId="49" xfId="263" applyNumberFormat="1" applyFont="1" applyFill="1" applyBorder="1" applyAlignment="1">
      <alignment horizontal="center"/>
      <protection/>
    </xf>
    <xf numFmtId="169" fontId="3" fillId="35" borderId="90" xfId="263" applyNumberFormat="1" applyFont="1" applyFill="1" applyBorder="1" applyAlignment="1">
      <alignment horizontal="center"/>
      <protection/>
    </xf>
    <xf numFmtId="169" fontId="4" fillId="0" borderId="0" xfId="264" applyNumberFormat="1" applyFont="1" applyAlignment="1" applyProtection="1">
      <alignment horizontal="center"/>
      <protection/>
    </xf>
    <xf numFmtId="169" fontId="13" fillId="0" borderId="0" xfId="264" applyNumberFormat="1" applyFont="1" applyAlignment="1" applyProtection="1">
      <alignment horizontal="right"/>
      <protection/>
    </xf>
    <xf numFmtId="169" fontId="23" fillId="35" borderId="73" xfId="264" applyNumberFormat="1" applyFont="1" applyFill="1" applyBorder="1" applyAlignment="1" applyProtection="1">
      <alignment horizontal="center" wrapText="1"/>
      <protection hidden="1"/>
    </xf>
    <xf numFmtId="169" fontId="3" fillId="35" borderId="88" xfId="264" applyNumberFormat="1" applyFont="1" applyFill="1" applyBorder="1" applyAlignment="1">
      <alignment horizontal="center"/>
      <protection/>
    </xf>
    <xf numFmtId="169" fontId="3" fillId="35" borderId="89" xfId="264" applyNumberFormat="1" applyFont="1" applyFill="1" applyBorder="1" applyAlignment="1">
      <alignment horizontal="center"/>
      <protection/>
    </xf>
    <xf numFmtId="169" fontId="4" fillId="0" borderId="0" xfId="265" applyNumberFormat="1" applyFont="1" applyAlignment="1" applyProtection="1">
      <alignment horizontal="center"/>
      <protection/>
    </xf>
    <xf numFmtId="169" fontId="13" fillId="0" borderId="0" xfId="265" applyNumberFormat="1" applyFont="1" applyAlignment="1" applyProtection="1">
      <alignment horizontal="right"/>
      <protection/>
    </xf>
    <xf numFmtId="169" fontId="23" fillId="35" borderId="73" xfId="265" applyNumberFormat="1" applyFont="1" applyFill="1" applyBorder="1" applyAlignment="1" applyProtection="1">
      <alignment horizontal="center" wrapText="1"/>
      <protection hidden="1"/>
    </xf>
    <xf numFmtId="169" fontId="3" fillId="35" borderId="49" xfId="265" applyNumberFormat="1" applyFont="1" applyFill="1" applyBorder="1" applyAlignment="1">
      <alignment horizontal="center"/>
      <protection/>
    </xf>
    <xf numFmtId="169" fontId="3" fillId="35" borderId="90" xfId="265" applyNumberFormat="1" applyFont="1" applyFill="1" applyBorder="1" applyAlignment="1">
      <alignment horizontal="center"/>
      <protection/>
    </xf>
    <xf numFmtId="169" fontId="4" fillId="0" borderId="0" xfId="266" applyNumberFormat="1" applyFont="1" applyAlignment="1" applyProtection="1">
      <alignment horizontal="center"/>
      <protection/>
    </xf>
    <xf numFmtId="169" fontId="12" fillId="0" borderId="0" xfId="266" applyNumberFormat="1" applyFont="1" applyAlignment="1" applyProtection="1">
      <alignment horizontal="right"/>
      <protection/>
    </xf>
    <xf numFmtId="169" fontId="23" fillId="35" borderId="73" xfId="266" applyNumberFormat="1" applyFont="1" applyFill="1" applyBorder="1" applyAlignment="1" applyProtection="1">
      <alignment horizontal="center" wrapText="1"/>
      <protection hidden="1"/>
    </xf>
    <xf numFmtId="169" fontId="3" fillId="35" borderId="49" xfId="266" applyNumberFormat="1" applyFont="1" applyFill="1" applyBorder="1" applyAlignment="1">
      <alignment horizontal="center"/>
      <protection/>
    </xf>
    <xf numFmtId="169" fontId="3" fillId="35" borderId="90" xfId="266" applyNumberFormat="1" applyFont="1" applyFill="1" applyBorder="1" applyAlignment="1">
      <alignment horizontal="center"/>
      <protection/>
    </xf>
    <xf numFmtId="1" fontId="3" fillId="33" borderId="66" xfId="154" applyNumberFormat="1" applyFont="1" applyFill="1" applyBorder="1" applyAlignment="1" applyProtection="1" quotePrefix="1">
      <alignment horizontal="center" wrapText="1"/>
      <protection/>
    </xf>
    <xf numFmtId="1" fontId="3" fillId="33" borderId="26" xfId="154" applyNumberFormat="1" applyFont="1" applyFill="1" applyBorder="1" applyAlignment="1" applyProtection="1" quotePrefix="1">
      <alignment horizontal="center" wrapText="1"/>
      <protection/>
    </xf>
    <xf numFmtId="1" fontId="3" fillId="33" borderId="49" xfId="154" applyNumberFormat="1" applyFont="1" applyFill="1" applyBorder="1" applyAlignment="1" applyProtection="1" quotePrefix="1">
      <alignment horizontal="center" vertical="center"/>
      <protection/>
    </xf>
    <xf numFmtId="1" fontId="3" fillId="33" borderId="88" xfId="154" applyNumberFormat="1" applyFont="1" applyFill="1" applyBorder="1" applyAlignment="1" applyProtection="1" quotePrefix="1">
      <alignment horizontal="center" vertical="center"/>
      <protection/>
    </xf>
    <xf numFmtId="1" fontId="3" fillId="33" borderId="76" xfId="154" applyNumberFormat="1" applyFont="1" applyFill="1" applyBorder="1" applyAlignment="1" applyProtection="1" quotePrefix="1">
      <alignment horizontal="center" wrapText="1"/>
      <protection/>
    </xf>
    <xf numFmtId="1" fontId="3" fillId="33" borderId="38" xfId="154" applyNumberFormat="1" applyFont="1" applyFill="1" applyBorder="1" applyAlignment="1" applyProtection="1" quotePrefix="1">
      <alignment horizontal="center" wrapText="1"/>
      <protection/>
    </xf>
    <xf numFmtId="164" fontId="41" fillId="0" borderId="77" xfId="0" applyNumberFormat="1" applyFont="1" applyFill="1" applyBorder="1" applyAlignment="1">
      <alignment horizontal="center"/>
    </xf>
    <xf numFmtId="164" fontId="41" fillId="0" borderId="65" xfId="0" applyNumberFormat="1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69" fontId="7" fillId="0" borderId="0" xfId="0" applyNumberFormat="1" applyFont="1" applyBorder="1" applyAlignment="1">
      <alignment horizontal="right"/>
    </xf>
    <xf numFmtId="1" fontId="3" fillId="33" borderId="72" xfId="154" applyNumberFormat="1" applyFont="1" applyFill="1" applyBorder="1" applyAlignment="1" applyProtection="1" quotePrefix="1">
      <alignment horizontal="center" vertical="center"/>
      <protection/>
    </xf>
    <xf numFmtId="1" fontId="3" fillId="33" borderId="35" xfId="154" applyNumberFormat="1" applyFont="1" applyFill="1" applyBorder="1" applyAlignment="1" applyProtection="1" quotePrefix="1">
      <alignment horizontal="center" vertical="center"/>
      <protection/>
    </xf>
    <xf numFmtId="1" fontId="3" fillId="33" borderId="66" xfId="154" applyNumberFormat="1" applyFont="1" applyFill="1" applyBorder="1" applyAlignment="1" applyProtection="1" quotePrefix="1">
      <alignment horizontal="center" vertical="center"/>
      <protection/>
    </xf>
    <xf numFmtId="1" fontId="3" fillId="33" borderId="26" xfId="154" applyNumberFormat="1" applyFont="1" applyFill="1" applyBorder="1" applyAlignment="1" applyProtection="1" quotePrefix="1">
      <alignment horizontal="center" vertical="center"/>
      <protection/>
    </xf>
    <xf numFmtId="0" fontId="3" fillId="0" borderId="0" xfId="237" applyFont="1" applyAlignment="1">
      <alignment horizontal="center"/>
      <protection/>
    </xf>
    <xf numFmtId="0" fontId="4" fillId="0" borderId="0" xfId="237" applyFont="1" applyAlignment="1">
      <alignment horizontal="center"/>
      <protection/>
    </xf>
    <xf numFmtId="169" fontId="13" fillId="0" borderId="61" xfId="164" applyNumberFormat="1" applyFont="1" applyBorder="1" applyAlignment="1">
      <alignment horizontal="right"/>
      <protection/>
    </xf>
    <xf numFmtId="0" fontId="3" fillId="0" borderId="0" xfId="138" applyFont="1" applyFill="1" applyAlignment="1">
      <alignment horizontal="center"/>
      <protection/>
    </xf>
    <xf numFmtId="0" fontId="4" fillId="0" borderId="0" xfId="138" applyFont="1" applyFill="1" applyBorder="1" applyAlignment="1">
      <alignment horizontal="center"/>
      <protection/>
    </xf>
    <xf numFmtId="0" fontId="4" fillId="0" borderId="61" xfId="138" applyFont="1" applyFill="1" applyBorder="1" applyAlignment="1">
      <alignment horizontal="center"/>
      <protection/>
    </xf>
    <xf numFmtId="0" fontId="4" fillId="0" borderId="80" xfId="138" applyFont="1" applyFill="1" applyBorder="1" applyAlignment="1">
      <alignment horizontal="center"/>
      <protection/>
    </xf>
    <xf numFmtId="0" fontId="4" fillId="0" borderId="47" xfId="138" applyFont="1" applyFill="1" applyBorder="1" applyAlignment="1">
      <alignment horizontal="center"/>
      <protection/>
    </xf>
    <xf numFmtId="0" fontId="4" fillId="0" borderId="81" xfId="138" applyFont="1" applyFill="1" applyBorder="1" applyAlignment="1">
      <alignment horizontal="center"/>
      <protection/>
    </xf>
    <xf numFmtId="0" fontId="3" fillId="34" borderId="88" xfId="138" applyFont="1" applyFill="1" applyBorder="1" applyAlignment="1">
      <alignment horizontal="center"/>
      <protection/>
    </xf>
    <xf numFmtId="0" fontId="3" fillId="34" borderId="89" xfId="138" applyFont="1" applyFill="1" applyBorder="1" applyAlignment="1">
      <alignment horizontal="center"/>
      <protection/>
    </xf>
    <xf numFmtId="0" fontId="3" fillId="34" borderId="75" xfId="138" applyFont="1" applyFill="1" applyBorder="1" applyAlignment="1">
      <alignment horizontal="center"/>
      <protection/>
    </xf>
    <xf numFmtId="0" fontId="3" fillId="34" borderId="73" xfId="138" applyFont="1" applyFill="1" applyBorder="1" applyAlignment="1">
      <alignment horizontal="center"/>
      <protection/>
    </xf>
    <xf numFmtId="173" fontId="3" fillId="34" borderId="72" xfId="250" applyNumberFormat="1" applyFont="1" applyFill="1" applyBorder="1" applyAlignment="1" applyProtection="1">
      <alignment horizontal="center" vertical="center"/>
      <protection/>
    </xf>
    <xf numFmtId="173" fontId="3" fillId="34" borderId="35" xfId="250" applyNumberFormat="1" applyFont="1" applyFill="1" applyBorder="1" applyAlignment="1" applyProtection="1">
      <alignment horizontal="center" vertical="center"/>
      <protection/>
    </xf>
    <xf numFmtId="0" fontId="3" fillId="0" borderId="0" xfId="240" applyFont="1" applyFill="1" applyAlignment="1">
      <alignment horizontal="center" vertical="center"/>
      <protection/>
    </xf>
    <xf numFmtId="0" fontId="4" fillId="0" borderId="0" xfId="240" applyFont="1" applyFill="1" applyAlignment="1">
      <alignment horizontal="center" vertical="center"/>
      <protection/>
    </xf>
    <xf numFmtId="0" fontId="13" fillId="0" borderId="61" xfId="240" applyFont="1" applyFill="1" applyBorder="1" applyAlignment="1">
      <alignment horizontal="right"/>
      <protection/>
    </xf>
    <xf numFmtId="0" fontId="3" fillId="35" borderId="80" xfId="240" applyFont="1" applyFill="1" applyBorder="1" applyAlignment="1">
      <alignment horizontal="center" vertical="center"/>
      <protection/>
    </xf>
    <xf numFmtId="0" fontId="3" fillId="35" borderId="47" xfId="240" applyFont="1" applyFill="1" applyBorder="1" applyAlignment="1">
      <alignment horizontal="center" vertical="center"/>
      <protection/>
    </xf>
    <xf numFmtId="0" fontId="3" fillId="35" borderId="71" xfId="240" applyFont="1" applyFill="1" applyBorder="1" applyAlignment="1">
      <alignment horizontal="center" vertical="center"/>
      <protection/>
    </xf>
    <xf numFmtId="0" fontId="3" fillId="35" borderId="37" xfId="240" applyFont="1" applyFill="1" applyBorder="1" applyAlignment="1">
      <alignment horizontal="center" vertical="center"/>
      <protection/>
    </xf>
    <xf numFmtId="0" fontId="3" fillId="35" borderId="0" xfId="240" applyFont="1" applyFill="1" applyBorder="1" applyAlignment="1">
      <alignment horizontal="center" vertical="center"/>
      <protection/>
    </xf>
    <xf numFmtId="0" fontId="3" fillId="35" borderId="48" xfId="240" applyFont="1" applyFill="1" applyBorder="1" applyAlignment="1">
      <alignment horizontal="center" vertical="center"/>
      <protection/>
    </xf>
    <xf numFmtId="0" fontId="3" fillId="35" borderId="83" xfId="240" applyFont="1" applyFill="1" applyBorder="1" applyAlignment="1">
      <alignment horizontal="center" vertical="center"/>
      <protection/>
    </xf>
    <xf numFmtId="0" fontId="3" fillId="34" borderId="54" xfId="240" applyFont="1" applyFill="1" applyBorder="1" applyAlignment="1">
      <alignment horizontal="center" vertical="center"/>
      <protection/>
    </xf>
    <xf numFmtId="0" fontId="3" fillId="34" borderId="58" xfId="240" applyFont="1" applyFill="1" applyBorder="1" applyAlignment="1">
      <alignment horizontal="center" vertical="center"/>
      <protection/>
    </xf>
    <xf numFmtId="0" fontId="3" fillId="35" borderId="47" xfId="240" applyFont="1" applyFill="1" applyBorder="1" applyAlignment="1" quotePrefix="1">
      <alignment horizontal="center" vertical="center"/>
      <protection/>
    </xf>
    <xf numFmtId="0" fontId="3" fillId="35" borderId="66" xfId="240" applyFont="1" applyFill="1" applyBorder="1" applyAlignment="1">
      <alignment horizontal="center" vertical="center"/>
      <protection/>
    </xf>
    <xf numFmtId="0" fontId="3" fillId="35" borderId="26" xfId="240" applyFont="1" applyFill="1" applyBorder="1" applyAlignment="1">
      <alignment horizontal="center" vertical="center"/>
      <protection/>
    </xf>
    <xf numFmtId="0" fontId="3" fillId="35" borderId="74" xfId="240" applyFont="1" applyFill="1" applyBorder="1" applyAlignment="1">
      <alignment horizontal="center"/>
      <protection/>
    </xf>
    <xf numFmtId="0" fontId="3" fillId="35" borderId="81" xfId="240" applyFont="1" applyFill="1" applyBorder="1" applyAlignment="1">
      <alignment horizontal="center"/>
      <protection/>
    </xf>
    <xf numFmtId="0" fontId="3" fillId="33" borderId="43" xfId="240" applyFont="1" applyFill="1" applyBorder="1" applyAlignment="1">
      <alignment horizontal="center"/>
      <protection/>
    </xf>
    <xf numFmtId="0" fontId="3" fillId="33" borderId="36" xfId="240" applyFont="1" applyFill="1" applyBorder="1" applyAlignment="1">
      <alignment horizontal="center"/>
      <protection/>
    </xf>
    <xf numFmtId="169" fontId="3" fillId="0" borderId="37" xfId="0" applyNumberFormat="1" applyFont="1" applyFill="1" applyBorder="1" applyAlignment="1">
      <alignment horizontal="left"/>
    </xf>
    <xf numFmtId="169" fontId="44" fillId="0" borderId="48" xfId="0" applyNumberFormat="1" applyFont="1" applyBorder="1" applyAlignment="1">
      <alignment horizontal="left"/>
    </xf>
    <xf numFmtId="169" fontId="3" fillId="0" borderId="30" xfId="0" applyNumberFormat="1" applyFont="1" applyFill="1" applyBorder="1" applyAlignment="1">
      <alignment horizontal="left"/>
    </xf>
    <xf numFmtId="169" fontId="44" fillId="0" borderId="17" xfId="0" applyNumberFormat="1" applyFont="1" applyBorder="1" applyAlignment="1">
      <alignment horizontal="left"/>
    </xf>
    <xf numFmtId="169" fontId="4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169" fontId="3" fillId="0" borderId="48" xfId="0" applyNumberFormat="1" applyFont="1" applyFill="1" applyBorder="1" applyAlignment="1">
      <alignment horizontal="left"/>
    </xf>
    <xf numFmtId="169" fontId="7" fillId="0" borderId="61" xfId="0" applyNumberFormat="1" applyFont="1" applyFill="1" applyBorder="1" applyAlignment="1">
      <alignment horizontal="center"/>
    </xf>
    <xf numFmtId="169" fontId="4" fillId="0" borderId="0" xfId="138" applyNumberFormat="1" applyFont="1" applyAlignment="1" applyProtection="1">
      <alignment horizontal="center" wrapText="1"/>
      <protection/>
    </xf>
    <xf numFmtId="169" fontId="4" fillId="0" borderId="0" xfId="138" applyNumberFormat="1" applyFont="1" applyAlignment="1" applyProtection="1">
      <alignment horizontal="center"/>
      <protection/>
    </xf>
    <xf numFmtId="0" fontId="3" fillId="34" borderId="80" xfId="138" applyFont="1" applyFill="1" applyBorder="1" applyAlignment="1">
      <alignment horizontal="center" vertical="center"/>
      <protection/>
    </xf>
    <xf numFmtId="0" fontId="3" fillId="34" borderId="91" xfId="138" applyFont="1" applyFill="1" applyBorder="1" applyAlignment="1">
      <alignment horizontal="center" vertical="center"/>
      <protection/>
    </xf>
    <xf numFmtId="0" fontId="3" fillId="34" borderId="66" xfId="138" applyFont="1" applyFill="1" applyBorder="1" applyAlignment="1">
      <alignment horizontal="center" vertical="center"/>
      <protection/>
    </xf>
    <xf numFmtId="0" fontId="3" fillId="34" borderId="20" xfId="138" applyFont="1" applyFill="1" applyBorder="1" applyAlignment="1">
      <alignment horizontal="center" vertical="center"/>
      <protection/>
    </xf>
    <xf numFmtId="0" fontId="3" fillId="34" borderId="73" xfId="138" applyFont="1" applyFill="1" applyBorder="1" applyAlignment="1">
      <alignment horizontal="center" vertical="center"/>
      <protection/>
    </xf>
    <xf numFmtId="0" fontId="3" fillId="34" borderId="88" xfId="138" applyFont="1" applyFill="1" applyBorder="1" applyAlignment="1">
      <alignment horizontal="center" vertical="center"/>
      <protection/>
    </xf>
    <xf numFmtId="0" fontId="3" fillId="34" borderId="89" xfId="138" applyFont="1" applyFill="1" applyBorder="1" applyAlignment="1">
      <alignment horizontal="center" vertical="center"/>
      <protection/>
    </xf>
    <xf numFmtId="0" fontId="7" fillId="35" borderId="75" xfId="138" applyFont="1" applyFill="1" applyBorder="1" applyAlignment="1">
      <alignment horizontal="center"/>
      <protection/>
    </xf>
    <xf numFmtId="0" fontId="7" fillId="35" borderId="70" xfId="138" applyFont="1" applyFill="1" applyBorder="1" applyAlignment="1">
      <alignment horizontal="center"/>
      <protection/>
    </xf>
    <xf numFmtId="0" fontId="3" fillId="33" borderId="74" xfId="138" applyFont="1" applyFill="1" applyBorder="1" applyAlignment="1">
      <alignment horizontal="center" vertical="center"/>
      <protection/>
    </xf>
    <xf numFmtId="0" fontId="3" fillId="33" borderId="47" xfId="138" applyFont="1" applyFill="1" applyBorder="1" applyAlignment="1">
      <alignment horizontal="center" vertical="center"/>
      <protection/>
    </xf>
    <xf numFmtId="0" fontId="3" fillId="33" borderId="71" xfId="138" applyFont="1" applyFill="1" applyBorder="1" applyAlignment="1">
      <alignment horizontal="center" vertical="center"/>
      <protection/>
    </xf>
    <xf numFmtId="0" fontId="3" fillId="33" borderId="53" xfId="138" applyFont="1" applyFill="1" applyBorder="1" applyAlignment="1">
      <alignment horizontal="center" vertical="center"/>
      <protection/>
    </xf>
    <xf numFmtId="0" fontId="3" fillId="33" borderId="54" xfId="138" applyFont="1" applyFill="1" applyBorder="1" applyAlignment="1">
      <alignment horizontal="center" vertical="center"/>
      <protection/>
    </xf>
    <xf numFmtId="0" fontId="3" fillId="33" borderId="58" xfId="138" applyFont="1" applyFill="1" applyBorder="1" applyAlignment="1">
      <alignment horizontal="center" vertical="center"/>
      <protection/>
    </xf>
    <xf numFmtId="0" fontId="3" fillId="35" borderId="49" xfId="138" applyFont="1" applyFill="1" applyBorder="1" applyAlignment="1">
      <alignment horizontal="center"/>
      <protection/>
    </xf>
    <xf numFmtId="0" fontId="3" fillId="35" borderId="86" xfId="138" applyFont="1" applyFill="1" applyBorder="1" applyAlignment="1">
      <alignment horizontal="center"/>
      <protection/>
    </xf>
    <xf numFmtId="0" fontId="3" fillId="35" borderId="90" xfId="138" applyFont="1" applyFill="1" applyBorder="1" applyAlignment="1">
      <alignment horizontal="center"/>
      <protection/>
    </xf>
    <xf numFmtId="0" fontId="3" fillId="33" borderId="43" xfId="138" applyFont="1" applyFill="1" applyBorder="1" applyAlignment="1">
      <alignment horizontal="center"/>
      <protection/>
    </xf>
    <xf numFmtId="0" fontId="3" fillId="33" borderId="52" xfId="138" applyFont="1" applyFill="1" applyBorder="1" applyAlignment="1">
      <alignment horizontal="center"/>
      <protection/>
    </xf>
    <xf numFmtId="0" fontId="3" fillId="33" borderId="36" xfId="138" applyFont="1" applyFill="1" applyBorder="1" applyAlignment="1">
      <alignment horizontal="center"/>
      <protection/>
    </xf>
    <xf numFmtId="49" fontId="3" fillId="35" borderId="43" xfId="150" applyNumberFormat="1" applyFont="1" applyFill="1" applyBorder="1" applyAlignment="1">
      <alignment horizontal="center" vertical="center"/>
      <protection/>
    </xf>
    <xf numFmtId="49" fontId="3" fillId="35" borderId="52" xfId="150" applyNumberFormat="1" applyFont="1" applyFill="1" applyBorder="1" applyAlignment="1">
      <alignment horizontal="center" vertical="center"/>
      <protection/>
    </xf>
    <xf numFmtId="0" fontId="18" fillId="0" borderId="0" xfId="150" applyFont="1" applyFill="1" applyBorder="1" applyAlignment="1" applyProtection="1">
      <alignment horizontal="justify" vertical="center" wrapText="1"/>
      <protection/>
    </xf>
    <xf numFmtId="0" fontId="18" fillId="0" borderId="0" xfId="150" applyFont="1" applyBorder="1" applyAlignment="1" quotePrefix="1">
      <alignment horizontal="justify" vertical="center"/>
      <protection/>
    </xf>
    <xf numFmtId="0" fontId="18" fillId="0" borderId="0" xfId="150" applyFont="1" applyBorder="1" applyAlignment="1">
      <alignment horizontal="justify" vertical="center"/>
      <protection/>
    </xf>
    <xf numFmtId="0" fontId="18" fillId="0" borderId="0" xfId="150" applyFont="1" applyAlignment="1" applyProtection="1">
      <alignment horizontal="justify" vertical="center"/>
      <protection/>
    </xf>
    <xf numFmtId="0" fontId="18" fillId="0" borderId="0" xfId="150" applyFont="1" applyAlignment="1">
      <alignment horizontal="justify" vertical="center"/>
      <protection/>
    </xf>
    <xf numFmtId="0" fontId="3" fillId="0" borderId="0" xfId="192" applyFont="1" applyAlignment="1">
      <alignment horizontal="center"/>
      <protection/>
    </xf>
    <xf numFmtId="0" fontId="4" fillId="0" borderId="0" xfId="150" applyFont="1" applyAlignment="1" applyProtection="1">
      <alignment horizontal="center" vertical="center"/>
      <protection/>
    </xf>
    <xf numFmtId="0" fontId="12" fillId="0" borderId="0" xfId="150" applyFont="1" applyAlignment="1">
      <alignment horizontal="center" vertical="center"/>
      <protection/>
    </xf>
    <xf numFmtId="0" fontId="14" fillId="0" borderId="0" xfId="150" applyFont="1" applyBorder="1" applyAlignment="1">
      <alignment horizontal="center" vertical="center"/>
      <protection/>
    </xf>
    <xf numFmtId="0" fontId="13" fillId="0" borderId="61" xfId="150" applyFont="1" applyBorder="1" applyAlignment="1">
      <alignment horizontal="right" vertical="center"/>
      <protection/>
    </xf>
    <xf numFmtId="0" fontId="3" fillId="35" borderId="72" xfId="150" applyFont="1" applyFill="1" applyBorder="1" applyAlignment="1" applyProtection="1">
      <alignment horizontal="center" vertical="center"/>
      <protection/>
    </xf>
    <xf numFmtId="0" fontId="3" fillId="35" borderId="30" xfId="150" applyFont="1" applyFill="1" applyBorder="1" applyAlignment="1" applyProtection="1">
      <alignment horizontal="center" vertical="center"/>
      <protection/>
    </xf>
    <xf numFmtId="164" fontId="3" fillId="35" borderId="88" xfId="150" applyNumberFormat="1" applyFont="1" applyFill="1" applyBorder="1" applyAlignment="1">
      <alignment horizontal="center" vertical="center"/>
      <protection/>
    </xf>
    <xf numFmtId="164" fontId="3" fillId="35" borderId="73" xfId="150" applyNumberFormat="1" applyFont="1" applyFill="1" applyBorder="1" applyAlignment="1">
      <alignment horizontal="center" vertical="center"/>
      <protection/>
    </xf>
    <xf numFmtId="0" fontId="3" fillId="35" borderId="74" xfId="138" applyFont="1" applyFill="1" applyBorder="1" applyAlignment="1">
      <alignment horizontal="center" wrapText="1"/>
      <protection/>
    </xf>
    <xf numFmtId="0" fontId="89" fillId="0" borderId="81" xfId="150" applyFont="1" applyBorder="1" applyAlignment="1">
      <alignment wrapText="1"/>
      <protection/>
    </xf>
    <xf numFmtId="0" fontId="89" fillId="0" borderId="53" xfId="150" applyFont="1" applyBorder="1" applyAlignment="1">
      <alignment wrapText="1"/>
      <protection/>
    </xf>
    <xf numFmtId="0" fontId="89" fillId="0" borderId="59" xfId="150" applyFont="1" applyBorder="1" applyAlignment="1">
      <alignment wrapText="1"/>
      <protection/>
    </xf>
    <xf numFmtId="49" fontId="3" fillId="35" borderId="55" xfId="150" applyNumberFormat="1" applyFont="1" applyFill="1" applyBorder="1" applyAlignment="1">
      <alignment horizontal="center" vertical="center"/>
      <protection/>
    </xf>
    <xf numFmtId="0" fontId="7" fillId="0" borderId="0" xfId="138" applyFont="1" applyBorder="1" applyAlignment="1">
      <alignment horizontal="justify" wrapText="1"/>
      <protection/>
    </xf>
    <xf numFmtId="0" fontId="4" fillId="0" borderId="0" xfId="138" applyFont="1" applyAlignment="1">
      <alignment horizontal="center"/>
      <protection/>
    </xf>
    <xf numFmtId="0" fontId="5" fillId="33" borderId="92" xfId="138" applyFont="1" applyFill="1" applyBorder="1" applyAlignment="1">
      <alignment/>
      <protection/>
    </xf>
    <xf numFmtId="0" fontId="2" fillId="33" borderId="93" xfId="204" applyFill="1" applyBorder="1" applyAlignment="1">
      <alignment/>
      <protection/>
    </xf>
    <xf numFmtId="0" fontId="6" fillId="33" borderId="94" xfId="138" applyFont="1" applyFill="1" applyBorder="1" applyAlignment="1">
      <alignment horizontal="center"/>
      <protection/>
    </xf>
    <xf numFmtId="0" fontId="6" fillId="33" borderId="95" xfId="138" applyFont="1" applyFill="1" applyBorder="1" applyAlignment="1">
      <alignment horizontal="center"/>
      <protection/>
    </xf>
    <xf numFmtId="0" fontId="6" fillId="33" borderId="96" xfId="138" applyFont="1" applyFill="1" applyBorder="1" applyAlignment="1">
      <alignment horizontal="center"/>
      <protection/>
    </xf>
    <xf numFmtId="0" fontId="6" fillId="33" borderId="97" xfId="138" applyFont="1" applyFill="1" applyBorder="1" applyAlignment="1">
      <alignment horizontal="center" wrapText="1"/>
      <protection/>
    </xf>
    <xf numFmtId="0" fontId="6" fillId="33" borderId="98" xfId="138" applyFont="1" applyFill="1" applyBorder="1" applyAlignment="1">
      <alignment horizontal="center" wrapText="1"/>
      <protection/>
    </xf>
    <xf numFmtId="0" fontId="2" fillId="0" borderId="53" xfId="204" applyBorder="1" applyAlignment="1">
      <alignment horizontal="center" wrapText="1"/>
      <protection/>
    </xf>
    <xf numFmtId="0" fontId="2" fillId="0" borderId="58" xfId="204" applyBorder="1" applyAlignment="1">
      <alignment horizontal="center" wrapText="1"/>
      <protection/>
    </xf>
    <xf numFmtId="0" fontId="6" fillId="33" borderId="99" xfId="138" applyFont="1" applyFill="1" applyBorder="1" applyAlignment="1">
      <alignment horizontal="center" wrapText="1"/>
      <protection/>
    </xf>
    <xf numFmtId="0" fontId="2" fillId="0" borderId="100" xfId="204" applyBorder="1" applyAlignment="1">
      <alignment horizontal="center" wrapText="1"/>
      <protection/>
    </xf>
    <xf numFmtId="0" fontId="6" fillId="33" borderId="43" xfId="138" applyFont="1" applyFill="1" applyBorder="1" applyAlignment="1">
      <alignment horizontal="center"/>
      <protection/>
    </xf>
    <xf numFmtId="0" fontId="2" fillId="0" borderId="52" xfId="204" applyBorder="1" applyAlignment="1">
      <alignment horizontal="center"/>
      <protection/>
    </xf>
    <xf numFmtId="0" fontId="3" fillId="0" borderId="0" xfId="202" applyFont="1" applyFill="1" applyAlignment="1">
      <alignment horizontal="center"/>
      <protection/>
    </xf>
    <xf numFmtId="0" fontId="4" fillId="0" borderId="0" xfId="202" applyFont="1" applyAlignment="1">
      <alignment horizontal="center"/>
      <protection/>
    </xf>
    <xf numFmtId="0" fontId="12" fillId="0" borderId="61" xfId="202" applyFont="1" applyBorder="1" applyAlignment="1">
      <alignment horizontal="right"/>
      <protection/>
    </xf>
    <xf numFmtId="1" fontId="3" fillId="34" borderId="72" xfId="202" applyNumberFormat="1" applyFont="1" applyFill="1" applyBorder="1" applyAlignment="1" applyProtection="1">
      <alignment horizontal="center" vertical="center" wrapText="1"/>
      <protection locked="0"/>
    </xf>
    <xf numFmtId="1" fontId="3" fillId="34" borderId="35" xfId="202" applyNumberFormat="1" applyFont="1" applyFill="1" applyBorder="1" applyAlignment="1" applyProtection="1">
      <alignment horizontal="center" vertical="center" wrapText="1"/>
      <protection locked="0"/>
    </xf>
    <xf numFmtId="0" fontId="3" fillId="34" borderId="66" xfId="202" applyFont="1" applyFill="1" applyBorder="1" applyAlignment="1" applyProtection="1">
      <alignment horizontal="center" vertical="center" wrapText="1"/>
      <protection locked="0"/>
    </xf>
    <xf numFmtId="0" fontId="3" fillId="34" borderId="26" xfId="202" applyFont="1" applyFill="1" applyBorder="1" applyAlignment="1" applyProtection="1">
      <alignment horizontal="center" vertical="center" wrapText="1"/>
      <protection locked="0"/>
    </xf>
    <xf numFmtId="0" fontId="3" fillId="34" borderId="49" xfId="202" applyFont="1" applyFill="1" applyBorder="1" applyAlignment="1">
      <alignment horizontal="center" vertical="center" wrapText="1"/>
      <protection/>
    </xf>
    <xf numFmtId="0" fontId="3" fillId="34" borderId="90" xfId="202" applyFont="1" applyFill="1" applyBorder="1" applyAlignment="1">
      <alignment horizontal="center" vertical="center" wrapText="1"/>
      <protection/>
    </xf>
    <xf numFmtId="0" fontId="3" fillId="0" borderId="0" xfId="201" applyFont="1" applyFill="1" applyAlignment="1">
      <alignment horizontal="center" vertical="center"/>
      <protection/>
    </xf>
    <xf numFmtId="14" fontId="4" fillId="0" borderId="0" xfId="201" applyNumberFormat="1" applyFont="1" applyFill="1" applyBorder="1" applyAlignment="1">
      <alignment horizontal="center"/>
      <protection/>
    </xf>
    <xf numFmtId="0" fontId="13" fillId="0" borderId="0" xfId="201" applyFont="1" applyFill="1" applyBorder="1" applyAlignment="1">
      <alignment horizontal="right"/>
      <protection/>
    </xf>
    <xf numFmtId="0" fontId="3" fillId="0" borderId="47" xfId="201" applyFont="1" applyFill="1" applyBorder="1" applyAlignment="1" applyProtection="1">
      <alignment horizontal="center"/>
      <protection/>
    </xf>
    <xf numFmtId="0" fontId="3" fillId="0" borderId="81" xfId="201" applyFont="1" applyFill="1" applyBorder="1" applyAlignment="1" applyProtection="1">
      <alignment horizontal="center"/>
      <protection/>
    </xf>
    <xf numFmtId="175" fontId="3" fillId="0" borderId="43" xfId="201" applyNumberFormat="1" applyFont="1" applyFill="1" applyBorder="1" applyAlignment="1" applyProtection="1" quotePrefix="1">
      <alignment horizontal="center"/>
      <protection/>
    </xf>
    <xf numFmtId="175" fontId="3" fillId="0" borderId="55" xfId="201" applyNumberFormat="1" applyFont="1" applyFill="1" applyBorder="1" applyAlignment="1" applyProtection="1" quotePrefix="1">
      <alignment horizontal="center"/>
      <protection/>
    </xf>
    <xf numFmtId="175" fontId="3" fillId="0" borderId="52" xfId="201" applyNumberFormat="1" applyFont="1" applyFill="1" applyBorder="1" applyAlignment="1" applyProtection="1" quotePrefix="1">
      <alignment horizontal="center"/>
      <protection/>
    </xf>
    <xf numFmtId="175" fontId="3" fillId="0" borderId="36" xfId="201" applyNumberFormat="1" applyFont="1" applyFill="1" applyBorder="1" applyAlignment="1" applyProtection="1" quotePrefix="1">
      <alignment horizontal="center"/>
      <protection/>
    </xf>
    <xf numFmtId="0" fontId="3" fillId="0" borderId="49" xfId="201" applyFont="1" applyFill="1" applyBorder="1" applyAlignment="1" applyProtection="1">
      <alignment horizontal="center"/>
      <protection/>
    </xf>
    <xf numFmtId="0" fontId="3" fillId="0" borderId="86" xfId="201" applyFont="1" applyFill="1" applyBorder="1" applyAlignment="1" applyProtection="1">
      <alignment horizontal="center"/>
      <protection/>
    </xf>
    <xf numFmtId="0" fontId="3" fillId="0" borderId="90" xfId="201" applyFont="1" applyFill="1" applyBorder="1" applyAlignment="1" applyProtection="1">
      <alignment horizontal="center"/>
      <protection/>
    </xf>
    <xf numFmtId="0" fontId="3" fillId="0" borderId="49" xfId="201" applyFont="1" applyFill="1" applyBorder="1" applyAlignment="1" applyProtection="1">
      <alignment horizontal="center" vertical="center"/>
      <protection/>
    </xf>
    <xf numFmtId="0" fontId="3" fillId="0" borderId="86" xfId="201" applyFont="1" applyFill="1" applyBorder="1" applyAlignment="1" applyProtection="1">
      <alignment horizontal="center" vertical="center"/>
      <protection/>
    </xf>
    <xf numFmtId="0" fontId="3" fillId="0" borderId="90" xfId="201" applyFont="1" applyFill="1" applyBorder="1" applyAlignment="1" applyProtection="1">
      <alignment horizontal="center" vertical="center"/>
      <protection/>
    </xf>
    <xf numFmtId="175" fontId="3" fillId="0" borderId="55" xfId="201" applyNumberFormat="1" applyFont="1" applyFill="1" applyBorder="1" applyAlignment="1" applyProtection="1">
      <alignment horizontal="center"/>
      <protection/>
    </xf>
    <xf numFmtId="175" fontId="3" fillId="0" borderId="36" xfId="201" applyNumberFormat="1" applyFont="1" applyFill="1" applyBorder="1" applyAlignment="1" applyProtection="1">
      <alignment horizontal="center"/>
      <protection/>
    </xf>
    <xf numFmtId="175" fontId="3" fillId="0" borderId="49" xfId="201" applyNumberFormat="1" applyFont="1" applyFill="1" applyBorder="1" applyAlignment="1" applyProtection="1" quotePrefix="1">
      <alignment horizontal="center"/>
      <protection/>
    </xf>
    <xf numFmtId="175" fontId="3" fillId="0" borderId="86" xfId="201" applyNumberFormat="1" applyFont="1" applyFill="1" applyBorder="1" applyAlignment="1" applyProtection="1" quotePrefix="1">
      <alignment horizontal="center"/>
      <protection/>
    </xf>
    <xf numFmtId="175" fontId="3" fillId="0" borderId="90" xfId="201" applyNumberFormat="1" applyFont="1" applyFill="1" applyBorder="1" applyAlignment="1" applyProtection="1" quotePrefix="1">
      <alignment horizontal="center"/>
      <protection/>
    </xf>
    <xf numFmtId="164" fontId="3" fillId="0" borderId="43" xfId="52" applyNumberFormat="1" applyFont="1" applyFill="1" applyBorder="1" applyAlignment="1" quotePrefix="1">
      <alignment horizontal="center"/>
    </xf>
    <xf numFmtId="164" fontId="3" fillId="0" borderId="52" xfId="52" applyNumberFormat="1" applyFont="1" applyFill="1" applyBorder="1" applyAlignment="1" quotePrefix="1">
      <alignment horizontal="center"/>
    </xf>
    <xf numFmtId="164" fontId="3" fillId="0" borderId="36" xfId="52" applyNumberFormat="1" applyFont="1" applyFill="1" applyBorder="1" applyAlignment="1" quotePrefix="1">
      <alignment horizontal="center"/>
    </xf>
    <xf numFmtId="164" fontId="3" fillId="0" borderId="0" xfId="201" applyNumberFormat="1" applyFont="1" applyFill="1" applyAlignment="1">
      <alignment horizontal="center"/>
      <protection/>
    </xf>
    <xf numFmtId="164" fontId="4" fillId="0" borderId="0" xfId="201" applyNumberFormat="1" applyFont="1" applyFill="1" applyAlignment="1">
      <alignment horizontal="center"/>
      <protection/>
    </xf>
    <xf numFmtId="164" fontId="13" fillId="0" borderId="0" xfId="201" applyNumberFormat="1" applyFont="1" applyFill="1" applyBorder="1" applyAlignment="1">
      <alignment horizontal="right"/>
      <protection/>
    </xf>
    <xf numFmtId="164" fontId="7" fillId="0" borderId="0" xfId="201" applyNumberFormat="1" applyFont="1" applyFill="1" applyBorder="1" applyAlignment="1">
      <alignment horizontal="right"/>
      <protection/>
    </xf>
    <xf numFmtId="164" fontId="3" fillId="0" borderId="49" xfId="52" applyNumberFormat="1" applyFont="1" applyFill="1" applyBorder="1" applyAlignment="1">
      <alignment horizontal="center" wrapText="1"/>
    </xf>
    <xf numFmtId="164" fontId="3" fillId="0" borderId="86" xfId="52" applyNumberFormat="1" applyFont="1" applyFill="1" applyBorder="1" applyAlignment="1">
      <alignment horizontal="center" wrapText="1"/>
    </xf>
    <xf numFmtId="164" fontId="3" fillId="0" borderId="90" xfId="52" applyNumberFormat="1" applyFont="1" applyFill="1" applyBorder="1" applyAlignment="1">
      <alignment horizontal="center" wrapText="1"/>
    </xf>
    <xf numFmtId="0" fontId="4" fillId="0" borderId="0" xfId="201" applyFont="1" applyFill="1" applyAlignment="1">
      <alignment horizontal="center"/>
      <protection/>
    </xf>
    <xf numFmtId="0" fontId="3" fillId="0" borderId="0" xfId="201" applyFont="1" applyFill="1" applyAlignment="1">
      <alignment horizontal="center"/>
      <protection/>
    </xf>
    <xf numFmtId="0" fontId="13" fillId="0" borderId="61" xfId="201" applyFont="1" applyFill="1" applyBorder="1" applyAlignment="1">
      <alignment horizontal="center"/>
      <protection/>
    </xf>
    <xf numFmtId="164" fontId="3" fillId="0" borderId="0" xfId="201" applyNumberFormat="1" applyFont="1" applyFill="1" applyBorder="1" applyAlignment="1">
      <alignment horizontal="center"/>
      <protection/>
    </xf>
    <xf numFmtId="164" fontId="4" fillId="0" borderId="0" xfId="201" applyNumberFormat="1" applyFont="1" applyFill="1" applyBorder="1" applyAlignment="1" applyProtection="1">
      <alignment horizontal="center"/>
      <protection/>
    </xf>
    <xf numFmtId="0" fontId="3" fillId="34" borderId="86" xfId="240" applyFont="1" applyFill="1" applyBorder="1" applyAlignment="1">
      <alignment horizontal="center" vertical="center"/>
      <protection/>
    </xf>
    <xf numFmtId="0" fontId="3" fillId="39" borderId="101" xfId="240" applyFont="1" applyFill="1" applyBorder="1" applyAlignment="1">
      <alignment horizontal="center" vertical="center"/>
      <protection/>
    </xf>
    <xf numFmtId="0" fontId="3" fillId="39" borderId="86" xfId="240" applyFont="1" applyFill="1" applyBorder="1" applyAlignment="1">
      <alignment horizontal="center" vertical="center"/>
      <protection/>
    </xf>
    <xf numFmtId="0" fontId="3" fillId="39" borderId="90" xfId="240" applyFont="1" applyFill="1" applyBorder="1" applyAlignment="1">
      <alignment horizontal="center" vertical="center"/>
      <protection/>
    </xf>
    <xf numFmtId="0" fontId="3" fillId="34" borderId="30" xfId="240" applyFont="1" applyFill="1" applyBorder="1" applyAlignment="1">
      <alignment horizontal="center" vertical="center"/>
      <protection/>
    </xf>
    <xf numFmtId="0" fontId="3" fillId="34" borderId="35" xfId="240" applyFont="1" applyFill="1" applyBorder="1" applyAlignment="1">
      <alignment horizontal="center" vertical="center"/>
      <protection/>
    </xf>
    <xf numFmtId="0" fontId="3" fillId="34" borderId="53" xfId="240" applyFont="1" applyFill="1" applyBorder="1" applyAlignment="1">
      <alignment horizontal="center"/>
      <protection/>
    </xf>
    <xf numFmtId="0" fontId="3" fillId="34" borderId="58" xfId="240" applyFont="1" applyFill="1" applyBorder="1" applyAlignment="1">
      <alignment horizontal="center"/>
      <protection/>
    </xf>
    <xf numFmtId="0" fontId="3" fillId="34" borderId="54" xfId="240" applyFont="1" applyFill="1" applyBorder="1" applyAlignment="1">
      <alignment horizontal="center"/>
      <protection/>
    </xf>
    <xf numFmtId="0" fontId="3" fillId="34" borderId="43" xfId="240" applyFont="1" applyFill="1" applyBorder="1" applyAlignment="1" quotePrefix="1">
      <alignment horizontal="center"/>
      <protection/>
    </xf>
    <xf numFmtId="0" fontId="3" fillId="34" borderId="55" xfId="240" applyFont="1" applyFill="1" applyBorder="1" applyAlignment="1">
      <alignment horizontal="center"/>
      <protection/>
    </xf>
    <xf numFmtId="178" fontId="23" fillId="39" borderId="74" xfId="180" applyNumberFormat="1" applyFont="1" applyFill="1" applyBorder="1" applyAlignment="1">
      <alignment horizontal="center" vertical="center"/>
      <protection/>
    </xf>
    <xf numFmtId="178" fontId="23" fillId="39" borderId="47" xfId="180" applyNumberFormat="1" applyFont="1" applyFill="1" applyBorder="1" applyAlignment="1">
      <alignment horizontal="center" vertical="center"/>
      <protection/>
    </xf>
    <xf numFmtId="178" fontId="3" fillId="39" borderId="101" xfId="184" applyNumberFormat="1" applyFont="1" applyFill="1" applyBorder="1" applyAlignment="1">
      <alignment horizontal="center" vertical="center"/>
      <protection/>
    </xf>
    <xf numFmtId="178" fontId="3" fillId="39" borderId="86" xfId="184" applyNumberFormat="1" applyFont="1" applyFill="1" applyBorder="1" applyAlignment="1">
      <alignment horizontal="center" vertical="center"/>
      <protection/>
    </xf>
    <xf numFmtId="178" fontId="3" fillId="39" borderId="90" xfId="184" applyNumberFormat="1" applyFont="1" applyFill="1" applyBorder="1" applyAlignment="1">
      <alignment horizontal="center" vertical="center"/>
      <protection/>
    </xf>
    <xf numFmtId="0" fontId="3" fillId="34" borderId="25" xfId="240" applyFont="1" applyFill="1" applyBorder="1" applyAlignment="1">
      <alignment horizontal="center"/>
      <protection/>
    </xf>
    <xf numFmtId="0" fontId="3" fillId="34" borderId="25" xfId="240" applyFont="1" applyFill="1" applyBorder="1" applyAlignment="1" quotePrefix="1">
      <alignment horizontal="center"/>
      <protection/>
    </xf>
    <xf numFmtId="0" fontId="3" fillId="34" borderId="43" xfId="240" applyFont="1" applyFill="1" applyBorder="1" applyAlignment="1">
      <alignment horizontal="center"/>
      <protection/>
    </xf>
    <xf numFmtId="39" fontId="3" fillId="34" borderId="35" xfId="241" applyNumberFormat="1" applyFont="1" applyFill="1" applyBorder="1" applyAlignment="1" quotePrefix="1">
      <alignment horizontal="center"/>
      <protection/>
    </xf>
    <xf numFmtId="39" fontId="3" fillId="34" borderId="26" xfId="241" applyNumberFormat="1" applyFont="1" applyFill="1" applyBorder="1" applyAlignment="1" quotePrefix="1">
      <alignment horizontal="center"/>
      <protection/>
    </xf>
    <xf numFmtId="39" fontId="3" fillId="34" borderId="58" xfId="241" applyNumberFormat="1" applyFont="1" applyFill="1" applyBorder="1" applyAlignment="1" quotePrefix="1">
      <alignment horizontal="center"/>
      <protection/>
    </xf>
    <xf numFmtId="39" fontId="3" fillId="34" borderId="38" xfId="241" applyNumberFormat="1" applyFont="1" applyFill="1" applyBorder="1" applyAlignment="1" quotePrefix="1">
      <alignment horizontal="center"/>
      <protection/>
    </xf>
    <xf numFmtId="0" fontId="3" fillId="34" borderId="25" xfId="241" applyFont="1" applyFill="1" applyBorder="1" applyAlignment="1">
      <alignment horizontal="center" vertical="center" wrapText="1"/>
      <protection/>
    </xf>
    <xf numFmtId="0" fontId="3" fillId="34" borderId="27" xfId="241" applyFont="1" applyFill="1" applyBorder="1" applyAlignment="1">
      <alignment horizontal="center" vertical="center" wrapText="1"/>
      <protection/>
    </xf>
    <xf numFmtId="0" fontId="7" fillId="0" borderId="12" xfId="200" applyFont="1" applyFill="1" applyBorder="1" applyAlignment="1">
      <alignment horizontal="right"/>
      <protection/>
    </xf>
    <xf numFmtId="0" fontId="7" fillId="0" borderId="14" xfId="200" applyFont="1" applyFill="1" applyBorder="1" applyAlignment="1">
      <alignment horizontal="right"/>
      <protection/>
    </xf>
    <xf numFmtId="0" fontId="7" fillId="0" borderId="56" xfId="200" applyFont="1" applyFill="1" applyBorder="1" applyAlignment="1">
      <alignment horizontal="right"/>
      <protection/>
    </xf>
    <xf numFmtId="2" fontId="7" fillId="0" borderId="18" xfId="200" applyNumberFormat="1" applyFont="1" applyFill="1" applyBorder="1" applyAlignment="1">
      <alignment horizontal="right"/>
      <protection/>
    </xf>
    <xf numFmtId="2" fontId="7" fillId="0" borderId="48" xfId="200" applyNumberFormat="1" applyFont="1" applyFill="1" applyBorder="1" applyAlignment="1">
      <alignment horizontal="right"/>
      <protection/>
    </xf>
    <xf numFmtId="2" fontId="7" fillId="0" borderId="57" xfId="200" applyNumberFormat="1" applyFont="1" applyFill="1" applyBorder="1" applyAlignment="1">
      <alignment horizontal="right"/>
      <protection/>
    </xf>
    <xf numFmtId="0" fontId="7" fillId="0" borderId="18" xfId="200" applyFont="1" applyFill="1" applyBorder="1" applyAlignment="1" quotePrefix="1">
      <alignment horizontal="right"/>
      <protection/>
    </xf>
    <xf numFmtId="0" fontId="7" fillId="0" borderId="48" xfId="200" applyFont="1" applyFill="1" applyBorder="1" applyAlignment="1">
      <alignment horizontal="right"/>
      <protection/>
    </xf>
    <xf numFmtId="0" fontId="7" fillId="0" borderId="18" xfId="200" applyFont="1" applyFill="1" applyBorder="1" applyAlignment="1">
      <alignment horizontal="right"/>
      <protection/>
    </xf>
    <xf numFmtId="0" fontId="7" fillId="0" borderId="57" xfId="200" applyFont="1" applyFill="1" applyBorder="1" applyAlignment="1">
      <alignment horizontal="right"/>
      <protection/>
    </xf>
    <xf numFmtId="2" fontId="3" fillId="0" borderId="63" xfId="200" applyNumberFormat="1" applyFont="1" applyFill="1" applyBorder="1" applyAlignment="1">
      <alignment horizontal="right"/>
      <protection/>
    </xf>
    <xf numFmtId="2" fontId="3" fillId="0" borderId="62" xfId="200" applyNumberFormat="1" applyFont="1" applyFill="1" applyBorder="1" applyAlignment="1">
      <alignment horizontal="right"/>
      <protection/>
    </xf>
    <xf numFmtId="2" fontId="3" fillId="0" borderId="63" xfId="200" applyNumberFormat="1" applyFont="1" applyFill="1" applyBorder="1" applyAlignment="1">
      <alignment horizontal="center"/>
      <protection/>
    </xf>
    <xf numFmtId="2" fontId="3" fillId="0" borderId="64" xfId="200" applyNumberFormat="1" applyFont="1" applyFill="1" applyBorder="1" applyAlignment="1">
      <alignment horizontal="center"/>
      <protection/>
    </xf>
    <xf numFmtId="0" fontId="7" fillId="0" borderId="18" xfId="200" applyFont="1" applyFill="1" applyBorder="1" applyAlignment="1">
      <alignment horizontal="center"/>
      <protection/>
    </xf>
    <xf numFmtId="0" fontId="7" fillId="0" borderId="57" xfId="200" applyFont="1" applyFill="1" applyBorder="1" applyAlignment="1">
      <alignment horizontal="center"/>
      <protection/>
    </xf>
    <xf numFmtId="2" fontId="7" fillId="0" borderId="53" xfId="200" applyNumberFormat="1" applyFont="1" applyFill="1" applyBorder="1" applyAlignment="1">
      <alignment horizontal="right"/>
      <protection/>
    </xf>
    <xf numFmtId="2" fontId="7" fillId="0" borderId="58" xfId="200" applyNumberFormat="1" applyFont="1" applyFill="1" applyBorder="1" applyAlignment="1">
      <alignment horizontal="right"/>
      <protection/>
    </xf>
    <xf numFmtId="2" fontId="7" fillId="0" borderId="53" xfId="200" applyNumberFormat="1" applyFont="1" applyFill="1" applyBorder="1" applyAlignment="1">
      <alignment horizontal="center"/>
      <protection/>
    </xf>
    <xf numFmtId="2" fontId="7" fillId="0" borderId="59" xfId="200" applyNumberFormat="1" applyFont="1" applyFill="1" applyBorder="1" applyAlignment="1">
      <alignment horizontal="center"/>
      <protection/>
    </xf>
    <xf numFmtId="39" fontId="3" fillId="40" borderId="12" xfId="201" applyNumberFormat="1" applyFont="1" applyFill="1" applyBorder="1" applyAlignment="1" applyProtection="1" quotePrefix="1">
      <alignment horizontal="center" vertical="center"/>
      <protection/>
    </xf>
    <xf numFmtId="39" fontId="3" fillId="40" borderId="56" xfId="201" applyNumberFormat="1" applyFont="1" applyFill="1" applyBorder="1" applyAlignment="1" applyProtection="1" quotePrefix="1">
      <alignment horizontal="center" vertical="center"/>
      <protection/>
    </xf>
    <xf numFmtId="39" fontId="3" fillId="40" borderId="53" xfId="201" applyNumberFormat="1" applyFont="1" applyFill="1" applyBorder="1" applyAlignment="1" applyProtection="1" quotePrefix="1">
      <alignment horizontal="center" vertical="center"/>
      <protection/>
    </xf>
    <xf numFmtId="39" fontId="3" fillId="40" borderId="59" xfId="201" applyNumberFormat="1" applyFont="1" applyFill="1" applyBorder="1" applyAlignment="1" applyProtection="1" quotePrefix="1">
      <alignment horizontal="center" vertical="center"/>
      <protection/>
    </xf>
    <xf numFmtId="39" fontId="3" fillId="40" borderId="43" xfId="201" applyNumberFormat="1" applyFont="1" applyFill="1" applyBorder="1" applyAlignment="1" applyProtection="1">
      <alignment horizontal="center" vertical="center"/>
      <protection/>
    </xf>
    <xf numFmtId="39" fontId="3" fillId="40" borderId="52" xfId="201" applyNumberFormat="1" applyFont="1" applyFill="1" applyBorder="1" applyAlignment="1" applyProtection="1">
      <alignment horizontal="center" vertical="center"/>
      <protection/>
    </xf>
    <xf numFmtId="39" fontId="3" fillId="40" borderId="55" xfId="201" applyNumberFormat="1" applyFont="1" applyFill="1" applyBorder="1" applyAlignment="1" applyProtection="1">
      <alignment horizontal="center" vertical="center" wrapText="1"/>
      <protection/>
    </xf>
    <xf numFmtId="39" fontId="3" fillId="0" borderId="0" xfId="201" applyNumberFormat="1" applyFont="1" applyAlignment="1" applyProtection="1">
      <alignment horizontal="center"/>
      <protection/>
    </xf>
    <xf numFmtId="179" fontId="3" fillId="40" borderId="101" xfId="201" applyNumberFormat="1" applyFont="1" applyFill="1" applyBorder="1" applyAlignment="1">
      <alignment horizontal="center" vertical="center"/>
      <protection/>
    </xf>
    <xf numFmtId="179" fontId="3" fillId="40" borderId="51" xfId="201" applyNumberFormat="1" applyFont="1" applyFill="1" applyBorder="1" applyAlignment="1">
      <alignment horizontal="center" vertical="center"/>
      <protection/>
    </xf>
    <xf numFmtId="0" fontId="3" fillId="40" borderId="49" xfId="201" applyFont="1" applyFill="1" applyBorder="1" applyAlignment="1">
      <alignment horizontal="center"/>
      <protection/>
    </xf>
    <xf numFmtId="0" fontId="3" fillId="40" borderId="86" xfId="201" applyFont="1" applyFill="1" applyBorder="1" applyAlignment="1">
      <alignment horizontal="center"/>
      <protection/>
    </xf>
    <xf numFmtId="0" fontId="3" fillId="40" borderId="90" xfId="201" applyFont="1" applyFill="1" applyBorder="1" applyAlignment="1">
      <alignment horizontal="center"/>
      <protection/>
    </xf>
    <xf numFmtId="0" fontId="3" fillId="40" borderId="101" xfId="201" applyFont="1" applyFill="1" applyBorder="1" applyAlignment="1">
      <alignment horizontal="center"/>
      <protection/>
    </xf>
    <xf numFmtId="39" fontId="3" fillId="40" borderId="43" xfId="201" applyNumberFormat="1" applyFont="1" applyFill="1" applyBorder="1" applyAlignment="1" applyProtection="1" quotePrefix="1">
      <alignment horizontal="center"/>
      <protection/>
    </xf>
    <xf numFmtId="39" fontId="3" fillId="40" borderId="55" xfId="201" applyNumberFormat="1" applyFont="1" applyFill="1" applyBorder="1" applyAlignment="1" applyProtection="1" quotePrefix="1">
      <alignment horizontal="center"/>
      <protection/>
    </xf>
    <xf numFmtId="39" fontId="3" fillId="40" borderId="52" xfId="201" applyNumberFormat="1" applyFont="1" applyFill="1" applyBorder="1" applyAlignment="1" applyProtection="1" quotePrefix="1">
      <alignment horizontal="center"/>
      <protection/>
    </xf>
    <xf numFmtId="39" fontId="3" fillId="40" borderId="82" xfId="201" applyNumberFormat="1" applyFont="1" applyFill="1" applyBorder="1" applyAlignment="1" applyProtection="1" quotePrefix="1">
      <alignment horizontal="center" vertical="center"/>
      <protection/>
    </xf>
    <xf numFmtId="39" fontId="3" fillId="40" borderId="14" xfId="201" applyNumberFormat="1" applyFont="1" applyFill="1" applyBorder="1" applyAlignment="1" applyProtection="1" quotePrefix="1">
      <alignment horizontal="center" vertical="center"/>
      <protection/>
    </xf>
    <xf numFmtId="39" fontId="3" fillId="40" borderId="83" xfId="201" applyNumberFormat="1" applyFont="1" applyFill="1" applyBorder="1" applyAlignment="1" applyProtection="1" quotePrefix="1">
      <alignment horizontal="center" vertical="center"/>
      <protection/>
    </xf>
    <xf numFmtId="39" fontId="3" fillId="40" borderId="58" xfId="201" applyNumberFormat="1" applyFont="1" applyFill="1" applyBorder="1" applyAlignment="1" applyProtection="1" quotePrefix="1">
      <alignment horizontal="center" vertical="center"/>
      <protection/>
    </xf>
    <xf numFmtId="0" fontId="4" fillId="0" borderId="0" xfId="201" applyFont="1" applyFill="1" applyAlignment="1">
      <alignment horizontal="center" vertical="center"/>
      <protection/>
    </xf>
    <xf numFmtId="0" fontId="13" fillId="0" borderId="61" xfId="138" applyFont="1" applyBorder="1" applyAlignment="1">
      <alignment horizontal="right"/>
      <protection/>
    </xf>
    <xf numFmtId="0" fontId="3" fillId="34" borderId="72" xfId="240" applyFont="1" applyFill="1" applyBorder="1" applyAlignment="1">
      <alignment horizontal="center" vertical="center"/>
      <protection/>
    </xf>
    <xf numFmtId="0" fontId="3" fillId="34" borderId="86" xfId="240" applyFont="1" applyFill="1" applyBorder="1" applyAlignment="1">
      <alignment horizontal="center"/>
      <protection/>
    </xf>
    <xf numFmtId="0" fontId="3" fillId="34" borderId="90" xfId="240" applyFont="1" applyFill="1" applyBorder="1" applyAlignment="1">
      <alignment horizontal="center"/>
      <protection/>
    </xf>
    <xf numFmtId="0" fontId="3" fillId="34" borderId="52" xfId="240" applyFont="1" applyFill="1" applyBorder="1" applyAlignment="1">
      <alignment horizontal="center"/>
      <protection/>
    </xf>
    <xf numFmtId="0" fontId="3" fillId="34" borderId="36" xfId="240" applyFont="1" applyFill="1" applyBorder="1" applyAlignment="1">
      <alignment horizontal="center"/>
      <protection/>
    </xf>
    <xf numFmtId="0" fontId="3" fillId="34" borderId="43" xfId="138" applyFont="1" applyFill="1" applyBorder="1" applyAlignment="1">
      <alignment horizontal="center"/>
      <protection/>
    </xf>
    <xf numFmtId="0" fontId="3" fillId="34" borderId="55" xfId="138" applyFont="1" applyFill="1" applyBorder="1" applyAlignment="1">
      <alignment horizontal="center"/>
      <protection/>
    </xf>
    <xf numFmtId="0" fontId="3" fillId="34" borderId="43" xfId="138" applyFont="1" applyFill="1" applyBorder="1" applyAlignment="1" quotePrefix="1">
      <alignment horizontal="center"/>
      <protection/>
    </xf>
    <xf numFmtId="0" fontId="3" fillId="34" borderId="36" xfId="138" applyFont="1" applyFill="1" applyBorder="1" applyAlignment="1">
      <alignment horizontal="center"/>
      <protection/>
    </xf>
    <xf numFmtId="0" fontId="7" fillId="0" borderId="12" xfId="138" applyFont="1" applyFill="1" applyBorder="1" applyAlignment="1">
      <alignment horizontal="center"/>
      <protection/>
    </xf>
    <xf numFmtId="0" fontId="7" fillId="0" borderId="13" xfId="138" applyFont="1" applyFill="1" applyBorder="1" applyAlignment="1">
      <alignment horizontal="center"/>
      <protection/>
    </xf>
    <xf numFmtId="0" fontId="7" fillId="0" borderId="14" xfId="138" applyFont="1" applyFill="1" applyBorder="1" applyAlignment="1">
      <alignment horizontal="center"/>
      <protection/>
    </xf>
    <xf numFmtId="0" fontId="7" fillId="0" borderId="0" xfId="138" applyFont="1" applyFill="1" applyBorder="1" applyAlignment="1">
      <alignment horizontal="left"/>
      <protection/>
    </xf>
    <xf numFmtId="0" fontId="7" fillId="0" borderId="53" xfId="138" applyFont="1" applyFill="1" applyBorder="1" applyAlignment="1">
      <alignment horizontal="center"/>
      <protection/>
    </xf>
    <xf numFmtId="0" fontId="7" fillId="0" borderId="54" xfId="138" applyFont="1" applyFill="1" applyBorder="1" applyAlignment="1">
      <alignment horizontal="center"/>
      <protection/>
    </xf>
    <xf numFmtId="0" fontId="7" fillId="0" borderId="58" xfId="138" applyFont="1" applyFill="1" applyBorder="1" applyAlignment="1">
      <alignment horizontal="center"/>
      <protection/>
    </xf>
    <xf numFmtId="0" fontId="3" fillId="34" borderId="80" xfId="138" applyFont="1" applyFill="1" applyBorder="1" applyAlignment="1">
      <alignment horizontal="center"/>
      <protection/>
    </xf>
    <xf numFmtId="0" fontId="3" fillId="34" borderId="47" xfId="138" applyFont="1" applyFill="1" applyBorder="1" applyAlignment="1">
      <alignment horizontal="center"/>
      <protection/>
    </xf>
    <xf numFmtId="0" fontId="3" fillId="34" borderId="83" xfId="138" applyFont="1" applyFill="1" applyBorder="1" applyAlignment="1">
      <alignment horizontal="center"/>
      <protection/>
    </xf>
    <xf numFmtId="0" fontId="3" fillId="34" borderId="54" xfId="138" applyFont="1" applyFill="1" applyBorder="1" applyAlignment="1">
      <alignment horizontal="center"/>
      <protection/>
    </xf>
    <xf numFmtId="0" fontId="4" fillId="0" borderId="0" xfId="138" applyFont="1" applyFill="1" applyAlignment="1">
      <alignment horizontal="center"/>
      <protection/>
    </xf>
    <xf numFmtId="0" fontId="13" fillId="0" borderId="61" xfId="138" applyFont="1" applyFill="1" applyBorder="1" applyAlignment="1">
      <alignment horizontal="center"/>
      <protection/>
    </xf>
    <xf numFmtId="0" fontId="3" fillId="0" borderId="0" xfId="138" applyFont="1" applyFill="1" applyAlignment="1">
      <alignment horizontal="center" vertical="center"/>
      <protection/>
    </xf>
    <xf numFmtId="0" fontId="3" fillId="0" borderId="0" xfId="138" applyFont="1" applyAlignment="1">
      <alignment horizontal="center" vertical="center"/>
      <protection/>
    </xf>
    <xf numFmtId="0" fontId="3" fillId="34" borderId="72" xfId="240" applyFont="1" applyFill="1" applyBorder="1" applyAlignment="1" applyProtection="1">
      <alignment horizontal="center" vertical="center"/>
      <protection/>
    </xf>
    <xf numFmtId="0" fontId="3" fillId="34" borderId="35" xfId="240" applyFont="1" applyFill="1" applyBorder="1" applyAlignment="1" applyProtection="1">
      <alignment horizontal="center" vertical="center"/>
      <protection/>
    </xf>
    <xf numFmtId="0" fontId="3" fillId="34" borderId="86" xfId="240" applyFont="1" applyFill="1" applyBorder="1" applyAlignment="1" applyProtection="1">
      <alignment horizontal="center" vertical="center"/>
      <protection/>
    </xf>
    <xf numFmtId="0" fontId="3" fillId="34" borderId="90" xfId="240" applyFont="1" applyFill="1" applyBorder="1" applyAlignment="1" applyProtection="1">
      <alignment horizontal="center" vertical="center"/>
      <protection/>
    </xf>
    <xf numFmtId="0" fontId="3" fillId="34" borderId="80" xfId="240" applyFont="1" applyFill="1" applyBorder="1" applyAlignment="1" applyProtection="1">
      <alignment horizontal="center" vertical="center"/>
      <protection/>
    </xf>
    <xf numFmtId="0" fontId="3" fillId="34" borderId="47" xfId="240" applyFont="1" applyFill="1" applyBorder="1" applyAlignment="1" applyProtection="1">
      <alignment horizontal="center" vertical="center"/>
      <protection/>
    </xf>
    <xf numFmtId="0" fontId="3" fillId="34" borderId="81" xfId="240" applyFont="1" applyFill="1" applyBorder="1" applyAlignment="1" applyProtection="1">
      <alignment horizontal="center" vertical="center"/>
      <protection/>
    </xf>
  </cellXfs>
  <cellStyles count="2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10" xfId="56"/>
    <cellStyle name="Comma 2 11" xfId="57"/>
    <cellStyle name="Comma 2 12" xfId="58"/>
    <cellStyle name="Comma 2 13" xfId="59"/>
    <cellStyle name="Comma 2 14" xfId="60"/>
    <cellStyle name="Comma 2 15" xfId="61"/>
    <cellStyle name="Comma 2 16" xfId="62"/>
    <cellStyle name="Comma 2 17" xfId="63"/>
    <cellStyle name="Comma 2 18" xfId="64"/>
    <cellStyle name="Comma 2 19" xfId="65"/>
    <cellStyle name="Comma 2 2" xfId="66"/>
    <cellStyle name="Comma 2 2 2" xfId="67"/>
    <cellStyle name="Comma 2 2 2 2" xfId="68"/>
    <cellStyle name="Comma 2 2 2 2 2" xfId="69"/>
    <cellStyle name="Comma 2 2 2 2 3" xfId="70"/>
    <cellStyle name="Comma 2 2 2 2 3 2" xfId="71"/>
    <cellStyle name="Comma 2 2 2 2 3 3" xfId="72"/>
    <cellStyle name="Comma 2 2 2 2 3 4" xfId="73"/>
    <cellStyle name="Comma 2 2 2 2 3 4 2" xfId="74"/>
    <cellStyle name="Comma 2 2 2 2 3 4 3" xfId="75"/>
    <cellStyle name="Comma 2 2 2 2 4" xfId="76"/>
    <cellStyle name="Comma 2 2 2 2 4 2" xfId="77"/>
    <cellStyle name="Comma 2 2 2 2 4 2 2" xfId="78"/>
    <cellStyle name="Comma 2 2 2 3" xfId="79"/>
    <cellStyle name="Comma 2 2 3" xfId="80"/>
    <cellStyle name="Comma 2 2 3 2" xfId="81"/>
    <cellStyle name="Comma 2 20" xfId="82"/>
    <cellStyle name="Comma 2 21" xfId="83"/>
    <cellStyle name="Comma 2 22" xfId="84"/>
    <cellStyle name="Comma 2 23" xfId="85"/>
    <cellStyle name="Comma 2 24" xfId="86"/>
    <cellStyle name="Comma 2 25" xfId="87"/>
    <cellStyle name="Comma 2 26" xfId="88"/>
    <cellStyle name="Comma 2 3" xfId="89"/>
    <cellStyle name="Comma 2 4" xfId="90"/>
    <cellStyle name="Comma 2 5" xfId="91"/>
    <cellStyle name="Comma 2 6" xfId="92"/>
    <cellStyle name="Comma 2 7" xfId="93"/>
    <cellStyle name="Comma 2 8" xfId="94"/>
    <cellStyle name="Comma 2 9" xfId="95"/>
    <cellStyle name="Comma 20" xfId="96"/>
    <cellStyle name="Comma 20 2" xfId="97"/>
    <cellStyle name="Comma 27" xfId="98"/>
    <cellStyle name="Comma 27 2" xfId="99"/>
    <cellStyle name="Comma 29" xfId="100"/>
    <cellStyle name="Comma 29 2" xfId="101"/>
    <cellStyle name="Comma 3" xfId="102"/>
    <cellStyle name="Comma 3 2" xfId="103"/>
    <cellStyle name="Comma 3 3" xfId="104"/>
    <cellStyle name="Comma 3 39" xfId="105"/>
    <cellStyle name="Comma 3 4" xfId="106"/>
    <cellStyle name="Comma 3 4 2" xfId="107"/>
    <cellStyle name="Comma 3 4 2 2" xfId="108"/>
    <cellStyle name="Comma 30" xfId="109"/>
    <cellStyle name="Comma 30 2" xfId="110"/>
    <cellStyle name="Comma 4" xfId="111"/>
    <cellStyle name="Comma 4 2" xfId="112"/>
    <cellStyle name="Comma 4 3" xfId="113"/>
    <cellStyle name="Comma 4 4" xfId="114"/>
    <cellStyle name="Comma 5" xfId="115"/>
    <cellStyle name="Comma 6" xfId="116"/>
    <cellStyle name="Comma 67 2" xfId="117"/>
    <cellStyle name="Comma 7" xfId="118"/>
    <cellStyle name="Comma 70" xfId="119"/>
    <cellStyle name="Comma 8" xfId="120"/>
    <cellStyle name="Comma 9" xfId="121"/>
    <cellStyle name="Currency" xfId="122"/>
    <cellStyle name="Currency [0]" xfId="123"/>
    <cellStyle name="Excel Built-in Comma 2" xfId="124"/>
    <cellStyle name="Excel Built-in Normal" xfId="125"/>
    <cellStyle name="Excel Built-in Normal 2" xfId="126"/>
    <cellStyle name="Excel Built-in Normal_50. Bishwo" xfId="127"/>
    <cellStyle name="Explanatory Text" xfId="128"/>
    <cellStyle name="Good" xfId="129"/>
    <cellStyle name="Heading 1" xfId="130"/>
    <cellStyle name="Heading 2" xfId="131"/>
    <cellStyle name="Heading 3" xfId="132"/>
    <cellStyle name="Heading 4" xfId="133"/>
    <cellStyle name="Hyperlink" xfId="134"/>
    <cellStyle name="Input" xfId="135"/>
    <cellStyle name="Linked Cell" xfId="136"/>
    <cellStyle name="Neutral" xfId="137"/>
    <cellStyle name="Normal 10" xfId="138"/>
    <cellStyle name="Normal 10 2" xfId="139"/>
    <cellStyle name="Normal 11" xfId="140"/>
    <cellStyle name="Normal 12" xfId="141"/>
    <cellStyle name="Normal 13" xfId="142"/>
    <cellStyle name="Normal 14" xfId="143"/>
    <cellStyle name="Normal 15" xfId="144"/>
    <cellStyle name="Normal 16" xfId="145"/>
    <cellStyle name="Normal 17" xfId="146"/>
    <cellStyle name="Normal 18" xfId="147"/>
    <cellStyle name="Normal 19" xfId="148"/>
    <cellStyle name="Normal 2" xfId="149"/>
    <cellStyle name="Normal 2 10" xfId="150"/>
    <cellStyle name="Normal 2 11" xfId="151"/>
    <cellStyle name="Normal 2 12" xfId="152"/>
    <cellStyle name="Normal 2 13" xfId="153"/>
    <cellStyle name="Normal 2 14" xfId="154"/>
    <cellStyle name="Normal 2 2" xfId="155"/>
    <cellStyle name="Normal 2 2 2" xfId="156"/>
    <cellStyle name="Normal 2 2 2 2 4 2" xfId="157"/>
    <cellStyle name="Normal 2 2 3" xfId="158"/>
    <cellStyle name="Normal 2 2 4" xfId="159"/>
    <cellStyle name="Normal 2 2 5" xfId="160"/>
    <cellStyle name="Normal 2 2 6" xfId="161"/>
    <cellStyle name="Normal 2 2 7" xfId="162"/>
    <cellStyle name="Normal 2 2_50. Bishwo" xfId="163"/>
    <cellStyle name="Normal 2 3" xfId="164"/>
    <cellStyle name="Normal 2 3 2" xfId="165"/>
    <cellStyle name="Normal 2 4" xfId="166"/>
    <cellStyle name="Normal 2 5" xfId="167"/>
    <cellStyle name="Normal 2 6" xfId="168"/>
    <cellStyle name="Normal 2 7" xfId="169"/>
    <cellStyle name="Normal 2 8" xfId="170"/>
    <cellStyle name="Normal 2 9" xfId="171"/>
    <cellStyle name="Normal 2_50. Bishwo" xfId="172"/>
    <cellStyle name="Normal 20" xfId="173"/>
    <cellStyle name="Normal 20 2" xfId="174"/>
    <cellStyle name="Normal 21" xfId="175"/>
    <cellStyle name="Normal 21 2" xfId="176"/>
    <cellStyle name="Normal 22" xfId="177"/>
    <cellStyle name="Normal 22 2" xfId="178"/>
    <cellStyle name="Normal 23" xfId="179"/>
    <cellStyle name="Normal 24" xfId="180"/>
    <cellStyle name="Normal 24 2" xfId="181"/>
    <cellStyle name="Normal 25" xfId="182"/>
    <cellStyle name="Normal 25 2" xfId="183"/>
    <cellStyle name="Normal 26" xfId="184"/>
    <cellStyle name="Normal 26 2" xfId="185"/>
    <cellStyle name="Normal 27" xfId="186"/>
    <cellStyle name="Normal 27 2" xfId="187"/>
    <cellStyle name="Normal 28" xfId="188"/>
    <cellStyle name="Normal 28 2" xfId="189"/>
    <cellStyle name="Normal 29" xfId="190"/>
    <cellStyle name="Normal 3" xfId="191"/>
    <cellStyle name="Normal 3 2" xfId="192"/>
    <cellStyle name="Normal 3 3" xfId="193"/>
    <cellStyle name="Normal 3 4" xfId="194"/>
    <cellStyle name="Normal 3 5" xfId="195"/>
    <cellStyle name="Normal 3 6" xfId="196"/>
    <cellStyle name="Normal 3_9.1 &amp; 9.2" xfId="197"/>
    <cellStyle name="Normal 30" xfId="198"/>
    <cellStyle name="Normal 30 2" xfId="199"/>
    <cellStyle name="Normal 31" xfId="200"/>
    <cellStyle name="Normal 32" xfId="201"/>
    <cellStyle name="Normal 32 2" xfId="202"/>
    <cellStyle name="Normal 33" xfId="203"/>
    <cellStyle name="Normal 34" xfId="204"/>
    <cellStyle name="Normal 39" xfId="205"/>
    <cellStyle name="Normal 4" xfId="206"/>
    <cellStyle name="Normal 4 10" xfId="207"/>
    <cellStyle name="Normal 4 11" xfId="208"/>
    <cellStyle name="Normal 4 12" xfId="209"/>
    <cellStyle name="Normal 4 13" xfId="210"/>
    <cellStyle name="Normal 4 14" xfId="211"/>
    <cellStyle name="Normal 4 15" xfId="212"/>
    <cellStyle name="Normal 4 16" xfId="213"/>
    <cellStyle name="Normal 4 17" xfId="214"/>
    <cellStyle name="Normal 4 18" xfId="215"/>
    <cellStyle name="Normal 4 19" xfId="216"/>
    <cellStyle name="Normal 4 2" xfId="217"/>
    <cellStyle name="Normal 4 20" xfId="218"/>
    <cellStyle name="Normal 4 21" xfId="219"/>
    <cellStyle name="Normal 4 22" xfId="220"/>
    <cellStyle name="Normal 4 23" xfId="221"/>
    <cellStyle name="Normal 4 24" xfId="222"/>
    <cellStyle name="Normal 4 25" xfId="223"/>
    <cellStyle name="Normal 4 3" xfId="224"/>
    <cellStyle name="Normal 4 4" xfId="225"/>
    <cellStyle name="Normal 4 5" xfId="226"/>
    <cellStyle name="Normal 4 6" xfId="227"/>
    <cellStyle name="Normal 4 7" xfId="228"/>
    <cellStyle name="Normal 4 8" xfId="229"/>
    <cellStyle name="Normal 4 9" xfId="230"/>
    <cellStyle name="Normal 4_50. Bishwo" xfId="231"/>
    <cellStyle name="Normal 40" xfId="232"/>
    <cellStyle name="Normal 41" xfId="233"/>
    <cellStyle name="Normal 42" xfId="234"/>
    <cellStyle name="Normal 43" xfId="235"/>
    <cellStyle name="Normal 49" xfId="236"/>
    <cellStyle name="Normal 5" xfId="237"/>
    <cellStyle name="Normal 5 2" xfId="238"/>
    <cellStyle name="Normal 52" xfId="239"/>
    <cellStyle name="Normal 6" xfId="240"/>
    <cellStyle name="Normal 6 2" xfId="241"/>
    <cellStyle name="Normal 6 3" xfId="242"/>
    <cellStyle name="Normal 67" xfId="243"/>
    <cellStyle name="Normal 7" xfId="244"/>
    <cellStyle name="Normal 8" xfId="245"/>
    <cellStyle name="Normal 8 2" xfId="246"/>
    <cellStyle name="Normal 9" xfId="247"/>
    <cellStyle name="Normal_bartaman point 2" xfId="248"/>
    <cellStyle name="Normal_bartaman point 2 2" xfId="249"/>
    <cellStyle name="Normal_bartaman point 2 2 2 2" xfId="250"/>
    <cellStyle name="Normal_bartaman point 3" xfId="251"/>
    <cellStyle name="Normal_bartaman point 3 2" xfId="252"/>
    <cellStyle name="Normal_Bartamane_Book1" xfId="253"/>
    <cellStyle name="Normal_Comm_wt" xfId="254"/>
    <cellStyle name="Normal_CPI" xfId="255"/>
    <cellStyle name="Normal_Direction of Trade_BartamanFormat 2063-64" xfId="256"/>
    <cellStyle name="Normal_Direction of Trade_BartamanFormat 2063-64 2" xfId="257"/>
    <cellStyle name="Normal_Sheet1" xfId="258"/>
    <cellStyle name="Normal_Sheet1 2" xfId="259"/>
    <cellStyle name="Normal_Sheet1 2 2" xfId="260"/>
    <cellStyle name="Normal_Sheet1 2 3" xfId="261"/>
    <cellStyle name="Normal_Sheet1 2 4" xfId="262"/>
    <cellStyle name="Normal_Sheet1 3" xfId="263"/>
    <cellStyle name="Normal_Sheet1 4" xfId="264"/>
    <cellStyle name="Normal_Sheet1 5" xfId="265"/>
    <cellStyle name="Normal_Sheet1 6" xfId="266"/>
    <cellStyle name="Note" xfId="267"/>
    <cellStyle name="Output" xfId="268"/>
    <cellStyle name="Percent" xfId="269"/>
    <cellStyle name="Percent 2" xfId="270"/>
    <cellStyle name="Percent 2 2" xfId="271"/>
    <cellStyle name="Percent 2 2 2" xfId="272"/>
    <cellStyle name="Percent 2 3" xfId="273"/>
    <cellStyle name="Percent 2 4" xfId="274"/>
    <cellStyle name="Percent 3" xfId="275"/>
    <cellStyle name="Percent 4" xfId="276"/>
    <cellStyle name="Percent 67 2" xfId="277"/>
    <cellStyle name="SHEET" xfId="278"/>
    <cellStyle name="Title" xfId="279"/>
    <cellStyle name="Total" xfId="280"/>
    <cellStyle name="Warning Text" xfId="2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tco.com/gold.londonfix.html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5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1" width="10.421875" style="159" customWidth="1"/>
    <col min="2" max="4" width="9.140625" style="159" customWidth="1"/>
    <col min="5" max="5" width="31.140625" style="159" customWidth="1"/>
    <col min="6" max="16384" width="9.140625" style="159" customWidth="1"/>
  </cols>
  <sheetData>
    <row r="1" spans="1:9" ht="20.25">
      <c r="A1" s="1393" t="s">
        <v>100</v>
      </c>
      <c r="B1" s="1393"/>
      <c r="C1" s="1393"/>
      <c r="D1" s="1393"/>
      <c r="E1" s="1394"/>
      <c r="F1" s="158"/>
      <c r="G1" s="158"/>
      <c r="H1" s="158"/>
      <c r="I1" s="158"/>
    </row>
    <row r="2" spans="1:9" s="161" customFormat="1" ht="15.75">
      <c r="A2" s="1395" t="s">
        <v>1009</v>
      </c>
      <c r="B2" s="1395"/>
      <c r="C2" s="1395"/>
      <c r="D2" s="1395"/>
      <c r="E2" s="1396"/>
      <c r="F2" s="160"/>
      <c r="G2" s="160"/>
      <c r="H2" s="160"/>
      <c r="I2" s="160"/>
    </row>
    <row r="3" spans="3:4" ht="15.75">
      <c r="C3" s="162"/>
      <c r="D3" s="163"/>
    </row>
    <row r="4" spans="1:4" ht="15.75">
      <c r="A4" s="164" t="s">
        <v>101</v>
      </c>
      <c r="B4" s="164" t="s">
        <v>102</v>
      </c>
      <c r="C4" s="162"/>
      <c r="D4" s="163"/>
    </row>
    <row r="5" spans="1:13" ht="15.75" customHeight="1">
      <c r="A5" s="163">
        <v>1</v>
      </c>
      <c r="B5" s="159" t="s">
        <v>103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</row>
    <row r="6" spans="1:10" ht="18.75">
      <c r="A6" s="163">
        <f>A5+1</f>
        <v>2</v>
      </c>
      <c r="B6" s="159" t="s">
        <v>104</v>
      </c>
      <c r="C6" s="162"/>
      <c r="D6" s="162"/>
      <c r="E6" s="162"/>
      <c r="J6" s="166"/>
    </row>
    <row r="7" spans="1:5" ht="15.75">
      <c r="A7" s="163">
        <f>A6+1</f>
        <v>3</v>
      </c>
      <c r="B7" s="167" t="s">
        <v>105</v>
      </c>
      <c r="C7" s="162"/>
      <c r="D7" s="162"/>
      <c r="E7" s="162"/>
    </row>
    <row r="8" spans="1:5" ht="15.75">
      <c r="A8" s="163">
        <f>A7+1</f>
        <v>4</v>
      </c>
      <c r="B8" s="162" t="s">
        <v>106</v>
      </c>
      <c r="C8" s="162"/>
      <c r="D8" s="162"/>
      <c r="E8" s="162"/>
    </row>
    <row r="9" spans="1:19" ht="15.75">
      <c r="A9" s="163">
        <f>A8+1</f>
        <v>5</v>
      </c>
      <c r="B9" s="162" t="s">
        <v>107</v>
      </c>
      <c r="C9" s="162"/>
      <c r="D9" s="162"/>
      <c r="E9" s="162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</row>
    <row r="10" spans="1:5" ht="15.75">
      <c r="A10" s="163">
        <f>A9+1</f>
        <v>6</v>
      </c>
      <c r="B10" s="162" t="s">
        <v>108</v>
      </c>
      <c r="C10" s="162"/>
      <c r="D10" s="162"/>
      <c r="E10" s="162"/>
    </row>
    <row r="11" spans="1:10" s="164" customFormat="1" ht="15.75">
      <c r="A11" s="163"/>
      <c r="B11" s="164" t="s">
        <v>109</v>
      </c>
      <c r="C11" s="169"/>
      <c r="D11" s="169"/>
      <c r="E11" s="169"/>
      <c r="J11" s="159"/>
    </row>
    <row r="12" spans="1:5" ht="15.75">
      <c r="A12" s="163">
        <f>A10+1</f>
        <v>7</v>
      </c>
      <c r="B12" s="159" t="s">
        <v>110</v>
      </c>
      <c r="C12" s="162"/>
      <c r="D12" s="162"/>
      <c r="E12" s="162"/>
    </row>
    <row r="13" spans="1:10" ht="15.75">
      <c r="A13" s="163">
        <f>A12+1</f>
        <v>8</v>
      </c>
      <c r="B13" s="162" t="s">
        <v>111</v>
      </c>
      <c r="C13" s="162"/>
      <c r="D13" s="162"/>
      <c r="E13" s="162"/>
      <c r="J13" s="164"/>
    </row>
    <row r="14" spans="1:10" ht="15.75">
      <c r="A14" s="163">
        <f aca="true" t="shared" si="0" ref="A14:A26">A13+1</f>
        <v>9</v>
      </c>
      <c r="B14" s="162" t="s">
        <v>112</v>
      </c>
      <c r="C14" s="162"/>
      <c r="D14" s="162"/>
      <c r="E14" s="162"/>
      <c r="J14" s="164"/>
    </row>
    <row r="15" spans="1:5" ht="15.75">
      <c r="A15" s="163">
        <f t="shared" si="0"/>
        <v>10</v>
      </c>
      <c r="B15" s="162" t="s">
        <v>113</v>
      </c>
      <c r="C15" s="162"/>
      <c r="D15" s="162"/>
      <c r="E15" s="162"/>
    </row>
    <row r="16" spans="1:5" ht="15.75">
      <c r="A16" s="163">
        <f t="shared" si="0"/>
        <v>11</v>
      </c>
      <c r="B16" s="162" t="s">
        <v>114</v>
      </c>
      <c r="C16" s="162"/>
      <c r="D16" s="162"/>
      <c r="E16" s="162"/>
    </row>
    <row r="17" spans="1:5" ht="15.75">
      <c r="A17" s="163">
        <f t="shared" si="0"/>
        <v>12</v>
      </c>
      <c r="B17" s="162" t="s">
        <v>115</v>
      </c>
      <c r="C17" s="162"/>
      <c r="D17" s="162"/>
      <c r="E17" s="162"/>
    </row>
    <row r="18" spans="1:5" ht="15.75">
      <c r="A18" s="163">
        <f t="shared" si="0"/>
        <v>13</v>
      </c>
      <c r="B18" s="162" t="s">
        <v>116</v>
      </c>
      <c r="C18" s="162"/>
      <c r="D18" s="162"/>
      <c r="E18" s="162"/>
    </row>
    <row r="19" spans="1:5" ht="15.75">
      <c r="A19" s="163">
        <f t="shared" si="0"/>
        <v>14</v>
      </c>
      <c r="B19" s="170" t="s">
        <v>117</v>
      </c>
      <c r="C19" s="162"/>
      <c r="D19" s="162"/>
      <c r="E19" s="162"/>
    </row>
    <row r="20" spans="1:7" ht="15.75">
      <c r="A20" s="163">
        <f t="shared" si="0"/>
        <v>15</v>
      </c>
      <c r="B20" s="162" t="s">
        <v>118</v>
      </c>
      <c r="C20" s="162"/>
      <c r="D20" s="162"/>
      <c r="E20" s="162"/>
      <c r="G20" s="162"/>
    </row>
    <row r="21" spans="1:7" ht="15.75">
      <c r="A21" s="163">
        <f t="shared" si="0"/>
        <v>16</v>
      </c>
      <c r="B21" s="162" t="s">
        <v>119</v>
      </c>
      <c r="C21" s="162"/>
      <c r="D21" s="162"/>
      <c r="E21" s="162"/>
      <c r="G21" s="162"/>
    </row>
    <row r="22" spans="1:7" ht="15.75">
      <c r="A22" s="163">
        <f t="shared" si="0"/>
        <v>17</v>
      </c>
      <c r="B22" s="162" t="s">
        <v>120</v>
      </c>
      <c r="C22" s="162"/>
      <c r="D22" s="162"/>
      <c r="E22" s="162"/>
      <c r="G22" s="162"/>
    </row>
    <row r="23" spans="1:10" ht="15.75">
      <c r="A23" s="163">
        <f t="shared" si="0"/>
        <v>18</v>
      </c>
      <c r="B23" s="162" t="s">
        <v>121</v>
      </c>
      <c r="C23" s="162"/>
      <c r="D23" s="162"/>
      <c r="E23" s="162"/>
      <c r="J23" s="164"/>
    </row>
    <row r="24" spans="1:5" ht="15.75">
      <c r="A24" s="163">
        <f t="shared" si="0"/>
        <v>19</v>
      </c>
      <c r="B24" s="162" t="s">
        <v>122</v>
      </c>
      <c r="C24" s="162"/>
      <c r="D24" s="162"/>
      <c r="E24" s="162"/>
    </row>
    <row r="25" spans="1:5" ht="15.75">
      <c r="A25" s="163">
        <f t="shared" si="0"/>
        <v>20</v>
      </c>
      <c r="B25" s="170" t="s">
        <v>123</v>
      </c>
      <c r="C25" s="162"/>
      <c r="D25" s="162"/>
      <c r="E25" s="162"/>
    </row>
    <row r="26" spans="1:5" ht="15.75">
      <c r="A26" s="163">
        <f t="shared" si="0"/>
        <v>21</v>
      </c>
      <c r="B26" s="170" t="s">
        <v>124</v>
      </c>
      <c r="C26" s="162"/>
      <c r="D26" s="162"/>
      <c r="E26" s="162"/>
    </row>
    <row r="27" spans="1:10" ht="15.75">
      <c r="A27" s="163"/>
      <c r="B27" s="169" t="s">
        <v>125</v>
      </c>
      <c r="C27" s="162"/>
      <c r="D27" s="162"/>
      <c r="E27" s="162"/>
      <c r="J27" s="164"/>
    </row>
    <row r="28" spans="1:5" ht="15.75">
      <c r="A28" s="163">
        <f>A26+1</f>
        <v>22</v>
      </c>
      <c r="B28" s="162" t="s">
        <v>126</v>
      </c>
      <c r="C28" s="162"/>
      <c r="D28" s="162"/>
      <c r="E28" s="162"/>
    </row>
    <row r="29" spans="1:11" ht="15.75">
      <c r="A29" s="163">
        <f>A28+1</f>
        <v>23</v>
      </c>
      <c r="B29" s="159" t="s">
        <v>71</v>
      </c>
      <c r="C29" s="162"/>
      <c r="D29" s="162"/>
      <c r="E29" s="162"/>
      <c r="H29" s="162"/>
      <c r="I29" s="162"/>
      <c r="J29" s="162"/>
      <c r="K29" s="162"/>
    </row>
    <row r="30" spans="1:11" ht="15.75">
      <c r="A30" s="163">
        <f>A29+1</f>
        <v>24</v>
      </c>
      <c r="B30" s="162" t="s">
        <v>26</v>
      </c>
      <c r="C30" s="162"/>
      <c r="D30" s="162"/>
      <c r="E30" s="162"/>
      <c r="H30" s="162"/>
      <c r="I30" s="162"/>
      <c r="J30" s="162"/>
      <c r="K30" s="162"/>
    </row>
    <row r="31" spans="1:10" ht="15.75">
      <c r="A31" s="163"/>
      <c r="B31" s="171" t="s">
        <v>127</v>
      </c>
      <c r="C31" s="162"/>
      <c r="D31" s="162"/>
      <c r="E31" s="162"/>
      <c r="J31" s="162"/>
    </row>
    <row r="32" spans="1:10" ht="15.75">
      <c r="A32" s="163">
        <f>A30+1</f>
        <v>25</v>
      </c>
      <c r="B32" s="162" t="s">
        <v>128</v>
      </c>
      <c r="J32" s="162"/>
    </row>
    <row r="33" spans="1:10" ht="15.75">
      <c r="A33" s="163">
        <f>A32+1</f>
        <v>26</v>
      </c>
      <c r="B33" s="162" t="s">
        <v>129</v>
      </c>
      <c r="C33" s="162"/>
      <c r="D33" s="162"/>
      <c r="E33" s="162"/>
      <c r="J33" s="162"/>
    </row>
    <row r="34" spans="1:10" ht="15.75">
      <c r="A34" s="163">
        <f aca="true" t="shared" si="1" ref="A34:A41">A33+1</f>
        <v>27</v>
      </c>
      <c r="B34" s="159" t="s">
        <v>130</v>
      </c>
      <c r="C34" s="162"/>
      <c r="D34" s="162"/>
      <c r="E34" s="162"/>
      <c r="J34" s="169"/>
    </row>
    <row r="35" spans="1:10" ht="15.75">
      <c r="A35" s="163">
        <f t="shared" si="1"/>
        <v>28</v>
      </c>
      <c r="B35" s="159" t="s">
        <v>131</v>
      </c>
      <c r="C35" s="162"/>
      <c r="D35" s="162"/>
      <c r="E35" s="162"/>
      <c r="J35" s="162"/>
    </row>
    <row r="36" spans="1:10" ht="15.75">
      <c r="A36" s="163">
        <f t="shared" si="1"/>
        <v>29</v>
      </c>
      <c r="B36" s="159" t="s">
        <v>132</v>
      </c>
      <c r="C36" s="162"/>
      <c r="D36" s="162"/>
      <c r="E36" s="162"/>
      <c r="J36" s="162"/>
    </row>
    <row r="37" spans="1:10" ht="15.75">
      <c r="A37" s="163">
        <f t="shared" si="1"/>
        <v>30</v>
      </c>
      <c r="B37" s="159" t="s">
        <v>133</v>
      </c>
      <c r="C37" s="162"/>
      <c r="D37" s="162"/>
      <c r="E37" s="162"/>
      <c r="F37" s="159" t="s">
        <v>134</v>
      </c>
      <c r="J37" s="162"/>
    </row>
    <row r="38" spans="1:10" ht="15.75">
      <c r="A38" s="163">
        <f t="shared" si="1"/>
        <v>31</v>
      </c>
      <c r="B38" s="159" t="s">
        <v>135</v>
      </c>
      <c r="C38" s="162"/>
      <c r="D38" s="162"/>
      <c r="E38" s="162"/>
      <c r="J38" s="169"/>
    </row>
    <row r="39" spans="1:10" ht="15.75">
      <c r="A39" s="163">
        <f t="shared" si="1"/>
        <v>32</v>
      </c>
      <c r="B39" s="159" t="s">
        <v>136</v>
      </c>
      <c r="C39" s="162"/>
      <c r="D39" s="162"/>
      <c r="E39" s="162"/>
      <c r="J39" s="169"/>
    </row>
    <row r="40" spans="1:10" ht="15.75">
      <c r="A40" s="163">
        <f t="shared" si="1"/>
        <v>33</v>
      </c>
      <c r="B40" s="159" t="s">
        <v>137</v>
      </c>
      <c r="C40" s="162"/>
      <c r="D40" s="162"/>
      <c r="E40" s="162"/>
      <c r="J40" s="169"/>
    </row>
    <row r="41" spans="1:10" ht="15.75">
      <c r="A41" s="163">
        <f t="shared" si="1"/>
        <v>34</v>
      </c>
      <c r="B41" s="159" t="s">
        <v>138</v>
      </c>
      <c r="C41" s="162"/>
      <c r="D41" s="162"/>
      <c r="E41" s="162"/>
      <c r="J41" s="169"/>
    </row>
    <row r="42" spans="1:10" ht="15.75">
      <c r="A42" s="163"/>
      <c r="B42" s="164" t="s">
        <v>139</v>
      </c>
      <c r="C42" s="162"/>
      <c r="D42" s="162"/>
      <c r="E42" s="162"/>
      <c r="J42" s="162"/>
    </row>
    <row r="43" spans="1:10" ht="15.75">
      <c r="A43" s="163">
        <f>A41+1</f>
        <v>35</v>
      </c>
      <c r="B43" s="159" t="s">
        <v>139</v>
      </c>
      <c r="C43" s="162"/>
      <c r="D43" s="162"/>
      <c r="E43" s="162"/>
      <c r="J43" s="162"/>
    </row>
    <row r="44" spans="1:5" ht="15.75">
      <c r="A44" s="163">
        <f>A43+1</f>
        <v>36</v>
      </c>
      <c r="B44" s="159" t="s">
        <v>140</v>
      </c>
      <c r="C44" s="162"/>
      <c r="D44" s="162"/>
      <c r="E44" s="162"/>
    </row>
    <row r="45" spans="1:10" ht="15.75">
      <c r="A45" s="163"/>
      <c r="B45" s="164" t="s">
        <v>141</v>
      </c>
      <c r="J45" s="170"/>
    </row>
    <row r="46" spans="1:10" ht="15.75">
      <c r="A46" s="163">
        <f>A44+1</f>
        <v>37</v>
      </c>
      <c r="B46" s="159" t="s">
        <v>142</v>
      </c>
      <c r="C46" s="162"/>
      <c r="D46" s="162"/>
      <c r="E46" s="162"/>
      <c r="J46" s="170"/>
    </row>
    <row r="47" spans="1:2" ht="15.75">
      <c r="A47" s="163">
        <f>A46+1</f>
        <v>38</v>
      </c>
      <c r="B47" s="159" t="s">
        <v>143</v>
      </c>
    </row>
    <row r="48" spans="1:2" ht="15.75">
      <c r="A48" s="163">
        <f>A47+1</f>
        <v>39</v>
      </c>
      <c r="B48" s="159" t="s">
        <v>144</v>
      </c>
    </row>
    <row r="49" spans="1:5" ht="15.75">
      <c r="A49" s="162"/>
      <c r="B49" s="162"/>
      <c r="C49" s="162"/>
      <c r="D49" s="162"/>
      <c r="E49" s="162"/>
    </row>
    <row r="50" spans="1:5" ht="15.75">
      <c r="A50" s="162"/>
      <c r="B50" s="162"/>
      <c r="C50" s="162"/>
      <c r="D50" s="162"/>
      <c r="E50" s="162"/>
    </row>
    <row r="51" spans="1:5" ht="15.75">
      <c r="A51" s="162"/>
      <c r="B51" s="162"/>
      <c r="C51" s="162"/>
      <c r="D51" s="162"/>
      <c r="E51" s="162"/>
    </row>
    <row r="52" spans="1:5" ht="15.75">
      <c r="A52" s="162"/>
      <c r="B52" s="162"/>
      <c r="C52" s="162"/>
      <c r="D52" s="162"/>
      <c r="E52" s="162"/>
    </row>
    <row r="53" spans="1:5" ht="15.75">
      <c r="A53" s="162"/>
      <c r="B53" s="162"/>
      <c r="C53" s="162"/>
      <c r="D53" s="162"/>
      <c r="E53" s="162"/>
    </row>
    <row r="54" spans="1:5" ht="15.75">
      <c r="A54" s="162"/>
      <c r="B54" s="162"/>
      <c r="C54" s="162"/>
      <c r="D54" s="162"/>
      <c r="E54" s="162"/>
    </row>
    <row r="55" spans="1:5" ht="15.75">
      <c r="A55" s="162"/>
      <c r="B55" s="162"/>
      <c r="C55" s="162"/>
      <c r="D55" s="162"/>
      <c r="E55" s="162"/>
    </row>
    <row r="56" spans="1:5" ht="15.75">
      <c r="A56" s="162"/>
      <c r="B56" s="162"/>
      <c r="C56" s="162"/>
      <c r="D56" s="162"/>
      <c r="E56" s="162"/>
    </row>
    <row r="57" spans="1:5" ht="15.75">
      <c r="A57" s="162"/>
      <c r="B57" s="162"/>
      <c r="C57" s="162"/>
      <c r="D57" s="162"/>
      <c r="E57" s="162"/>
    </row>
    <row r="58" spans="1:5" ht="15.75">
      <c r="A58" s="162"/>
      <c r="B58" s="162"/>
      <c r="C58" s="162"/>
      <c r="D58" s="162"/>
      <c r="E58" s="162"/>
    </row>
    <row r="59" spans="1:5" ht="15.75">
      <c r="A59" s="162"/>
      <c r="B59" s="162"/>
      <c r="C59" s="162"/>
      <c r="D59" s="162"/>
      <c r="E59" s="162"/>
    </row>
    <row r="60" spans="1:5" ht="15.75">
      <c r="A60" s="162"/>
      <c r="B60" s="162"/>
      <c r="C60" s="162"/>
      <c r="D60" s="162"/>
      <c r="E60" s="162"/>
    </row>
    <row r="61" spans="1:5" ht="15.75">
      <c r="A61" s="162"/>
      <c r="B61" s="162"/>
      <c r="C61" s="162"/>
      <c r="D61" s="162"/>
      <c r="E61" s="162"/>
    </row>
    <row r="62" spans="1:5" ht="15.75">
      <c r="A62" s="162"/>
      <c r="B62" s="162"/>
      <c r="C62" s="162"/>
      <c r="D62" s="162"/>
      <c r="E62" s="162"/>
    </row>
    <row r="63" spans="1:5" ht="15.75">
      <c r="A63" s="162"/>
      <c r="B63" s="162"/>
      <c r="C63" s="162"/>
      <c r="D63" s="162"/>
      <c r="E63" s="162"/>
    </row>
    <row r="64" spans="1:5" ht="15.75">
      <c r="A64" s="162"/>
      <c r="B64" s="162"/>
      <c r="C64" s="162"/>
      <c r="D64" s="162"/>
      <c r="E64" s="162"/>
    </row>
    <row r="65" spans="1:5" ht="15.75">
      <c r="A65" s="162"/>
      <c r="B65" s="162"/>
      <c r="C65" s="162"/>
      <c r="D65" s="162"/>
      <c r="E65" s="162"/>
    </row>
    <row r="66" spans="1:5" ht="15.75">
      <c r="A66" s="162"/>
      <c r="B66" s="162"/>
      <c r="C66" s="162"/>
      <c r="D66" s="162"/>
      <c r="E66" s="162"/>
    </row>
    <row r="67" spans="1:5" ht="15.75">
      <c r="A67" s="162"/>
      <c r="B67" s="162"/>
      <c r="C67" s="162"/>
      <c r="D67" s="162"/>
      <c r="E67" s="162"/>
    </row>
    <row r="68" spans="1:5" ht="15.75">
      <c r="A68" s="162"/>
      <c r="B68" s="162"/>
      <c r="C68" s="162"/>
      <c r="D68" s="162"/>
      <c r="E68" s="162"/>
    </row>
    <row r="69" spans="1:5" ht="15.75">
      <c r="A69" s="162"/>
      <c r="B69" s="162"/>
      <c r="C69" s="162"/>
      <c r="D69" s="162"/>
      <c r="E69" s="162"/>
    </row>
    <row r="70" spans="1:5" ht="15.75">
      <c r="A70" s="162"/>
      <c r="B70" s="162"/>
      <c r="C70" s="162"/>
      <c r="D70" s="162"/>
      <c r="E70" s="162"/>
    </row>
    <row r="71" spans="1:5" ht="15.75">
      <c r="A71" s="162"/>
      <c r="B71" s="162"/>
      <c r="C71" s="162"/>
      <c r="D71" s="162"/>
      <c r="E71" s="162"/>
    </row>
    <row r="72" spans="1:5" ht="15.75">
      <c r="A72" s="162"/>
      <c r="B72" s="162"/>
      <c r="C72" s="162"/>
      <c r="D72" s="162"/>
      <c r="E72" s="162"/>
    </row>
    <row r="73" spans="1:5" ht="15.75">
      <c r="A73" s="162"/>
      <c r="B73" s="162"/>
      <c r="C73" s="162"/>
      <c r="D73" s="162"/>
      <c r="E73" s="162"/>
    </row>
    <row r="74" spans="1:5" ht="15.75">
      <c r="A74" s="162"/>
      <c r="B74" s="162"/>
      <c r="C74" s="162"/>
      <c r="D74" s="162"/>
      <c r="E74" s="162"/>
    </row>
    <row r="75" spans="1:5" ht="15.75">
      <c r="A75" s="162"/>
      <c r="B75" s="162"/>
      <c r="C75" s="162"/>
      <c r="D75" s="162"/>
      <c r="E75" s="162"/>
    </row>
    <row r="76" spans="1:5" ht="15.75">
      <c r="A76" s="162"/>
      <c r="B76" s="162"/>
      <c r="C76" s="162"/>
      <c r="D76" s="162"/>
      <c r="E76" s="162"/>
    </row>
    <row r="77" spans="1:5" ht="15.75">
      <c r="A77" s="162"/>
      <c r="B77" s="162"/>
      <c r="C77" s="162"/>
      <c r="D77" s="162"/>
      <c r="E77" s="162"/>
    </row>
    <row r="78" spans="1:5" ht="15.75">
      <c r="A78" s="162"/>
      <c r="B78" s="162"/>
      <c r="C78" s="162"/>
      <c r="D78" s="162"/>
      <c r="E78" s="162"/>
    </row>
    <row r="79" spans="1:5" ht="15.75">
      <c r="A79" s="162"/>
      <c r="B79" s="162"/>
      <c r="C79" s="162"/>
      <c r="D79" s="162"/>
      <c r="E79" s="162"/>
    </row>
    <row r="80" spans="1:5" ht="15.75">
      <c r="A80" s="162"/>
      <c r="B80" s="162"/>
      <c r="C80" s="162"/>
      <c r="D80" s="162"/>
      <c r="E80" s="162"/>
    </row>
    <row r="81" spans="1:5" ht="15.75">
      <c r="A81" s="162"/>
      <c r="B81" s="162"/>
      <c r="C81" s="162"/>
      <c r="D81" s="162"/>
      <c r="E81" s="162"/>
    </row>
    <row r="82" spans="1:5" ht="15.75">
      <c r="A82" s="162"/>
      <c r="B82" s="162"/>
      <c r="C82" s="162"/>
      <c r="D82" s="162"/>
      <c r="E82" s="162"/>
    </row>
    <row r="83" spans="1:5" ht="15.75">
      <c r="A83" s="162"/>
      <c r="B83" s="162"/>
      <c r="C83" s="162"/>
      <c r="D83" s="162"/>
      <c r="E83" s="162"/>
    </row>
    <row r="84" spans="1:5" ht="15.75">
      <c r="A84" s="162"/>
      <c r="B84" s="162"/>
      <c r="C84" s="162"/>
      <c r="D84" s="162"/>
      <c r="E84" s="162"/>
    </row>
    <row r="85" spans="1:5" ht="15.75">
      <c r="A85" s="162"/>
      <c r="B85" s="162"/>
      <c r="C85" s="162"/>
      <c r="D85" s="162"/>
      <c r="E85" s="162"/>
    </row>
    <row r="86" spans="1:5" ht="15.75">
      <c r="A86" s="162"/>
      <c r="B86" s="162"/>
      <c r="C86" s="162"/>
      <c r="D86" s="162"/>
      <c r="E86" s="162"/>
    </row>
    <row r="87" spans="1:5" ht="15.75">
      <c r="A87" s="162"/>
      <c r="B87" s="162"/>
      <c r="C87" s="162"/>
      <c r="D87" s="162"/>
      <c r="E87" s="162"/>
    </row>
    <row r="88" spans="1:5" ht="15.75">
      <c r="A88" s="162"/>
      <c r="B88" s="162"/>
      <c r="C88" s="162"/>
      <c r="D88" s="162"/>
      <c r="E88" s="162"/>
    </row>
    <row r="89" spans="1:5" ht="15.75">
      <c r="A89" s="162"/>
      <c r="B89" s="162"/>
      <c r="C89" s="162"/>
      <c r="D89" s="162"/>
      <c r="E89" s="162"/>
    </row>
    <row r="90" spans="1:5" ht="15.75">
      <c r="A90" s="162"/>
      <c r="B90" s="162"/>
      <c r="C90" s="162"/>
      <c r="D90" s="162"/>
      <c r="E90" s="162"/>
    </row>
    <row r="91" spans="1:5" ht="15.75">
      <c r="A91" s="162"/>
      <c r="B91" s="162"/>
      <c r="C91" s="162"/>
      <c r="D91" s="162"/>
      <c r="E91" s="162"/>
    </row>
    <row r="92" spans="1:5" ht="15.75">
      <c r="A92" s="162"/>
      <c r="B92" s="162"/>
      <c r="C92" s="162"/>
      <c r="D92" s="162"/>
      <c r="E92" s="162"/>
    </row>
    <row r="93" spans="1:5" ht="15.75">
      <c r="A93" s="162"/>
      <c r="B93" s="162"/>
      <c r="C93" s="162"/>
      <c r="D93" s="162"/>
      <c r="E93" s="162"/>
    </row>
    <row r="94" spans="1:5" ht="15.75">
      <c r="A94" s="162"/>
      <c r="B94" s="162"/>
      <c r="C94" s="162"/>
      <c r="D94" s="162"/>
      <c r="E94" s="162"/>
    </row>
    <row r="95" spans="1:5" ht="15.75">
      <c r="A95" s="162"/>
      <c r="B95" s="162"/>
      <c r="C95" s="162"/>
      <c r="D95" s="162"/>
      <c r="E95" s="162"/>
    </row>
    <row r="96" spans="1:5" ht="15.75">
      <c r="A96" s="162"/>
      <c r="B96" s="162"/>
      <c r="C96" s="162"/>
      <c r="D96" s="162"/>
      <c r="E96" s="162"/>
    </row>
    <row r="97" spans="1:5" ht="15.75">
      <c r="A97" s="162"/>
      <c r="B97" s="162"/>
      <c r="C97" s="162"/>
      <c r="D97" s="162"/>
      <c r="E97" s="162"/>
    </row>
    <row r="98" spans="1:5" ht="15.75">
      <c r="A98" s="162"/>
      <c r="B98" s="162"/>
      <c r="C98" s="162"/>
      <c r="D98" s="162"/>
      <c r="E98" s="162"/>
    </row>
    <row r="99" spans="1:5" ht="15.75">
      <c r="A99" s="162"/>
      <c r="B99" s="162"/>
      <c r="C99" s="162"/>
      <c r="D99" s="162"/>
      <c r="E99" s="162"/>
    </row>
    <row r="100" spans="1:5" ht="15.75">
      <c r="A100" s="162"/>
      <c r="B100" s="162"/>
      <c r="C100" s="162"/>
      <c r="D100" s="162"/>
      <c r="E100" s="162"/>
    </row>
    <row r="101" spans="1:5" ht="15.75">
      <c r="A101" s="162"/>
      <c r="B101" s="162"/>
      <c r="C101" s="162"/>
      <c r="D101" s="162"/>
      <c r="E101" s="162"/>
    </row>
    <row r="102" spans="1:5" ht="15.75">
      <c r="A102" s="162"/>
      <c r="B102" s="162"/>
      <c r="C102" s="162"/>
      <c r="D102" s="162"/>
      <c r="E102" s="162"/>
    </row>
    <row r="103" spans="1:5" ht="15.75">
      <c r="A103" s="162"/>
      <c r="B103" s="162"/>
      <c r="C103" s="162"/>
      <c r="D103" s="162"/>
      <c r="E103" s="162"/>
    </row>
    <row r="104" spans="1:5" ht="15.75">
      <c r="A104" s="162"/>
      <c r="B104" s="162"/>
      <c r="C104" s="162"/>
      <c r="D104" s="162"/>
      <c r="E104" s="162"/>
    </row>
    <row r="105" spans="1:5" ht="15.75">
      <c r="A105" s="162"/>
      <c r="B105" s="162"/>
      <c r="C105" s="162"/>
      <c r="D105" s="162"/>
      <c r="E105" s="162"/>
    </row>
    <row r="106" spans="1:5" ht="15.75">
      <c r="A106" s="162"/>
      <c r="B106" s="162"/>
      <c r="C106" s="162"/>
      <c r="D106" s="162"/>
      <c r="E106" s="162"/>
    </row>
    <row r="107" spans="1:5" ht="15.75">
      <c r="A107" s="162"/>
      <c r="B107" s="162"/>
      <c r="C107" s="162"/>
      <c r="D107" s="162"/>
      <c r="E107" s="162"/>
    </row>
    <row r="108" spans="1:5" ht="15.75">
      <c r="A108" s="162"/>
      <c r="B108" s="162"/>
      <c r="C108" s="162"/>
      <c r="D108" s="162"/>
      <c r="E108" s="162"/>
    </row>
    <row r="109" spans="1:5" ht="15.75">
      <c r="A109" s="162"/>
      <c r="B109" s="162"/>
      <c r="C109" s="162"/>
      <c r="D109" s="162"/>
      <c r="E109" s="162"/>
    </row>
    <row r="110" spans="1:5" ht="15.75">
      <c r="A110" s="162"/>
      <c r="B110" s="162"/>
      <c r="C110" s="162"/>
      <c r="D110" s="162"/>
      <c r="E110" s="162"/>
    </row>
    <row r="111" spans="1:5" ht="15.75">
      <c r="A111" s="162"/>
      <c r="B111" s="162"/>
      <c r="C111" s="162"/>
      <c r="D111" s="162"/>
      <c r="E111" s="162"/>
    </row>
    <row r="112" spans="1:5" ht="15.75">
      <c r="A112" s="162"/>
      <c r="B112" s="162"/>
      <c r="C112" s="162"/>
      <c r="D112" s="162"/>
      <c r="E112" s="162"/>
    </row>
    <row r="113" spans="1:5" ht="15.75">
      <c r="A113" s="162"/>
      <c r="B113" s="162"/>
      <c r="C113" s="162"/>
      <c r="D113" s="162"/>
      <c r="E113" s="162"/>
    </row>
    <row r="114" spans="1:5" ht="15.75">
      <c r="A114" s="162"/>
      <c r="B114" s="162"/>
      <c r="C114" s="162"/>
      <c r="D114" s="162"/>
      <c r="E114" s="162"/>
    </row>
    <row r="115" spans="1:5" ht="15.75">
      <c r="A115" s="162"/>
      <c r="B115" s="162"/>
      <c r="C115" s="162"/>
      <c r="D115" s="162"/>
      <c r="E115" s="162"/>
    </row>
    <row r="116" spans="1:5" ht="15.75">
      <c r="A116" s="162"/>
      <c r="B116" s="162"/>
      <c r="C116" s="162"/>
      <c r="D116" s="162"/>
      <c r="E116" s="162"/>
    </row>
    <row r="117" spans="1:5" ht="15.75">
      <c r="A117" s="162"/>
      <c r="B117" s="162"/>
      <c r="C117" s="162"/>
      <c r="D117" s="162"/>
      <c r="E117" s="162"/>
    </row>
    <row r="118" spans="1:5" ht="15.75">
      <c r="A118" s="162"/>
      <c r="B118" s="162"/>
      <c r="C118" s="162"/>
      <c r="D118" s="162"/>
      <c r="E118" s="162"/>
    </row>
    <row r="119" spans="1:5" ht="15.75">
      <c r="A119" s="162"/>
      <c r="B119" s="162"/>
      <c r="C119" s="162"/>
      <c r="D119" s="162"/>
      <c r="E119" s="162"/>
    </row>
    <row r="120" spans="1:5" ht="15.75">
      <c r="A120" s="162"/>
      <c r="B120" s="162"/>
      <c r="C120" s="162"/>
      <c r="D120" s="162"/>
      <c r="E120" s="162"/>
    </row>
    <row r="121" spans="1:5" ht="15.75">
      <c r="A121" s="162"/>
      <c r="B121" s="162"/>
      <c r="C121" s="162"/>
      <c r="D121" s="162"/>
      <c r="E121" s="162"/>
    </row>
    <row r="122" spans="1:5" ht="15.75">
      <c r="A122" s="162"/>
      <c r="B122" s="162"/>
      <c r="C122" s="162"/>
      <c r="D122" s="162"/>
      <c r="E122" s="162"/>
    </row>
    <row r="123" spans="1:5" ht="15.75">
      <c r="A123" s="162"/>
      <c r="B123" s="162"/>
      <c r="C123" s="162"/>
      <c r="D123" s="162"/>
      <c r="E123" s="162"/>
    </row>
    <row r="124" spans="1:5" ht="15.75">
      <c r="A124" s="162"/>
      <c r="B124" s="162"/>
      <c r="C124" s="162"/>
      <c r="D124" s="162"/>
      <c r="E124" s="162"/>
    </row>
    <row r="125" spans="1:5" ht="15.75">
      <c r="A125" s="162"/>
      <c r="B125" s="162"/>
      <c r="C125" s="162"/>
      <c r="D125" s="162"/>
      <c r="E125" s="162"/>
    </row>
    <row r="126" spans="1:5" ht="15.75">
      <c r="A126" s="162"/>
      <c r="B126" s="162"/>
      <c r="C126" s="162"/>
      <c r="D126" s="162"/>
      <c r="E126" s="162"/>
    </row>
    <row r="127" spans="1:5" ht="15.75">
      <c r="A127" s="162"/>
      <c r="B127" s="162"/>
      <c r="C127" s="162"/>
      <c r="D127" s="162"/>
      <c r="E127" s="162"/>
    </row>
    <row r="128" spans="1:5" ht="15.75">
      <c r="A128" s="162"/>
      <c r="B128" s="162"/>
      <c r="C128" s="162"/>
      <c r="D128" s="162"/>
      <c r="E128" s="162"/>
    </row>
    <row r="129" spans="1:5" ht="15.75">
      <c r="A129" s="162"/>
      <c r="B129" s="162"/>
      <c r="C129" s="162"/>
      <c r="D129" s="162"/>
      <c r="E129" s="162"/>
    </row>
    <row r="130" spans="1:5" ht="15.75">
      <c r="A130" s="162"/>
      <c r="B130" s="162"/>
      <c r="C130" s="162"/>
      <c r="D130" s="162"/>
      <c r="E130" s="162"/>
    </row>
    <row r="131" spans="1:5" ht="15.75">
      <c r="A131" s="162"/>
      <c r="B131" s="162"/>
      <c r="C131" s="162"/>
      <c r="D131" s="162"/>
      <c r="E131" s="162"/>
    </row>
    <row r="132" spans="1:5" ht="15.75">
      <c r="A132" s="162"/>
      <c r="B132" s="162"/>
      <c r="C132" s="162"/>
      <c r="D132" s="162"/>
      <c r="E132" s="162"/>
    </row>
    <row r="133" spans="1:5" ht="15.75">
      <c r="A133" s="162"/>
      <c r="B133" s="162"/>
      <c r="C133" s="162"/>
      <c r="D133" s="162"/>
      <c r="E133" s="162"/>
    </row>
    <row r="134" spans="1:5" ht="15.75">
      <c r="A134" s="162"/>
      <c r="B134" s="162"/>
      <c r="C134" s="162"/>
      <c r="D134" s="162"/>
      <c r="E134" s="162"/>
    </row>
    <row r="135" spans="1:5" ht="15.75">
      <c r="A135" s="162"/>
      <c r="B135" s="162"/>
      <c r="C135" s="162"/>
      <c r="D135" s="162"/>
      <c r="E135" s="162"/>
    </row>
    <row r="136" spans="1:5" ht="15.75">
      <c r="A136" s="162"/>
      <c r="B136" s="162"/>
      <c r="C136" s="162"/>
      <c r="D136" s="162"/>
      <c r="E136" s="162"/>
    </row>
    <row r="137" spans="1:5" ht="15.75">
      <c r="A137" s="162"/>
      <c r="B137" s="162"/>
      <c r="C137" s="162"/>
      <c r="D137" s="162"/>
      <c r="E137" s="162"/>
    </row>
    <row r="138" spans="1:5" ht="15.75">
      <c r="A138" s="162"/>
      <c r="B138" s="162"/>
      <c r="C138" s="162"/>
      <c r="D138" s="162"/>
      <c r="E138" s="162"/>
    </row>
    <row r="139" spans="1:5" ht="15.75">
      <c r="A139" s="162"/>
      <c r="B139" s="162"/>
      <c r="C139" s="162"/>
      <c r="D139" s="162"/>
      <c r="E139" s="162"/>
    </row>
    <row r="140" spans="1:5" ht="15.75">
      <c r="A140" s="162"/>
      <c r="B140" s="162"/>
      <c r="C140" s="162"/>
      <c r="D140" s="162"/>
      <c r="E140" s="162"/>
    </row>
    <row r="141" spans="1:5" ht="15.75">
      <c r="A141" s="162"/>
      <c r="B141" s="162"/>
      <c r="C141" s="162"/>
      <c r="D141" s="162"/>
      <c r="E141" s="162"/>
    </row>
    <row r="142" spans="1:5" ht="15.75">
      <c r="A142" s="162"/>
      <c r="B142" s="162"/>
      <c r="C142" s="162"/>
      <c r="D142" s="162"/>
      <c r="E142" s="162"/>
    </row>
    <row r="143" spans="1:5" ht="15.75">
      <c r="A143" s="162"/>
      <c r="B143" s="162"/>
      <c r="C143" s="162"/>
      <c r="D143" s="162"/>
      <c r="E143" s="162"/>
    </row>
    <row r="144" spans="1:5" ht="15.75">
      <c r="A144" s="162"/>
      <c r="B144" s="162"/>
      <c r="C144" s="162"/>
      <c r="D144" s="162"/>
      <c r="E144" s="162"/>
    </row>
    <row r="145" spans="1:5" ht="15.75">
      <c r="A145" s="162"/>
      <c r="B145" s="162"/>
      <c r="C145" s="162"/>
      <c r="D145" s="162"/>
      <c r="E145" s="162"/>
    </row>
    <row r="146" spans="1:5" ht="15.75">
      <c r="A146" s="162"/>
      <c r="B146" s="162"/>
      <c r="C146" s="162"/>
      <c r="D146" s="162"/>
      <c r="E146" s="162"/>
    </row>
    <row r="147" spans="1:5" ht="15.75">
      <c r="A147" s="162"/>
      <c r="B147" s="162"/>
      <c r="C147" s="162"/>
      <c r="D147" s="162"/>
      <c r="E147" s="162"/>
    </row>
    <row r="148" spans="1:5" ht="15.75">
      <c r="A148" s="162"/>
      <c r="B148" s="162"/>
      <c r="C148" s="162"/>
      <c r="D148" s="162"/>
      <c r="E148" s="162"/>
    </row>
    <row r="149" spans="1:5" ht="15.75">
      <c r="A149" s="162"/>
      <c r="B149" s="162"/>
      <c r="C149" s="162"/>
      <c r="D149" s="162"/>
      <c r="E149" s="162"/>
    </row>
    <row r="150" spans="1:5" ht="15.75">
      <c r="A150" s="162"/>
      <c r="B150" s="162"/>
      <c r="C150" s="162"/>
      <c r="D150" s="162"/>
      <c r="E150" s="162"/>
    </row>
    <row r="151" spans="1:5" ht="15.75">
      <c r="A151" s="162"/>
      <c r="B151" s="162"/>
      <c r="C151" s="162"/>
      <c r="D151" s="162"/>
      <c r="E151" s="162"/>
    </row>
    <row r="152" spans="1:5" ht="15.75">
      <c r="A152" s="162"/>
      <c r="B152" s="162"/>
      <c r="C152" s="162"/>
      <c r="D152" s="162"/>
      <c r="E152" s="162"/>
    </row>
    <row r="153" spans="1:5" ht="15.75">
      <c r="A153" s="162"/>
      <c r="B153" s="162"/>
      <c r="C153" s="162"/>
      <c r="D153" s="162"/>
      <c r="E153" s="162"/>
    </row>
    <row r="154" spans="1:5" ht="15.75">
      <c r="A154" s="162"/>
      <c r="B154" s="162"/>
      <c r="C154" s="162"/>
      <c r="D154" s="162"/>
      <c r="E154" s="162"/>
    </row>
    <row r="155" spans="1:5" ht="15.75">
      <c r="A155" s="162"/>
      <c r="B155" s="162"/>
      <c r="C155" s="162"/>
      <c r="D155" s="162"/>
      <c r="E155" s="162"/>
    </row>
    <row r="156" spans="1:5" ht="15.75">
      <c r="A156" s="162"/>
      <c r="B156" s="162"/>
      <c r="C156" s="162"/>
      <c r="D156" s="162"/>
      <c r="E156" s="162"/>
    </row>
    <row r="157" spans="1:5" ht="15.75">
      <c r="A157" s="162"/>
      <c r="B157" s="162"/>
      <c r="C157" s="162"/>
      <c r="D157" s="162"/>
      <c r="E157" s="162"/>
    </row>
    <row r="158" spans="1:5" ht="15.75">
      <c r="A158" s="162"/>
      <c r="B158" s="162"/>
      <c r="C158" s="162"/>
      <c r="D158" s="162"/>
      <c r="E158" s="162"/>
    </row>
    <row r="159" spans="1:5" ht="15.75">
      <c r="A159" s="162"/>
      <c r="B159" s="162"/>
      <c r="C159" s="162"/>
      <c r="D159" s="162"/>
      <c r="E159" s="162"/>
    </row>
    <row r="160" spans="1:5" ht="15.75">
      <c r="A160" s="162"/>
      <c r="B160" s="162"/>
      <c r="C160" s="162"/>
      <c r="D160" s="162"/>
      <c r="E160" s="162"/>
    </row>
    <row r="161" spans="1:5" ht="15.75">
      <c r="A161" s="162"/>
      <c r="B161" s="162"/>
      <c r="C161" s="162"/>
      <c r="D161" s="162"/>
      <c r="E161" s="162"/>
    </row>
    <row r="162" spans="1:5" ht="15.75">
      <c r="A162" s="162"/>
      <c r="B162" s="162"/>
      <c r="C162" s="162"/>
      <c r="D162" s="162"/>
      <c r="E162" s="162"/>
    </row>
    <row r="163" spans="1:5" ht="15.75">
      <c r="A163" s="162"/>
      <c r="B163" s="162"/>
      <c r="C163" s="162"/>
      <c r="D163" s="162"/>
      <c r="E163" s="162"/>
    </row>
    <row r="164" spans="1:5" ht="15.75">
      <c r="A164" s="162"/>
      <c r="B164" s="162"/>
      <c r="C164" s="162"/>
      <c r="D164" s="162"/>
      <c r="E164" s="162"/>
    </row>
    <row r="165" spans="1:5" ht="15.75">
      <c r="A165" s="162"/>
      <c r="B165" s="162"/>
      <c r="C165" s="162"/>
      <c r="D165" s="162"/>
      <c r="E165" s="162"/>
    </row>
  </sheetData>
  <sheetProtection/>
  <mergeCells count="2">
    <mergeCell ref="A1:E1"/>
    <mergeCell ref="A2:E2"/>
  </mergeCells>
  <printOptions horizontalCentered="1"/>
  <pageMargins left="0.55" right="0.8" top="1" bottom="0.5" header="0" footer="0"/>
  <pageSetup fitToHeight="1" fitToWidth="1" horizontalDpi="1200" verticalDpi="12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30"/>
  <sheetViews>
    <sheetView zoomScalePageLayoutView="0" workbookViewId="0" topLeftCell="A4">
      <selection activeCell="M27" sqref="M27"/>
    </sheetView>
  </sheetViews>
  <sheetFormatPr defaultColWidth="9.140625" defaultRowHeight="15"/>
  <cols>
    <col min="1" max="1" width="9.140625" style="30" customWidth="1"/>
    <col min="2" max="2" width="5.00390625" style="30" customWidth="1"/>
    <col min="3" max="3" width="31.28125" style="30" bestFit="1" customWidth="1"/>
    <col min="4" max="4" width="10.421875" style="30" customWidth="1"/>
    <col min="5" max="5" width="11.421875" style="30" customWidth="1"/>
    <col min="6" max="6" width="11.140625" style="30" customWidth="1"/>
    <col min="7" max="7" width="9.7109375" style="30" customWidth="1"/>
    <col min="8" max="8" width="9.57421875" style="30" customWidth="1"/>
    <col min="9" max="9" width="9.140625" style="30" customWidth="1"/>
    <col min="10" max="10" width="7.28125" style="30" customWidth="1"/>
    <col min="11" max="16384" width="9.140625" style="30" customWidth="1"/>
  </cols>
  <sheetData>
    <row r="1" spans="2:8" ht="15" customHeight="1">
      <c r="B1" s="1475" t="s">
        <v>691</v>
      </c>
      <c r="C1" s="1476"/>
      <c r="D1" s="1476"/>
      <c r="E1" s="1476"/>
      <c r="F1" s="1476"/>
      <c r="G1" s="1477"/>
      <c r="H1" s="1477"/>
    </row>
    <row r="2" spans="2:8" ht="15" customHeight="1">
      <c r="B2" s="1487" t="s">
        <v>692</v>
      </c>
      <c r="C2" s="1488"/>
      <c r="D2" s="1488"/>
      <c r="E2" s="1488"/>
      <c r="F2" s="1488"/>
      <c r="G2" s="1489"/>
      <c r="H2" s="1489"/>
    </row>
    <row r="3" spans="2:8" ht="15" customHeight="1" thickBot="1">
      <c r="B3" s="1490" t="s">
        <v>27</v>
      </c>
      <c r="C3" s="1491"/>
      <c r="D3" s="1491"/>
      <c r="E3" s="1491"/>
      <c r="F3" s="1491"/>
      <c r="G3" s="1492"/>
      <c r="H3" s="1492"/>
    </row>
    <row r="4" spans="2:8" ht="15" customHeight="1" thickTop="1">
      <c r="B4" s="700"/>
      <c r="C4" s="701"/>
      <c r="D4" s="1493" t="s">
        <v>97</v>
      </c>
      <c r="E4" s="1493"/>
      <c r="F4" s="1493"/>
      <c r="G4" s="1494" t="s">
        <v>196</v>
      </c>
      <c r="H4" s="1495"/>
    </row>
    <row r="5" spans="2:8" ht="15" customHeight="1">
      <c r="B5" s="702"/>
      <c r="C5" s="703"/>
      <c r="D5" s="704" t="s">
        <v>2</v>
      </c>
      <c r="E5" s="704" t="s">
        <v>633</v>
      </c>
      <c r="F5" s="704" t="s">
        <v>634</v>
      </c>
      <c r="G5" s="704" t="s">
        <v>3</v>
      </c>
      <c r="H5" s="705" t="s">
        <v>634</v>
      </c>
    </row>
    <row r="6" spans="2:8" ht="15" customHeight="1">
      <c r="B6" s="681"/>
      <c r="C6" s="682" t="s">
        <v>693</v>
      </c>
      <c r="D6" s="682">
        <v>752.0986439999999</v>
      </c>
      <c r="E6" s="682">
        <v>805.4868740000001</v>
      </c>
      <c r="F6" s="682">
        <v>802.2880719999998</v>
      </c>
      <c r="G6" s="682">
        <v>7.098567511843584</v>
      </c>
      <c r="H6" s="683">
        <v>-0.39712652102139145</v>
      </c>
    </row>
    <row r="7" spans="2:8" ht="15" customHeight="1">
      <c r="B7" s="684">
        <v>1</v>
      </c>
      <c r="C7" s="685" t="s">
        <v>694</v>
      </c>
      <c r="D7" s="686">
        <v>40.965175</v>
      </c>
      <c r="E7" s="686">
        <v>13.768776</v>
      </c>
      <c r="F7" s="686">
        <v>4.519672</v>
      </c>
      <c r="G7" s="686">
        <v>-66.38907071677346</v>
      </c>
      <c r="H7" s="687">
        <v>-67.17448232144963</v>
      </c>
    </row>
    <row r="8" spans="2:8" ht="15" customHeight="1">
      <c r="B8" s="684">
        <v>2</v>
      </c>
      <c r="C8" s="685" t="s">
        <v>695</v>
      </c>
      <c r="D8" s="686">
        <v>0</v>
      </c>
      <c r="E8" s="686">
        <v>0</v>
      </c>
      <c r="F8" s="686">
        <v>0</v>
      </c>
      <c r="G8" s="686" t="s">
        <v>63</v>
      </c>
      <c r="H8" s="687" t="s">
        <v>63</v>
      </c>
    </row>
    <row r="9" spans="2:8" ht="15" customHeight="1">
      <c r="B9" s="684">
        <v>3</v>
      </c>
      <c r="C9" s="685" t="s">
        <v>696</v>
      </c>
      <c r="D9" s="686">
        <v>235.029056</v>
      </c>
      <c r="E9" s="686">
        <v>165.900193</v>
      </c>
      <c r="F9" s="686">
        <v>338.031502</v>
      </c>
      <c r="G9" s="686">
        <v>-29.4129007606617</v>
      </c>
      <c r="H9" s="687">
        <v>103.75594258651643</v>
      </c>
    </row>
    <row r="10" spans="2:8" ht="15" customHeight="1">
      <c r="B10" s="684">
        <v>4</v>
      </c>
      <c r="C10" s="685" t="s">
        <v>652</v>
      </c>
      <c r="D10" s="686">
        <v>0</v>
      </c>
      <c r="E10" s="686">
        <v>0</v>
      </c>
      <c r="F10" s="686">
        <v>0</v>
      </c>
      <c r="G10" s="686" t="s">
        <v>63</v>
      </c>
      <c r="H10" s="687" t="s">
        <v>63</v>
      </c>
    </row>
    <row r="11" spans="2:8" ht="15" customHeight="1">
      <c r="B11" s="684">
        <v>5</v>
      </c>
      <c r="C11" s="685" t="s">
        <v>697</v>
      </c>
      <c r="D11" s="686">
        <v>6.761098</v>
      </c>
      <c r="E11" s="686">
        <v>14.931026</v>
      </c>
      <c r="F11" s="686">
        <v>13.279846</v>
      </c>
      <c r="G11" s="686" t="s">
        <v>63</v>
      </c>
      <c r="H11" s="687">
        <v>-11.058717599179062</v>
      </c>
    </row>
    <row r="12" spans="2:8" ht="15" customHeight="1">
      <c r="B12" s="684">
        <v>6</v>
      </c>
      <c r="C12" s="685" t="s">
        <v>698</v>
      </c>
      <c r="D12" s="686">
        <v>0</v>
      </c>
      <c r="E12" s="686">
        <v>0.074141</v>
      </c>
      <c r="F12" s="686">
        <v>0</v>
      </c>
      <c r="G12" s="686" t="s">
        <v>63</v>
      </c>
      <c r="H12" s="687" t="s">
        <v>63</v>
      </c>
    </row>
    <row r="13" spans="2:8" ht="15" customHeight="1">
      <c r="B13" s="684">
        <v>7</v>
      </c>
      <c r="C13" s="685" t="s">
        <v>699</v>
      </c>
      <c r="D13" s="686">
        <v>0</v>
      </c>
      <c r="E13" s="686">
        <v>0</v>
      </c>
      <c r="F13" s="686">
        <v>0</v>
      </c>
      <c r="G13" s="686" t="s">
        <v>63</v>
      </c>
      <c r="H13" s="687" t="s">
        <v>63</v>
      </c>
    </row>
    <row r="14" spans="2:8" ht="15" customHeight="1">
      <c r="B14" s="684">
        <v>8</v>
      </c>
      <c r="C14" s="685" t="s">
        <v>663</v>
      </c>
      <c r="D14" s="686">
        <v>40.49193199999999</v>
      </c>
      <c r="E14" s="686">
        <v>47.319586</v>
      </c>
      <c r="F14" s="686">
        <v>11.024197000000001</v>
      </c>
      <c r="G14" s="686">
        <v>16.861763968190033</v>
      </c>
      <c r="H14" s="687" t="s">
        <v>63</v>
      </c>
    </row>
    <row r="15" spans="2:8" ht="15" customHeight="1">
      <c r="B15" s="684">
        <v>9</v>
      </c>
      <c r="C15" s="685" t="s">
        <v>700</v>
      </c>
      <c r="D15" s="686">
        <v>16.726589</v>
      </c>
      <c r="E15" s="686">
        <v>41.796893000000004</v>
      </c>
      <c r="F15" s="686">
        <v>44.115871</v>
      </c>
      <c r="G15" s="686">
        <v>149.8829438566345</v>
      </c>
      <c r="H15" s="687" t="s">
        <v>63</v>
      </c>
    </row>
    <row r="16" spans="2:8" ht="15" customHeight="1">
      <c r="B16" s="684">
        <v>10</v>
      </c>
      <c r="C16" s="685" t="s">
        <v>667</v>
      </c>
      <c r="D16" s="686">
        <v>34.678383000000004</v>
      </c>
      <c r="E16" s="686">
        <v>23.771069</v>
      </c>
      <c r="F16" s="686">
        <v>40.219680999999994</v>
      </c>
      <c r="G16" s="686">
        <v>-31.452775638356613</v>
      </c>
      <c r="H16" s="687">
        <v>69.19592888313099</v>
      </c>
    </row>
    <row r="17" spans="2:8" ht="15" customHeight="1">
      <c r="B17" s="684">
        <v>11</v>
      </c>
      <c r="C17" s="685" t="s">
        <v>701</v>
      </c>
      <c r="D17" s="686">
        <v>27.832476999999997</v>
      </c>
      <c r="E17" s="686">
        <v>43.555147000000005</v>
      </c>
      <c r="F17" s="686">
        <v>12.772124000000002</v>
      </c>
      <c r="G17" s="686">
        <v>56.490372739731384</v>
      </c>
      <c r="H17" s="687" t="s">
        <v>63</v>
      </c>
    </row>
    <row r="18" spans="2:8" ht="15" customHeight="1">
      <c r="B18" s="684">
        <v>12</v>
      </c>
      <c r="C18" s="685" t="s">
        <v>702</v>
      </c>
      <c r="D18" s="686">
        <v>1.061</v>
      </c>
      <c r="E18" s="686">
        <v>0.39155</v>
      </c>
      <c r="F18" s="686">
        <v>0.16851</v>
      </c>
      <c r="G18" s="686">
        <v>-63.0961357210179</v>
      </c>
      <c r="H18" s="687" t="s">
        <v>63</v>
      </c>
    </row>
    <row r="19" spans="2:8" ht="15" customHeight="1">
      <c r="B19" s="684">
        <v>13</v>
      </c>
      <c r="C19" s="685" t="s">
        <v>703</v>
      </c>
      <c r="D19" s="686">
        <v>0</v>
      </c>
      <c r="E19" s="686">
        <v>10.122132</v>
      </c>
      <c r="F19" s="686">
        <v>0</v>
      </c>
      <c r="G19" s="686" t="s">
        <v>63</v>
      </c>
      <c r="H19" s="687" t="s">
        <v>63</v>
      </c>
    </row>
    <row r="20" spans="2:8" ht="15" customHeight="1">
      <c r="B20" s="684">
        <v>14</v>
      </c>
      <c r="C20" s="685" t="s">
        <v>704</v>
      </c>
      <c r="D20" s="686">
        <v>6.252308</v>
      </c>
      <c r="E20" s="686">
        <v>4.3182</v>
      </c>
      <c r="F20" s="686">
        <v>0.237624</v>
      </c>
      <c r="G20" s="686">
        <v>-30.934304580004707</v>
      </c>
      <c r="H20" s="687" t="s">
        <v>63</v>
      </c>
    </row>
    <row r="21" spans="2:8" ht="15" customHeight="1">
      <c r="B21" s="684">
        <v>15</v>
      </c>
      <c r="C21" s="685" t="s">
        <v>705</v>
      </c>
      <c r="D21" s="686">
        <v>189.03265000000002</v>
      </c>
      <c r="E21" s="686">
        <v>288.773703</v>
      </c>
      <c r="F21" s="686">
        <v>142.80494</v>
      </c>
      <c r="G21" s="686">
        <v>52.76392887683687</v>
      </c>
      <c r="H21" s="687">
        <v>-50.547803170290756</v>
      </c>
    </row>
    <row r="22" spans="2:8" ht="15" customHeight="1">
      <c r="B22" s="684">
        <v>16</v>
      </c>
      <c r="C22" s="685" t="s">
        <v>706</v>
      </c>
      <c r="D22" s="686">
        <v>6.819794000000001</v>
      </c>
      <c r="E22" s="686">
        <v>13.430605000000002</v>
      </c>
      <c r="F22" s="686">
        <v>11.475301</v>
      </c>
      <c r="G22" s="686">
        <v>96.93564057799986</v>
      </c>
      <c r="H22" s="687">
        <v>-14.558569774034751</v>
      </c>
    </row>
    <row r="23" spans="2:8" ht="15" customHeight="1">
      <c r="B23" s="684">
        <v>17</v>
      </c>
      <c r="C23" s="685" t="s">
        <v>707</v>
      </c>
      <c r="D23" s="686">
        <v>0</v>
      </c>
      <c r="E23" s="686">
        <v>0</v>
      </c>
      <c r="F23" s="686">
        <v>0</v>
      </c>
      <c r="G23" s="686" t="s">
        <v>63</v>
      </c>
      <c r="H23" s="687" t="s">
        <v>63</v>
      </c>
    </row>
    <row r="24" spans="2:8" ht="15" customHeight="1">
      <c r="B24" s="684">
        <v>18</v>
      </c>
      <c r="C24" s="685" t="s">
        <v>708</v>
      </c>
      <c r="D24" s="686">
        <v>38.993058000000005</v>
      </c>
      <c r="E24" s="686">
        <v>22.295610999999997</v>
      </c>
      <c r="F24" s="686">
        <v>4.839377</v>
      </c>
      <c r="G24" s="686">
        <v>-42.82158890949257</v>
      </c>
      <c r="H24" s="687" t="s">
        <v>63</v>
      </c>
    </row>
    <row r="25" spans="2:8" ht="15" customHeight="1">
      <c r="B25" s="684">
        <v>19</v>
      </c>
      <c r="C25" s="685" t="s">
        <v>709</v>
      </c>
      <c r="D25" s="686">
        <v>107.455124</v>
      </c>
      <c r="E25" s="686">
        <v>115.03824200000001</v>
      </c>
      <c r="F25" s="686">
        <v>178.79942699999998</v>
      </c>
      <c r="G25" s="686">
        <v>7.057009212515553</v>
      </c>
      <c r="H25" s="687">
        <v>55.42607735608473</v>
      </c>
    </row>
    <row r="26" spans="2:8" ht="15" customHeight="1">
      <c r="B26" s="706"/>
      <c r="C26" s="682" t="s">
        <v>710</v>
      </c>
      <c r="D26" s="707">
        <v>1258.003784</v>
      </c>
      <c r="E26" s="707">
        <v>1289.9514809999996</v>
      </c>
      <c r="F26" s="707">
        <v>546.437463</v>
      </c>
      <c r="G26" s="707">
        <v>2.539554920766406</v>
      </c>
      <c r="H26" s="708">
        <v>-57.63891347476191</v>
      </c>
    </row>
    <row r="27" spans="2:8" ht="15" customHeight="1" thickBot="1">
      <c r="B27" s="709"/>
      <c r="C27" s="710" t="s">
        <v>711</v>
      </c>
      <c r="D27" s="692">
        <v>2010.1024280000001</v>
      </c>
      <c r="E27" s="692">
        <v>2095.438355</v>
      </c>
      <c r="F27" s="692">
        <v>1348.725535</v>
      </c>
      <c r="G27" s="692">
        <v>4.245352167695586</v>
      </c>
      <c r="H27" s="693">
        <v>-35.635160453097654</v>
      </c>
    </row>
    <row r="28" spans="2:8" ht="15" customHeight="1" thickTop="1">
      <c r="B28" s="711" t="s">
        <v>690</v>
      </c>
      <c r="C28" s="712"/>
      <c r="D28" s="712"/>
      <c r="E28" s="712"/>
      <c r="F28" s="712"/>
      <c r="G28" s="712"/>
      <c r="H28" s="712"/>
    </row>
    <row r="29" spans="2:8" ht="15" customHeight="1">
      <c r="B29" s="699"/>
      <c r="C29" s="699"/>
      <c r="D29" s="699"/>
      <c r="E29" s="699"/>
      <c r="F29" s="699"/>
      <c r="G29" s="699"/>
      <c r="H29" s="699"/>
    </row>
    <row r="30" spans="4:7" ht="12.75">
      <c r="D30" s="713"/>
      <c r="E30" s="713"/>
      <c r="F30" s="713"/>
      <c r="G30" s="713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4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4.00390625" style="30" customWidth="1"/>
    <col min="2" max="2" width="6.00390625" style="30" customWidth="1"/>
    <col min="3" max="3" width="26.28125" style="30" customWidth="1"/>
    <col min="4" max="8" width="10.7109375" style="30" customWidth="1"/>
    <col min="9" max="16384" width="9.140625" style="30" customWidth="1"/>
  </cols>
  <sheetData>
    <row r="1" spans="2:8" ht="15" customHeight="1">
      <c r="B1" s="1496" t="s">
        <v>712</v>
      </c>
      <c r="C1" s="1496"/>
      <c r="D1" s="1496"/>
      <c r="E1" s="1496"/>
      <c r="F1" s="1496"/>
      <c r="G1" s="1496"/>
      <c r="H1" s="1496"/>
    </row>
    <row r="2" spans="2:8" ht="15" customHeight="1">
      <c r="B2" s="1497" t="s">
        <v>713</v>
      </c>
      <c r="C2" s="1497"/>
      <c r="D2" s="1497"/>
      <c r="E2" s="1497"/>
      <c r="F2" s="1497"/>
      <c r="G2" s="1497"/>
      <c r="H2" s="1497"/>
    </row>
    <row r="3" spans="2:8" ht="15" customHeight="1" thickBot="1">
      <c r="B3" s="1498" t="s">
        <v>27</v>
      </c>
      <c r="C3" s="1498"/>
      <c r="D3" s="1498"/>
      <c r="E3" s="1498"/>
      <c r="F3" s="1498"/>
      <c r="G3" s="1498"/>
      <c r="H3" s="1498"/>
    </row>
    <row r="4" spans="2:8" ht="15" customHeight="1" thickTop="1">
      <c r="B4" s="714"/>
      <c r="C4" s="715"/>
      <c r="D4" s="1499" t="s">
        <v>97</v>
      </c>
      <c r="E4" s="1499"/>
      <c r="F4" s="1499"/>
      <c r="G4" s="1500" t="s">
        <v>196</v>
      </c>
      <c r="H4" s="1501"/>
    </row>
    <row r="5" spans="2:8" ht="15" customHeight="1">
      <c r="B5" s="716"/>
      <c r="C5" s="717"/>
      <c r="D5" s="718" t="s">
        <v>2</v>
      </c>
      <c r="E5" s="718" t="s">
        <v>633</v>
      </c>
      <c r="F5" s="718" t="s">
        <v>634</v>
      </c>
      <c r="G5" s="718" t="s">
        <v>3</v>
      </c>
      <c r="H5" s="719" t="s">
        <v>634</v>
      </c>
    </row>
    <row r="6" spans="2:8" ht="15" customHeight="1">
      <c r="B6" s="720"/>
      <c r="C6" s="721" t="s">
        <v>635</v>
      </c>
      <c r="D6" s="722">
        <v>14150.638438999998</v>
      </c>
      <c r="E6" s="722">
        <v>12843.082526000002</v>
      </c>
      <c r="F6" s="722">
        <v>14633.13377</v>
      </c>
      <c r="G6" s="722">
        <v>-9.240260915693355</v>
      </c>
      <c r="H6" s="723">
        <v>13.93786297313089</v>
      </c>
    </row>
    <row r="7" spans="2:8" ht="15" customHeight="1">
      <c r="B7" s="724">
        <v>1</v>
      </c>
      <c r="C7" s="725" t="s">
        <v>714</v>
      </c>
      <c r="D7" s="726">
        <v>89.756117</v>
      </c>
      <c r="E7" s="726">
        <v>71.485039</v>
      </c>
      <c r="F7" s="726">
        <v>79.936613</v>
      </c>
      <c r="G7" s="726">
        <v>-20.38297078823443</v>
      </c>
      <c r="H7" s="727">
        <v>11.822857087620804</v>
      </c>
    </row>
    <row r="8" spans="2:8" ht="15" customHeight="1">
      <c r="B8" s="724">
        <v>2</v>
      </c>
      <c r="C8" s="725" t="s">
        <v>652</v>
      </c>
      <c r="D8" s="726">
        <v>32.746078</v>
      </c>
      <c r="E8" s="726">
        <v>54.20215400000001</v>
      </c>
      <c r="F8" s="726">
        <v>173.64127100000002</v>
      </c>
      <c r="G8" s="726">
        <v>65.52258258225615</v>
      </c>
      <c r="H8" s="727">
        <v>220.35861711326083</v>
      </c>
    </row>
    <row r="9" spans="2:8" ht="15" customHeight="1">
      <c r="B9" s="724">
        <v>3</v>
      </c>
      <c r="C9" s="725" t="s">
        <v>699</v>
      </c>
      <c r="D9" s="726">
        <v>225.550749</v>
      </c>
      <c r="E9" s="726">
        <v>182.685681</v>
      </c>
      <c r="F9" s="726">
        <v>264.829597</v>
      </c>
      <c r="G9" s="726">
        <v>-19.00462232559468</v>
      </c>
      <c r="H9" s="727">
        <v>44.96461657550489</v>
      </c>
    </row>
    <row r="10" spans="2:8" ht="15" customHeight="1">
      <c r="B10" s="724">
        <v>4</v>
      </c>
      <c r="C10" s="725" t="s">
        <v>715</v>
      </c>
      <c r="D10" s="726">
        <v>0</v>
      </c>
      <c r="E10" s="726">
        <v>0</v>
      </c>
      <c r="F10" s="726">
        <v>0</v>
      </c>
      <c r="G10" s="726" t="s">
        <v>63</v>
      </c>
      <c r="H10" s="727" t="s">
        <v>63</v>
      </c>
    </row>
    <row r="11" spans="2:8" ht="15" customHeight="1">
      <c r="B11" s="724">
        <v>5</v>
      </c>
      <c r="C11" s="725" t="s">
        <v>667</v>
      </c>
      <c r="D11" s="726">
        <v>1618.0361979999998</v>
      </c>
      <c r="E11" s="726">
        <v>1706.38252</v>
      </c>
      <c r="F11" s="726">
        <v>2090.709386</v>
      </c>
      <c r="G11" s="726">
        <v>5.460095522535411</v>
      </c>
      <c r="H11" s="727">
        <v>22.52290219194228</v>
      </c>
    </row>
    <row r="12" spans="2:8" ht="15" customHeight="1">
      <c r="B12" s="724">
        <v>6</v>
      </c>
      <c r="C12" s="725" t="s">
        <v>670</v>
      </c>
      <c r="D12" s="726">
        <v>1719.76326</v>
      </c>
      <c r="E12" s="726">
        <v>953.5714260000001</v>
      </c>
      <c r="F12" s="726">
        <v>626.355053</v>
      </c>
      <c r="G12" s="726">
        <v>-44.55216900028437</v>
      </c>
      <c r="H12" s="727">
        <v>-34.314825725493165</v>
      </c>
    </row>
    <row r="13" spans="2:8" ht="15" customHeight="1">
      <c r="B13" s="724">
        <v>7</v>
      </c>
      <c r="C13" s="725" t="s">
        <v>701</v>
      </c>
      <c r="D13" s="726">
        <v>3385.6590109999997</v>
      </c>
      <c r="E13" s="726">
        <v>3303.373845</v>
      </c>
      <c r="F13" s="726">
        <v>3694.740649</v>
      </c>
      <c r="G13" s="726">
        <v>-2.430403231177607</v>
      </c>
      <c r="H13" s="727">
        <v>11.847487519233525</v>
      </c>
    </row>
    <row r="14" spans="2:8" ht="15" customHeight="1">
      <c r="B14" s="724">
        <v>8</v>
      </c>
      <c r="C14" s="725" t="s">
        <v>702</v>
      </c>
      <c r="D14" s="726">
        <v>170.40743299999997</v>
      </c>
      <c r="E14" s="726">
        <v>225.70508199999998</v>
      </c>
      <c r="F14" s="726">
        <v>175.75711700000002</v>
      </c>
      <c r="G14" s="726">
        <v>32.45025643922469</v>
      </c>
      <c r="H14" s="727">
        <v>-22.129747614632777</v>
      </c>
    </row>
    <row r="15" spans="2:8" ht="15" customHeight="1">
      <c r="B15" s="724">
        <v>9</v>
      </c>
      <c r="C15" s="725" t="s">
        <v>716</v>
      </c>
      <c r="D15" s="726">
        <v>90.275177</v>
      </c>
      <c r="E15" s="726">
        <v>86.98195699999998</v>
      </c>
      <c r="F15" s="726">
        <v>174.31129900000002</v>
      </c>
      <c r="G15" s="726">
        <v>-3.647979554778402</v>
      </c>
      <c r="H15" s="727">
        <v>100.39937593034387</v>
      </c>
    </row>
    <row r="16" spans="2:8" ht="15" customHeight="1">
      <c r="B16" s="724">
        <v>10</v>
      </c>
      <c r="C16" s="725" t="s">
        <v>705</v>
      </c>
      <c r="D16" s="726">
        <v>678.961291</v>
      </c>
      <c r="E16" s="726">
        <v>526.2664560000001</v>
      </c>
      <c r="F16" s="726">
        <v>336.707381</v>
      </c>
      <c r="G16" s="726">
        <v>-22.48947576600503</v>
      </c>
      <c r="H16" s="727">
        <v>-36.019600496825134</v>
      </c>
    </row>
    <row r="17" spans="2:8" ht="15" customHeight="1">
      <c r="B17" s="724">
        <v>11</v>
      </c>
      <c r="C17" s="725" t="s">
        <v>706</v>
      </c>
      <c r="D17" s="726">
        <v>161.9</v>
      </c>
      <c r="E17" s="726">
        <v>174.977627</v>
      </c>
      <c r="F17" s="726">
        <v>530.993028</v>
      </c>
      <c r="G17" s="726">
        <v>8.062736969810487</v>
      </c>
      <c r="H17" s="727">
        <v>203.46338392164841</v>
      </c>
    </row>
    <row r="18" spans="2:8" ht="15" customHeight="1">
      <c r="B18" s="724">
        <v>12</v>
      </c>
      <c r="C18" s="725" t="s">
        <v>717</v>
      </c>
      <c r="D18" s="726">
        <v>5977.53</v>
      </c>
      <c r="E18" s="726">
        <v>5557.450739000001</v>
      </c>
      <c r="F18" s="726">
        <v>6485.152376</v>
      </c>
      <c r="G18" s="726">
        <v>-7.027652965038698</v>
      </c>
      <c r="H18" s="727">
        <v>16.692934954686223</v>
      </c>
    </row>
    <row r="19" spans="2:8" ht="15" customHeight="1">
      <c r="B19" s="720"/>
      <c r="C19" s="721" t="s">
        <v>687</v>
      </c>
      <c r="D19" s="728">
        <v>8697.35</v>
      </c>
      <c r="E19" s="728">
        <v>9513.695854999998</v>
      </c>
      <c r="F19" s="728">
        <v>8633.082729999998</v>
      </c>
      <c r="G19" s="728">
        <v>9.385797841695066</v>
      </c>
      <c r="H19" s="729">
        <v>-9.256267368871022</v>
      </c>
    </row>
    <row r="20" spans="2:8" ht="15" customHeight="1" thickBot="1">
      <c r="B20" s="730"/>
      <c r="C20" s="731" t="s">
        <v>718</v>
      </c>
      <c r="D20" s="731">
        <v>22847.9</v>
      </c>
      <c r="E20" s="731">
        <v>22356.778381</v>
      </c>
      <c r="F20" s="731">
        <v>23266.2165</v>
      </c>
      <c r="G20" s="731">
        <v>-2.150023160148777</v>
      </c>
      <c r="H20" s="732">
        <v>4.067840649943051</v>
      </c>
    </row>
    <row r="21" ht="13.5" thickTop="1">
      <c r="B21" s="30" t="s">
        <v>690</v>
      </c>
    </row>
    <row r="23" spans="4:5" ht="12.75">
      <c r="D23" s="733"/>
      <c r="E23" s="734"/>
    </row>
    <row r="24" spans="4:7" ht="12.75">
      <c r="D24" s="713"/>
      <c r="E24" s="713"/>
      <c r="F24" s="713"/>
      <c r="G24" s="713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8"/>
  <sheetViews>
    <sheetView zoomScalePageLayoutView="0" workbookViewId="0" topLeftCell="A25">
      <selection activeCell="M27" sqref="M27"/>
    </sheetView>
  </sheetViews>
  <sheetFormatPr defaultColWidth="9.140625" defaultRowHeight="15"/>
  <cols>
    <col min="1" max="1" width="9.140625" style="30" customWidth="1"/>
    <col min="2" max="2" width="6.140625" style="30" customWidth="1"/>
    <col min="3" max="3" width="29.421875" style="30" bestFit="1" customWidth="1"/>
    <col min="4" max="6" width="11.7109375" style="30" customWidth="1"/>
    <col min="7" max="7" width="9.00390625" style="30" customWidth="1"/>
    <col min="8" max="15" width="8.421875" style="30" customWidth="1"/>
    <col min="16" max="16384" width="9.140625" style="30" customWidth="1"/>
  </cols>
  <sheetData>
    <row r="1" spans="2:15" ht="12.75">
      <c r="B1" s="1496" t="s">
        <v>719</v>
      </c>
      <c r="C1" s="1496"/>
      <c r="D1" s="1496"/>
      <c r="E1" s="1496"/>
      <c r="F1" s="1496"/>
      <c r="G1" s="1496"/>
      <c r="H1" s="1496"/>
      <c r="I1" s="377"/>
      <c r="J1" s="377"/>
      <c r="K1" s="377"/>
      <c r="L1" s="377"/>
      <c r="M1" s="377"/>
      <c r="N1" s="377"/>
      <c r="O1" s="377"/>
    </row>
    <row r="2" spans="2:15" ht="15" customHeight="1">
      <c r="B2" s="1502" t="s">
        <v>114</v>
      </c>
      <c r="C2" s="1502"/>
      <c r="D2" s="1502"/>
      <c r="E2" s="1502"/>
      <c r="F2" s="1502"/>
      <c r="G2" s="1502"/>
      <c r="H2" s="1502"/>
      <c r="I2" s="735"/>
      <c r="J2" s="735"/>
      <c r="K2" s="735"/>
      <c r="L2" s="735"/>
      <c r="M2" s="735"/>
      <c r="N2" s="735"/>
      <c r="O2" s="735"/>
    </row>
    <row r="3" spans="2:15" ht="15" customHeight="1" thickBot="1">
      <c r="B3" s="1503" t="s">
        <v>27</v>
      </c>
      <c r="C3" s="1503"/>
      <c r="D3" s="1503"/>
      <c r="E3" s="1503"/>
      <c r="F3" s="1503"/>
      <c r="G3" s="1503"/>
      <c r="H3" s="1503"/>
      <c r="I3" s="736"/>
      <c r="J3" s="736"/>
      <c r="K3" s="736"/>
      <c r="L3" s="736"/>
      <c r="M3" s="736"/>
      <c r="N3" s="736"/>
      <c r="O3" s="736"/>
    </row>
    <row r="4" spans="2:15" ht="15" customHeight="1" thickTop="1">
      <c r="B4" s="737"/>
      <c r="C4" s="738"/>
      <c r="D4" s="1504" t="s">
        <v>97</v>
      </c>
      <c r="E4" s="1504"/>
      <c r="F4" s="1504"/>
      <c r="G4" s="1505" t="s">
        <v>196</v>
      </c>
      <c r="H4" s="1506"/>
      <c r="I4" s="739"/>
      <c r="J4" s="739"/>
      <c r="K4" s="739"/>
      <c r="L4" s="739"/>
      <c r="M4" s="739"/>
      <c r="N4" s="739"/>
      <c r="O4" s="739"/>
    </row>
    <row r="5" spans="2:15" ht="15" customHeight="1">
      <c r="B5" s="740"/>
      <c r="C5" s="741"/>
      <c r="D5" s="742" t="s">
        <v>2</v>
      </c>
      <c r="E5" s="742" t="s">
        <v>633</v>
      </c>
      <c r="F5" s="742" t="s">
        <v>634</v>
      </c>
      <c r="G5" s="742" t="s">
        <v>3</v>
      </c>
      <c r="H5" s="743" t="s">
        <v>634</v>
      </c>
      <c r="I5" s="744"/>
      <c r="J5" s="744"/>
      <c r="K5" s="744"/>
      <c r="L5" s="744"/>
      <c r="M5" s="744"/>
      <c r="N5" s="744"/>
      <c r="O5" s="744"/>
    </row>
    <row r="6" spans="2:15" ht="15" customHeight="1">
      <c r="B6" s="745"/>
      <c r="C6" s="746" t="s">
        <v>635</v>
      </c>
      <c r="D6" s="747">
        <v>307100.9465070001</v>
      </c>
      <c r="E6" s="747">
        <v>309466.935168</v>
      </c>
      <c r="F6" s="747">
        <v>283901.34942800005</v>
      </c>
      <c r="G6" s="747">
        <v>0.7704270168851508</v>
      </c>
      <c r="H6" s="748">
        <v>-8.261168750102883</v>
      </c>
      <c r="I6" s="749"/>
      <c r="J6" s="749"/>
      <c r="K6" s="749"/>
      <c r="L6" s="749"/>
      <c r="M6" s="749"/>
      <c r="N6" s="749"/>
      <c r="O6" s="749"/>
    </row>
    <row r="7" spans="2:15" ht="15" customHeight="1">
      <c r="B7" s="750">
        <v>1</v>
      </c>
      <c r="C7" s="751" t="s">
        <v>720</v>
      </c>
      <c r="D7" s="752">
        <v>6983.260147999999</v>
      </c>
      <c r="E7" s="752">
        <v>7434.823116</v>
      </c>
      <c r="F7" s="752">
        <v>7154.412643</v>
      </c>
      <c r="G7" s="752">
        <v>6.46636325197376</v>
      </c>
      <c r="H7" s="753">
        <v>-3.7715823043126164</v>
      </c>
      <c r="I7" s="754"/>
      <c r="J7" s="754"/>
      <c r="K7" s="754"/>
      <c r="L7" s="754"/>
      <c r="M7" s="754"/>
      <c r="N7" s="754"/>
      <c r="O7" s="754"/>
    </row>
    <row r="8" spans="2:15" ht="15" customHeight="1">
      <c r="B8" s="750">
        <v>2</v>
      </c>
      <c r="C8" s="751" t="s">
        <v>721</v>
      </c>
      <c r="D8" s="752">
        <v>1484.0861910000003</v>
      </c>
      <c r="E8" s="752">
        <v>2523.3741690000006</v>
      </c>
      <c r="F8" s="752">
        <v>2362.143026</v>
      </c>
      <c r="G8" s="752">
        <v>70.02881532774805</v>
      </c>
      <c r="H8" s="753">
        <v>-6.389505963116662</v>
      </c>
      <c r="I8" s="754"/>
      <c r="J8" s="754"/>
      <c r="K8" s="754"/>
      <c r="L8" s="754"/>
      <c r="M8" s="754"/>
      <c r="N8" s="754"/>
      <c r="O8" s="754"/>
    </row>
    <row r="9" spans="2:15" ht="15" customHeight="1">
      <c r="B9" s="750">
        <v>3</v>
      </c>
      <c r="C9" s="751" t="s">
        <v>722</v>
      </c>
      <c r="D9" s="752">
        <v>3778.5229739999995</v>
      </c>
      <c r="E9" s="752">
        <v>4053.6604580000003</v>
      </c>
      <c r="F9" s="752">
        <v>3790.2767170000006</v>
      </c>
      <c r="G9" s="752">
        <v>7.281614691593006</v>
      </c>
      <c r="H9" s="753">
        <v>-6.497429760803115</v>
      </c>
      <c r="I9" s="754"/>
      <c r="J9" s="754"/>
      <c r="K9" s="754"/>
      <c r="L9" s="754"/>
      <c r="M9" s="754"/>
      <c r="N9" s="754"/>
      <c r="O9" s="754"/>
    </row>
    <row r="10" spans="2:15" ht="15" customHeight="1">
      <c r="B10" s="750">
        <v>4</v>
      </c>
      <c r="C10" s="751" t="s">
        <v>723</v>
      </c>
      <c r="D10" s="752">
        <v>481.370092</v>
      </c>
      <c r="E10" s="752">
        <v>440.89246199999997</v>
      </c>
      <c r="F10" s="752">
        <v>233.430972</v>
      </c>
      <c r="G10" s="752">
        <v>-8.408837747235864</v>
      </c>
      <c r="H10" s="753">
        <v>-47.054896121131684</v>
      </c>
      <c r="I10" s="754"/>
      <c r="J10" s="754"/>
      <c r="K10" s="754"/>
      <c r="L10" s="754"/>
      <c r="M10" s="754"/>
      <c r="N10" s="754"/>
      <c r="O10" s="754"/>
    </row>
    <row r="11" spans="2:15" ht="15" customHeight="1">
      <c r="B11" s="750">
        <v>5</v>
      </c>
      <c r="C11" s="751" t="s">
        <v>724</v>
      </c>
      <c r="D11" s="752">
        <v>1131.952247</v>
      </c>
      <c r="E11" s="752">
        <v>1415.237773</v>
      </c>
      <c r="F11" s="752">
        <v>1434.082786</v>
      </c>
      <c r="G11" s="752">
        <v>25.02627886916507</v>
      </c>
      <c r="H11" s="753">
        <v>1.3315792836741736</v>
      </c>
      <c r="I11" s="754"/>
      <c r="J11" s="754"/>
      <c r="K11" s="754"/>
      <c r="L11" s="754"/>
      <c r="M11" s="754"/>
      <c r="N11" s="754"/>
      <c r="O11" s="754"/>
    </row>
    <row r="12" spans="2:15" ht="15" customHeight="1">
      <c r="B12" s="750">
        <v>6</v>
      </c>
      <c r="C12" s="751" t="s">
        <v>725</v>
      </c>
      <c r="D12" s="752">
        <v>7856.6116360000005</v>
      </c>
      <c r="E12" s="752">
        <v>8425.086949</v>
      </c>
      <c r="F12" s="752">
        <v>7996.221848</v>
      </c>
      <c r="G12" s="752">
        <v>7.235629547923338</v>
      </c>
      <c r="H12" s="753">
        <v>-5.090334421425808</v>
      </c>
      <c r="I12" s="754"/>
      <c r="J12" s="754"/>
      <c r="K12" s="754"/>
      <c r="L12" s="754"/>
      <c r="M12" s="754"/>
      <c r="N12" s="754"/>
      <c r="O12" s="754"/>
    </row>
    <row r="13" spans="2:15" ht="15" customHeight="1">
      <c r="B13" s="750">
        <v>7</v>
      </c>
      <c r="C13" s="751" t="s">
        <v>726</v>
      </c>
      <c r="D13" s="752">
        <v>7978.455102</v>
      </c>
      <c r="E13" s="752">
        <v>5475.220499</v>
      </c>
      <c r="F13" s="752">
        <v>1482.602533</v>
      </c>
      <c r="G13" s="752">
        <v>-31.37492874243914</v>
      </c>
      <c r="H13" s="753">
        <v>-72.9215922304721</v>
      </c>
      <c r="I13" s="754"/>
      <c r="J13" s="754"/>
      <c r="K13" s="754"/>
      <c r="L13" s="754"/>
      <c r="M13" s="754"/>
      <c r="N13" s="754"/>
      <c r="O13" s="754"/>
    </row>
    <row r="14" spans="2:15" ht="15" customHeight="1">
      <c r="B14" s="750">
        <v>8</v>
      </c>
      <c r="C14" s="751" t="s">
        <v>643</v>
      </c>
      <c r="D14" s="752">
        <v>2408.932597</v>
      </c>
      <c r="E14" s="752">
        <v>2489.4474649999997</v>
      </c>
      <c r="F14" s="752">
        <v>2623.889699</v>
      </c>
      <c r="G14" s="752">
        <v>3.3423462366805268</v>
      </c>
      <c r="H14" s="753">
        <v>5.400484882294961</v>
      </c>
      <c r="I14" s="754"/>
      <c r="J14" s="754"/>
      <c r="K14" s="754"/>
      <c r="L14" s="754"/>
      <c r="M14" s="754"/>
      <c r="N14" s="754"/>
      <c r="O14" s="754"/>
    </row>
    <row r="15" spans="2:15" ht="15" customHeight="1">
      <c r="B15" s="750">
        <v>9</v>
      </c>
      <c r="C15" s="751" t="s">
        <v>727</v>
      </c>
      <c r="D15" s="752">
        <v>7864.08879</v>
      </c>
      <c r="E15" s="752">
        <v>5524.369043000001</v>
      </c>
      <c r="F15" s="752">
        <v>8537.917148</v>
      </c>
      <c r="G15" s="752">
        <v>-29.75194977420898</v>
      </c>
      <c r="H15" s="753">
        <v>54.55008674372516</v>
      </c>
      <c r="I15" s="754"/>
      <c r="J15" s="754"/>
      <c r="K15" s="754"/>
      <c r="L15" s="754"/>
      <c r="M15" s="754"/>
      <c r="N15" s="754"/>
      <c r="O15" s="754"/>
    </row>
    <row r="16" spans="2:15" ht="15" customHeight="1">
      <c r="B16" s="750">
        <v>10</v>
      </c>
      <c r="C16" s="751" t="s">
        <v>728</v>
      </c>
      <c r="D16" s="752">
        <v>5463.694071999999</v>
      </c>
      <c r="E16" s="752">
        <v>5323.735148000001</v>
      </c>
      <c r="F16" s="752">
        <v>6079.222809</v>
      </c>
      <c r="G16" s="752">
        <v>-2.5616171431935015</v>
      </c>
      <c r="H16" s="753">
        <v>14.190932493773985</v>
      </c>
      <c r="I16" s="754"/>
      <c r="J16" s="754"/>
      <c r="K16" s="754"/>
      <c r="L16" s="754"/>
      <c r="M16" s="754"/>
      <c r="N16" s="754"/>
      <c r="O16" s="754"/>
    </row>
    <row r="17" spans="2:15" ht="15" customHeight="1">
      <c r="B17" s="750">
        <v>11</v>
      </c>
      <c r="C17" s="751" t="s">
        <v>729</v>
      </c>
      <c r="D17" s="752">
        <v>192.430805</v>
      </c>
      <c r="E17" s="752">
        <v>186.57066</v>
      </c>
      <c r="F17" s="752">
        <v>231.856687</v>
      </c>
      <c r="G17" s="752">
        <v>-3.045325825041374</v>
      </c>
      <c r="H17" s="753">
        <v>24.27285565693984</v>
      </c>
      <c r="I17" s="754"/>
      <c r="J17" s="754"/>
      <c r="K17" s="754"/>
      <c r="L17" s="754"/>
      <c r="M17" s="754"/>
      <c r="N17" s="754"/>
      <c r="O17" s="754"/>
    </row>
    <row r="18" spans="2:15" ht="15" customHeight="1">
      <c r="B18" s="750">
        <v>12</v>
      </c>
      <c r="C18" s="751" t="s">
        <v>730</v>
      </c>
      <c r="D18" s="752">
        <v>1202.28147</v>
      </c>
      <c r="E18" s="752">
        <v>1570.0760710000002</v>
      </c>
      <c r="F18" s="752">
        <v>1652.912101</v>
      </c>
      <c r="G18" s="752">
        <v>30.59138896983916</v>
      </c>
      <c r="H18" s="753">
        <v>5.27592462110708</v>
      </c>
      <c r="I18" s="754"/>
      <c r="J18" s="754"/>
      <c r="K18" s="754"/>
      <c r="L18" s="754"/>
      <c r="M18" s="754"/>
      <c r="N18" s="754"/>
      <c r="O18" s="754"/>
    </row>
    <row r="19" spans="2:15" ht="15" customHeight="1">
      <c r="B19" s="750">
        <v>13</v>
      </c>
      <c r="C19" s="751" t="s">
        <v>731</v>
      </c>
      <c r="D19" s="752">
        <v>1078.8273249999997</v>
      </c>
      <c r="E19" s="752">
        <v>914.4246960000002</v>
      </c>
      <c r="F19" s="752">
        <v>990.597236</v>
      </c>
      <c r="G19" s="752">
        <v>-15.239012322940525</v>
      </c>
      <c r="H19" s="753">
        <v>8.330105292781795</v>
      </c>
      <c r="I19" s="754"/>
      <c r="J19" s="754"/>
      <c r="K19" s="754"/>
      <c r="L19" s="754"/>
      <c r="M19" s="754"/>
      <c r="N19" s="754"/>
      <c r="O19" s="754"/>
    </row>
    <row r="20" spans="2:15" ht="15" customHeight="1">
      <c r="B20" s="750">
        <v>14</v>
      </c>
      <c r="C20" s="751" t="s">
        <v>732</v>
      </c>
      <c r="D20" s="752">
        <v>2712.2180880000005</v>
      </c>
      <c r="E20" s="752">
        <v>3237.664688</v>
      </c>
      <c r="F20" s="752">
        <v>3419.946434</v>
      </c>
      <c r="G20" s="752">
        <v>19.37331670800357</v>
      </c>
      <c r="H20" s="753">
        <v>5.630037807052872</v>
      </c>
      <c r="I20" s="754"/>
      <c r="J20" s="754"/>
      <c r="K20" s="754"/>
      <c r="L20" s="754"/>
      <c r="M20" s="754"/>
      <c r="N20" s="754"/>
      <c r="O20" s="754"/>
    </row>
    <row r="21" spans="2:15" ht="15" customHeight="1">
      <c r="B21" s="750">
        <v>15</v>
      </c>
      <c r="C21" s="751" t="s">
        <v>733</v>
      </c>
      <c r="D21" s="752">
        <v>5955.457407000001</v>
      </c>
      <c r="E21" s="752">
        <v>8499.214008</v>
      </c>
      <c r="F21" s="752">
        <v>8722.179223</v>
      </c>
      <c r="G21" s="752">
        <v>42.7130349049275</v>
      </c>
      <c r="H21" s="753">
        <v>2.6233627578988887</v>
      </c>
      <c r="I21" s="754"/>
      <c r="J21" s="754"/>
      <c r="K21" s="754"/>
      <c r="L21" s="754"/>
      <c r="M21" s="754"/>
      <c r="N21" s="754"/>
      <c r="O21" s="754"/>
    </row>
    <row r="22" spans="2:15" ht="15" customHeight="1">
      <c r="B22" s="750">
        <v>16</v>
      </c>
      <c r="C22" s="751" t="s">
        <v>734</v>
      </c>
      <c r="D22" s="752">
        <v>1534.7608559999999</v>
      </c>
      <c r="E22" s="752">
        <v>1574.420768</v>
      </c>
      <c r="F22" s="752">
        <v>1594.1525680000002</v>
      </c>
      <c r="G22" s="752">
        <v>2.5841102113696337</v>
      </c>
      <c r="H22" s="753">
        <v>1.2532736102729132</v>
      </c>
      <c r="I22" s="754"/>
      <c r="J22" s="754"/>
      <c r="K22" s="754"/>
      <c r="L22" s="754"/>
      <c r="M22" s="754"/>
      <c r="N22" s="754"/>
      <c r="O22" s="754"/>
    </row>
    <row r="23" spans="2:15" ht="15" customHeight="1">
      <c r="B23" s="750">
        <v>17</v>
      </c>
      <c r="C23" s="751" t="s">
        <v>646</v>
      </c>
      <c r="D23" s="752">
        <v>1842.847405</v>
      </c>
      <c r="E23" s="752">
        <v>2936.6313859999996</v>
      </c>
      <c r="F23" s="752">
        <v>4454.068325</v>
      </c>
      <c r="G23" s="752">
        <v>59.35293275136905</v>
      </c>
      <c r="H23" s="753">
        <v>51.67270724661529</v>
      </c>
      <c r="I23" s="754"/>
      <c r="J23" s="754"/>
      <c r="K23" s="754"/>
      <c r="L23" s="754"/>
      <c r="M23" s="754"/>
      <c r="N23" s="754"/>
      <c r="O23" s="754"/>
    </row>
    <row r="24" spans="2:15" ht="15" customHeight="1">
      <c r="B24" s="750">
        <v>18</v>
      </c>
      <c r="C24" s="751" t="s">
        <v>735</v>
      </c>
      <c r="D24" s="752">
        <v>2384.005349</v>
      </c>
      <c r="E24" s="752">
        <v>2472.6924670000003</v>
      </c>
      <c r="F24" s="752">
        <v>2896.05155</v>
      </c>
      <c r="G24" s="752">
        <v>3.72008888475024</v>
      </c>
      <c r="H24" s="753">
        <v>17.12138038393593</v>
      </c>
      <c r="I24" s="754"/>
      <c r="J24" s="754"/>
      <c r="K24" s="754"/>
      <c r="L24" s="754"/>
      <c r="M24" s="754"/>
      <c r="N24" s="754"/>
      <c r="O24" s="754"/>
    </row>
    <row r="25" spans="2:15" ht="15" customHeight="1">
      <c r="B25" s="750">
        <v>19</v>
      </c>
      <c r="C25" s="751" t="s">
        <v>736</v>
      </c>
      <c r="D25" s="752">
        <v>9294.593678</v>
      </c>
      <c r="E25" s="752">
        <v>10684.446043</v>
      </c>
      <c r="F25" s="752">
        <v>9655.338979000002</v>
      </c>
      <c r="G25" s="752">
        <v>14.953341836660769</v>
      </c>
      <c r="H25" s="753">
        <v>-9.631824241128768</v>
      </c>
      <c r="I25" s="754"/>
      <c r="J25" s="754"/>
      <c r="K25" s="754"/>
      <c r="L25" s="754"/>
      <c r="M25" s="754"/>
      <c r="N25" s="754"/>
      <c r="O25" s="754"/>
    </row>
    <row r="26" spans="2:15" ht="15" customHeight="1">
      <c r="B26" s="750">
        <v>20</v>
      </c>
      <c r="C26" s="751" t="s">
        <v>737</v>
      </c>
      <c r="D26" s="752">
        <v>562.21933</v>
      </c>
      <c r="E26" s="752">
        <v>601.44227</v>
      </c>
      <c r="F26" s="752">
        <v>442.2619900000001</v>
      </c>
      <c r="G26" s="752">
        <v>6.976448141688763</v>
      </c>
      <c r="H26" s="753">
        <v>-26.466427110286062</v>
      </c>
      <c r="I26" s="754"/>
      <c r="J26" s="754"/>
      <c r="K26" s="754"/>
      <c r="L26" s="754"/>
      <c r="M26" s="754"/>
      <c r="N26" s="754"/>
      <c r="O26" s="754"/>
    </row>
    <row r="27" spans="2:15" ht="15" customHeight="1">
      <c r="B27" s="750">
        <v>21</v>
      </c>
      <c r="C27" s="751" t="s">
        <v>738</v>
      </c>
      <c r="D27" s="752">
        <v>1069.945769</v>
      </c>
      <c r="E27" s="752">
        <v>1109.3765930000002</v>
      </c>
      <c r="F27" s="752">
        <v>1206.815782</v>
      </c>
      <c r="G27" s="752">
        <v>3.6853105215653557</v>
      </c>
      <c r="H27" s="753">
        <v>8.783238227201323</v>
      </c>
      <c r="I27" s="754"/>
      <c r="J27" s="754"/>
      <c r="K27" s="754"/>
      <c r="L27" s="754"/>
      <c r="M27" s="754"/>
      <c r="N27" s="754"/>
      <c r="O27" s="754"/>
    </row>
    <row r="28" spans="2:15" ht="15" customHeight="1">
      <c r="B28" s="750">
        <v>22</v>
      </c>
      <c r="C28" s="751" t="s">
        <v>658</v>
      </c>
      <c r="D28" s="752">
        <v>1154.2105900000001</v>
      </c>
      <c r="E28" s="752">
        <v>1440.846204</v>
      </c>
      <c r="F28" s="752">
        <v>2165.895302</v>
      </c>
      <c r="G28" s="752">
        <v>24.833909555447747</v>
      </c>
      <c r="H28" s="753">
        <v>50.321061053369704</v>
      </c>
      <c r="I28" s="754"/>
      <c r="J28" s="754"/>
      <c r="K28" s="754"/>
      <c r="L28" s="754"/>
      <c r="M28" s="754"/>
      <c r="N28" s="754"/>
      <c r="O28" s="754"/>
    </row>
    <row r="29" spans="2:15" ht="15" customHeight="1">
      <c r="B29" s="750">
        <v>23</v>
      </c>
      <c r="C29" s="751" t="s">
        <v>739</v>
      </c>
      <c r="D29" s="752">
        <v>19190.607841</v>
      </c>
      <c r="E29" s="752">
        <v>21807.614765</v>
      </c>
      <c r="F29" s="752">
        <v>16414.056309</v>
      </c>
      <c r="G29" s="752">
        <v>13.636915233132243</v>
      </c>
      <c r="H29" s="753">
        <v>-24.732454760051795</v>
      </c>
      <c r="I29" s="754"/>
      <c r="J29" s="754"/>
      <c r="K29" s="754"/>
      <c r="L29" s="754"/>
      <c r="M29" s="754"/>
      <c r="N29" s="754"/>
      <c r="O29" s="754"/>
    </row>
    <row r="30" spans="2:15" ht="15" customHeight="1">
      <c r="B30" s="750">
        <v>24</v>
      </c>
      <c r="C30" s="751" t="s">
        <v>740</v>
      </c>
      <c r="D30" s="752">
        <v>5552.147111</v>
      </c>
      <c r="E30" s="752">
        <v>3239.249316</v>
      </c>
      <c r="F30" s="752">
        <v>6699.195749</v>
      </c>
      <c r="G30" s="752">
        <v>-41.65771815407505</v>
      </c>
      <c r="H30" s="753">
        <v>106.81321798571926</v>
      </c>
      <c r="I30" s="754"/>
      <c r="J30" s="754"/>
      <c r="K30" s="754"/>
      <c r="L30" s="754"/>
      <c r="M30" s="754"/>
      <c r="N30" s="754"/>
      <c r="O30" s="754"/>
    </row>
    <row r="31" spans="2:15" ht="15" customHeight="1">
      <c r="B31" s="750">
        <v>25</v>
      </c>
      <c r="C31" s="751" t="s">
        <v>741</v>
      </c>
      <c r="D31" s="752">
        <v>12238.311586999998</v>
      </c>
      <c r="E31" s="752">
        <v>14384.341315000001</v>
      </c>
      <c r="F31" s="752">
        <v>15434.470592000001</v>
      </c>
      <c r="G31" s="752">
        <v>17.535341478636624</v>
      </c>
      <c r="H31" s="753">
        <v>7.3005030540044515</v>
      </c>
      <c r="I31" s="754"/>
      <c r="J31" s="754"/>
      <c r="K31" s="754"/>
      <c r="L31" s="754"/>
      <c r="M31" s="754"/>
      <c r="N31" s="754"/>
      <c r="O31" s="754"/>
    </row>
    <row r="32" spans="2:15" ht="15" customHeight="1">
      <c r="B32" s="750">
        <v>26</v>
      </c>
      <c r="C32" s="751" t="s">
        <v>742</v>
      </c>
      <c r="D32" s="752">
        <v>59.419824</v>
      </c>
      <c r="E32" s="752">
        <v>28.447764000000003</v>
      </c>
      <c r="F32" s="752">
        <v>20.735502999999998</v>
      </c>
      <c r="G32" s="752">
        <v>-52.124119384803286</v>
      </c>
      <c r="H32" s="753">
        <v>-27.11025372679555</v>
      </c>
      <c r="I32" s="754"/>
      <c r="J32" s="754"/>
      <c r="K32" s="754"/>
      <c r="L32" s="754"/>
      <c r="M32" s="754"/>
      <c r="N32" s="754"/>
      <c r="O32" s="754"/>
    </row>
    <row r="33" spans="2:15" ht="15" customHeight="1">
      <c r="B33" s="750">
        <v>27</v>
      </c>
      <c r="C33" s="751" t="s">
        <v>743</v>
      </c>
      <c r="D33" s="752">
        <v>12754.494091</v>
      </c>
      <c r="E33" s="752">
        <v>14882.323056000001</v>
      </c>
      <c r="F33" s="752">
        <v>14666.426439</v>
      </c>
      <c r="G33" s="752">
        <v>16.682974250632725</v>
      </c>
      <c r="H33" s="753">
        <v>-1.4506916439564748</v>
      </c>
      <c r="I33" s="754"/>
      <c r="J33" s="754"/>
      <c r="K33" s="754"/>
      <c r="L33" s="754"/>
      <c r="M33" s="754"/>
      <c r="N33" s="754"/>
      <c r="O33" s="754"/>
    </row>
    <row r="34" spans="2:15" ht="15" customHeight="1">
      <c r="B34" s="750">
        <v>28</v>
      </c>
      <c r="C34" s="751" t="s">
        <v>744</v>
      </c>
      <c r="D34" s="752">
        <v>237.62758300000002</v>
      </c>
      <c r="E34" s="752">
        <v>404.44932499999993</v>
      </c>
      <c r="F34" s="752">
        <v>467.231381</v>
      </c>
      <c r="G34" s="752">
        <v>70.20302100198523</v>
      </c>
      <c r="H34" s="753">
        <v>15.522848505186687</v>
      </c>
      <c r="I34" s="754"/>
      <c r="J34" s="754"/>
      <c r="K34" s="754"/>
      <c r="L34" s="754"/>
      <c r="M34" s="754"/>
      <c r="N34" s="754"/>
      <c r="O34" s="754"/>
    </row>
    <row r="35" spans="2:15" ht="15" customHeight="1">
      <c r="B35" s="750">
        <v>29</v>
      </c>
      <c r="C35" s="751" t="s">
        <v>665</v>
      </c>
      <c r="D35" s="752">
        <v>3769.590001</v>
      </c>
      <c r="E35" s="752">
        <v>4277.397188999999</v>
      </c>
      <c r="F35" s="752">
        <v>4483.811820999999</v>
      </c>
      <c r="G35" s="752">
        <v>13.47115171319129</v>
      </c>
      <c r="H35" s="753">
        <v>4.8257064490253185</v>
      </c>
      <c r="I35" s="754"/>
      <c r="J35" s="754"/>
      <c r="K35" s="754"/>
      <c r="L35" s="754"/>
      <c r="M35" s="754"/>
      <c r="N35" s="754"/>
      <c r="O35" s="754"/>
    </row>
    <row r="36" spans="2:15" ht="15" customHeight="1">
      <c r="B36" s="750">
        <v>30</v>
      </c>
      <c r="C36" s="751" t="s">
        <v>745</v>
      </c>
      <c r="D36" s="752">
        <v>109420.92326200001</v>
      </c>
      <c r="E36" s="752">
        <v>90584.487773</v>
      </c>
      <c r="F36" s="752">
        <v>47371.95061300001</v>
      </c>
      <c r="G36" s="752">
        <v>-17.21465596108854</v>
      </c>
      <c r="H36" s="753">
        <v>-47.70412486990969</v>
      </c>
      <c r="I36" s="754"/>
      <c r="J36" s="754"/>
      <c r="K36" s="754"/>
      <c r="L36" s="754"/>
      <c r="M36" s="754"/>
      <c r="N36" s="754"/>
      <c r="O36" s="754"/>
    </row>
    <row r="37" spans="2:15" ht="15" customHeight="1">
      <c r="B37" s="750">
        <v>31</v>
      </c>
      <c r="C37" s="751" t="s">
        <v>746</v>
      </c>
      <c r="D37" s="752">
        <v>655.751103</v>
      </c>
      <c r="E37" s="752">
        <v>1170.590357</v>
      </c>
      <c r="F37" s="752">
        <v>1166.1178</v>
      </c>
      <c r="G37" s="752">
        <v>78.5113820845529</v>
      </c>
      <c r="H37" s="753">
        <v>-0.3820770411489036</v>
      </c>
      <c r="I37" s="754"/>
      <c r="J37" s="754"/>
      <c r="K37" s="754"/>
      <c r="L37" s="754"/>
      <c r="M37" s="754"/>
      <c r="N37" s="754"/>
      <c r="O37" s="754"/>
    </row>
    <row r="38" spans="2:15" ht="15" customHeight="1">
      <c r="B38" s="750">
        <v>32</v>
      </c>
      <c r="C38" s="751" t="s">
        <v>668</v>
      </c>
      <c r="D38" s="752">
        <v>1703.060885</v>
      </c>
      <c r="E38" s="752">
        <v>1573.0480300000002</v>
      </c>
      <c r="F38" s="752">
        <v>2016.387105</v>
      </c>
      <c r="G38" s="752">
        <v>-7.6340697003325175</v>
      </c>
      <c r="H38" s="753">
        <v>28.183441735088024</v>
      </c>
      <c r="I38" s="754"/>
      <c r="J38" s="754"/>
      <c r="K38" s="754"/>
      <c r="L38" s="754"/>
      <c r="M38" s="754"/>
      <c r="N38" s="754"/>
      <c r="O38" s="754"/>
    </row>
    <row r="39" spans="2:15" ht="15" customHeight="1">
      <c r="B39" s="750">
        <v>33</v>
      </c>
      <c r="C39" s="751" t="s">
        <v>747</v>
      </c>
      <c r="D39" s="752">
        <v>847.1515360000001</v>
      </c>
      <c r="E39" s="752">
        <v>874.1040889999998</v>
      </c>
      <c r="F39" s="752">
        <v>1142.2790289999998</v>
      </c>
      <c r="G39" s="752">
        <v>3.1815503902952003</v>
      </c>
      <c r="H39" s="753">
        <v>30.67997774805056</v>
      </c>
      <c r="I39" s="754"/>
      <c r="J39" s="754"/>
      <c r="K39" s="754"/>
      <c r="L39" s="754"/>
      <c r="M39" s="754"/>
      <c r="N39" s="754"/>
      <c r="O39" s="754"/>
    </row>
    <row r="40" spans="2:15" ht="15" customHeight="1">
      <c r="B40" s="750">
        <v>34</v>
      </c>
      <c r="C40" s="751" t="s">
        <v>748</v>
      </c>
      <c r="D40" s="752">
        <v>173.83309500000001</v>
      </c>
      <c r="E40" s="752">
        <v>102.68990299999999</v>
      </c>
      <c r="F40" s="752">
        <v>174.34196200000002</v>
      </c>
      <c r="G40" s="752">
        <v>-40.92614930430827</v>
      </c>
      <c r="H40" s="753">
        <v>69.77517448818708</v>
      </c>
      <c r="I40" s="754"/>
      <c r="J40" s="754"/>
      <c r="K40" s="754"/>
      <c r="L40" s="754"/>
      <c r="M40" s="754"/>
      <c r="N40" s="754"/>
      <c r="O40" s="754"/>
    </row>
    <row r="41" spans="2:15" ht="15" customHeight="1">
      <c r="B41" s="750">
        <v>35</v>
      </c>
      <c r="C41" s="751" t="s">
        <v>701</v>
      </c>
      <c r="D41" s="752">
        <v>3207.018279</v>
      </c>
      <c r="E41" s="752">
        <v>3650.959619</v>
      </c>
      <c r="F41" s="752">
        <v>3903.7340379999996</v>
      </c>
      <c r="G41" s="752">
        <v>13.842806662718132</v>
      </c>
      <c r="H41" s="753">
        <v>6.923506293647662</v>
      </c>
      <c r="I41" s="754"/>
      <c r="J41" s="754"/>
      <c r="K41" s="754"/>
      <c r="L41" s="754"/>
      <c r="M41" s="754"/>
      <c r="N41" s="754"/>
      <c r="O41" s="754"/>
    </row>
    <row r="42" spans="2:15" ht="15" customHeight="1">
      <c r="B42" s="750">
        <v>36</v>
      </c>
      <c r="C42" s="751" t="s">
        <v>749</v>
      </c>
      <c r="D42" s="752">
        <v>9753.190031999999</v>
      </c>
      <c r="E42" s="752">
        <v>12409.014353</v>
      </c>
      <c r="F42" s="752">
        <v>18860.439458</v>
      </c>
      <c r="G42" s="752">
        <v>27.230314515418044</v>
      </c>
      <c r="H42" s="753">
        <v>51.98982708437521</v>
      </c>
      <c r="I42" s="754"/>
      <c r="J42" s="754"/>
      <c r="K42" s="754"/>
      <c r="L42" s="754"/>
      <c r="M42" s="754"/>
      <c r="N42" s="754"/>
      <c r="O42" s="754"/>
    </row>
    <row r="43" spans="2:15" ht="15" customHeight="1">
      <c r="B43" s="750">
        <v>37</v>
      </c>
      <c r="C43" s="751" t="s">
        <v>750</v>
      </c>
      <c r="D43" s="752">
        <v>1012.3664609999998</v>
      </c>
      <c r="E43" s="752">
        <v>1006.155481</v>
      </c>
      <c r="F43" s="752">
        <v>967.443796</v>
      </c>
      <c r="G43" s="752">
        <v>-0.6135110396550232</v>
      </c>
      <c r="H43" s="753">
        <v>-3.847485376864938</v>
      </c>
      <c r="I43" s="754"/>
      <c r="J43" s="754"/>
      <c r="K43" s="754"/>
      <c r="L43" s="754"/>
      <c r="M43" s="754"/>
      <c r="N43" s="754"/>
      <c r="O43" s="754"/>
    </row>
    <row r="44" spans="2:15" ht="15" customHeight="1">
      <c r="B44" s="750">
        <v>38</v>
      </c>
      <c r="C44" s="751" t="s">
        <v>751</v>
      </c>
      <c r="D44" s="752">
        <v>2237.6896389999997</v>
      </c>
      <c r="E44" s="752">
        <v>2730.5093500000003</v>
      </c>
      <c r="F44" s="752">
        <v>3454.143302</v>
      </c>
      <c r="G44" s="752">
        <v>22.023595337387206</v>
      </c>
      <c r="H44" s="753">
        <v>26.501793593931453</v>
      </c>
      <c r="I44" s="754"/>
      <c r="J44" s="754"/>
      <c r="K44" s="754"/>
      <c r="L44" s="754"/>
      <c r="M44" s="754"/>
      <c r="N44" s="754"/>
      <c r="O44" s="754"/>
    </row>
    <row r="45" spans="2:15" ht="15" customHeight="1">
      <c r="B45" s="750">
        <v>39</v>
      </c>
      <c r="C45" s="751" t="s">
        <v>752</v>
      </c>
      <c r="D45" s="752">
        <v>472.07162600000004</v>
      </c>
      <c r="E45" s="752">
        <v>615.254848</v>
      </c>
      <c r="F45" s="752">
        <v>701.6931940000001</v>
      </c>
      <c r="G45" s="752">
        <v>30.3308256870325</v>
      </c>
      <c r="H45" s="753">
        <v>14.049193806596392</v>
      </c>
      <c r="I45" s="754"/>
      <c r="J45" s="754"/>
      <c r="K45" s="754"/>
      <c r="L45" s="754"/>
      <c r="M45" s="754"/>
      <c r="N45" s="754"/>
      <c r="O45" s="754"/>
    </row>
    <row r="46" spans="2:15" ht="15" customHeight="1">
      <c r="B46" s="750">
        <v>40</v>
      </c>
      <c r="C46" s="751" t="s">
        <v>753</v>
      </c>
      <c r="D46" s="752">
        <v>40.730714000000006</v>
      </c>
      <c r="E46" s="752">
        <v>26.308581000000004</v>
      </c>
      <c r="F46" s="752">
        <v>122.94771500000002</v>
      </c>
      <c r="G46" s="752">
        <v>-35.408495416996615</v>
      </c>
      <c r="H46" s="753">
        <v>367.32932878439925</v>
      </c>
      <c r="I46" s="754"/>
      <c r="J46" s="754"/>
      <c r="K46" s="754"/>
      <c r="L46" s="754"/>
      <c r="M46" s="754"/>
      <c r="N46" s="754"/>
      <c r="O46" s="754"/>
    </row>
    <row r="47" spans="2:15" ht="15" customHeight="1">
      <c r="B47" s="750">
        <v>41</v>
      </c>
      <c r="C47" s="751" t="s">
        <v>754</v>
      </c>
      <c r="D47" s="752">
        <v>58.391861</v>
      </c>
      <c r="E47" s="752">
        <v>13.673591</v>
      </c>
      <c r="F47" s="752">
        <v>275.368673</v>
      </c>
      <c r="G47" s="752">
        <v>-76.5830532443554</v>
      </c>
      <c r="H47" s="753" t="s">
        <v>63</v>
      </c>
      <c r="I47" s="754"/>
      <c r="J47" s="754"/>
      <c r="K47" s="754"/>
      <c r="L47" s="754"/>
      <c r="M47" s="754"/>
      <c r="N47" s="754"/>
      <c r="O47" s="754"/>
    </row>
    <row r="48" spans="2:15" ht="15" customHeight="1">
      <c r="B48" s="750">
        <v>42</v>
      </c>
      <c r="C48" s="751" t="s">
        <v>706</v>
      </c>
      <c r="D48" s="752">
        <v>40.983267000000005</v>
      </c>
      <c r="E48" s="752">
        <v>60.308688</v>
      </c>
      <c r="F48" s="752">
        <v>40.979735</v>
      </c>
      <c r="G48" s="752">
        <v>47.15441792378337</v>
      </c>
      <c r="H48" s="753">
        <v>-32.050030668881405</v>
      </c>
      <c r="I48" s="754"/>
      <c r="J48" s="754"/>
      <c r="K48" s="754"/>
      <c r="L48" s="754"/>
      <c r="M48" s="754"/>
      <c r="N48" s="754"/>
      <c r="O48" s="754"/>
    </row>
    <row r="49" spans="2:15" ht="15" customHeight="1">
      <c r="B49" s="750">
        <v>43</v>
      </c>
      <c r="C49" s="751" t="s">
        <v>755</v>
      </c>
      <c r="D49" s="752">
        <v>3021.54563</v>
      </c>
      <c r="E49" s="752">
        <v>3114.545637</v>
      </c>
      <c r="F49" s="752">
        <v>3519.1491499999997</v>
      </c>
      <c r="G49" s="752">
        <v>3.0778951698306827</v>
      </c>
      <c r="H49" s="753">
        <v>12.99077169373966</v>
      </c>
      <c r="I49" s="754"/>
      <c r="J49" s="754"/>
      <c r="K49" s="754"/>
      <c r="L49" s="754"/>
      <c r="M49" s="754"/>
      <c r="N49" s="754"/>
      <c r="O49" s="754"/>
    </row>
    <row r="50" spans="2:15" ht="15" customHeight="1">
      <c r="B50" s="750">
        <v>44</v>
      </c>
      <c r="C50" s="751" t="s">
        <v>682</v>
      </c>
      <c r="D50" s="752">
        <v>8005.649820000001</v>
      </c>
      <c r="E50" s="752">
        <v>6357.69136</v>
      </c>
      <c r="F50" s="752">
        <v>5533.140157</v>
      </c>
      <c r="G50" s="752">
        <v>-20.5849430970989</v>
      </c>
      <c r="H50" s="753">
        <v>-12.969349348849164</v>
      </c>
      <c r="I50" s="754"/>
      <c r="J50" s="754"/>
      <c r="K50" s="754"/>
      <c r="L50" s="754"/>
      <c r="M50" s="754"/>
      <c r="N50" s="754"/>
      <c r="O50" s="754"/>
    </row>
    <row r="51" spans="2:15" ht="15" customHeight="1">
      <c r="B51" s="750">
        <v>45</v>
      </c>
      <c r="C51" s="751" t="s">
        <v>756</v>
      </c>
      <c r="D51" s="752">
        <v>1739.094264</v>
      </c>
      <c r="E51" s="752">
        <v>1546.5336360000001</v>
      </c>
      <c r="F51" s="752">
        <v>2447.529697</v>
      </c>
      <c r="G51" s="752">
        <v>-11.072466397370619</v>
      </c>
      <c r="H51" s="753">
        <v>58.25906660073443</v>
      </c>
      <c r="I51" s="754"/>
      <c r="J51" s="754"/>
      <c r="K51" s="754"/>
      <c r="L51" s="754"/>
      <c r="M51" s="754"/>
      <c r="N51" s="754"/>
      <c r="O51" s="754"/>
    </row>
    <row r="52" spans="2:15" ht="15" customHeight="1">
      <c r="B52" s="750">
        <v>46</v>
      </c>
      <c r="C52" s="751" t="s">
        <v>757</v>
      </c>
      <c r="D52" s="752">
        <v>2944.9688239999996</v>
      </c>
      <c r="E52" s="752">
        <v>3487.7302729999997</v>
      </c>
      <c r="F52" s="752">
        <v>3057.120632</v>
      </c>
      <c r="G52" s="752">
        <v>18.43012545928397</v>
      </c>
      <c r="H52" s="753">
        <v>-12.346414639157487</v>
      </c>
      <c r="I52" s="754"/>
      <c r="J52" s="754"/>
      <c r="K52" s="754"/>
      <c r="L52" s="754"/>
      <c r="M52" s="754"/>
      <c r="N52" s="754"/>
      <c r="O52" s="754"/>
    </row>
    <row r="53" spans="2:15" ht="15" customHeight="1">
      <c r="B53" s="750">
        <v>47</v>
      </c>
      <c r="C53" s="751" t="s">
        <v>707</v>
      </c>
      <c r="D53" s="752">
        <v>5324.992164</v>
      </c>
      <c r="E53" s="752">
        <v>5935.582457</v>
      </c>
      <c r="F53" s="752">
        <v>6298.381195999999</v>
      </c>
      <c r="G53" s="752">
        <v>11.466501249108688</v>
      </c>
      <c r="H53" s="753">
        <v>6.11226853688369</v>
      </c>
      <c r="I53" s="754"/>
      <c r="J53" s="754"/>
      <c r="K53" s="754"/>
      <c r="L53" s="754"/>
      <c r="M53" s="754"/>
      <c r="N53" s="754"/>
      <c r="O53" s="754"/>
    </row>
    <row r="54" spans="2:15" ht="15" customHeight="1">
      <c r="B54" s="750">
        <v>48</v>
      </c>
      <c r="C54" s="751" t="s">
        <v>758</v>
      </c>
      <c r="D54" s="752">
        <v>27360.470952000003</v>
      </c>
      <c r="E54" s="752">
        <v>35847.109402999995</v>
      </c>
      <c r="F54" s="752">
        <v>44447.947085</v>
      </c>
      <c r="G54" s="752">
        <v>31.017881475390453</v>
      </c>
      <c r="H54" s="753">
        <v>23.993113601734976</v>
      </c>
      <c r="I54" s="754"/>
      <c r="J54" s="754"/>
      <c r="K54" s="754"/>
      <c r="L54" s="754"/>
      <c r="M54" s="754"/>
      <c r="N54" s="754"/>
      <c r="O54" s="754"/>
    </row>
    <row r="55" spans="2:15" ht="15" customHeight="1">
      <c r="B55" s="750">
        <v>49</v>
      </c>
      <c r="C55" s="751" t="s">
        <v>759</v>
      </c>
      <c r="D55" s="752">
        <v>864.0931340000001</v>
      </c>
      <c r="E55" s="752">
        <v>1003.1620730000001</v>
      </c>
      <c r="F55" s="752">
        <v>1088.050939</v>
      </c>
      <c r="G55" s="752">
        <v>16.09420715522083</v>
      </c>
      <c r="H55" s="753">
        <v>8.462128731216481</v>
      </c>
      <c r="I55" s="754"/>
      <c r="J55" s="754"/>
      <c r="K55" s="754"/>
      <c r="L55" s="754"/>
      <c r="M55" s="754"/>
      <c r="N55" s="754"/>
      <c r="O55" s="754"/>
    </row>
    <row r="56" spans="2:15" ht="15" customHeight="1">
      <c r="B56" s="755"/>
      <c r="C56" s="756" t="s">
        <v>687</v>
      </c>
      <c r="D56" s="757">
        <v>80691.6948179999</v>
      </c>
      <c r="E56" s="757">
        <v>87507.07590900006</v>
      </c>
      <c r="F56" s="757">
        <v>82252.728948</v>
      </c>
      <c r="G56" s="757">
        <v>8.446198963068326</v>
      </c>
      <c r="H56" s="758">
        <v>-6.004482387760433</v>
      </c>
      <c r="I56" s="749"/>
      <c r="J56" s="749"/>
      <c r="K56" s="749"/>
      <c r="L56" s="749"/>
      <c r="M56" s="749"/>
      <c r="N56" s="749"/>
      <c r="O56" s="749"/>
    </row>
    <row r="57" spans="2:15" ht="15" customHeight="1" thickBot="1">
      <c r="B57" s="759"/>
      <c r="C57" s="760" t="s">
        <v>688</v>
      </c>
      <c r="D57" s="761">
        <v>387792.641325</v>
      </c>
      <c r="E57" s="761">
        <v>396974.01107700006</v>
      </c>
      <c r="F57" s="761">
        <v>366154.07837600005</v>
      </c>
      <c r="G57" s="761">
        <v>2.3675977245544004</v>
      </c>
      <c r="H57" s="762">
        <v>-7.763715467766971</v>
      </c>
      <c r="I57" s="749"/>
      <c r="J57" s="749"/>
      <c r="K57" s="749"/>
      <c r="L57" s="749"/>
      <c r="M57" s="749"/>
      <c r="N57" s="749"/>
      <c r="O57" s="749"/>
    </row>
    <row r="58" ht="13.5" thickTop="1">
      <c r="B58" s="30" t="s">
        <v>760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7"/>
  <sheetViews>
    <sheetView zoomScalePageLayoutView="0" workbookViewId="0" topLeftCell="A16">
      <selection activeCell="M27" sqref="M27"/>
    </sheetView>
  </sheetViews>
  <sheetFormatPr defaultColWidth="9.140625" defaultRowHeight="15"/>
  <cols>
    <col min="1" max="1" width="9.140625" style="30" customWidth="1"/>
    <col min="2" max="2" width="6.140625" style="30" customWidth="1"/>
    <col min="3" max="3" width="41.140625" style="30" bestFit="1" customWidth="1"/>
    <col min="4" max="8" width="10.7109375" style="30" customWidth="1"/>
    <col min="9" max="16384" width="9.140625" style="30" customWidth="1"/>
  </cols>
  <sheetData>
    <row r="1" spans="2:8" ht="12.75">
      <c r="B1" s="1496" t="s">
        <v>761</v>
      </c>
      <c r="C1" s="1496"/>
      <c r="D1" s="1496"/>
      <c r="E1" s="1496"/>
      <c r="F1" s="1496"/>
      <c r="G1" s="1496"/>
      <c r="H1" s="1496"/>
    </row>
    <row r="2" spans="2:8" ht="15" customHeight="1">
      <c r="B2" s="1507" t="s">
        <v>115</v>
      </c>
      <c r="C2" s="1507"/>
      <c r="D2" s="1507"/>
      <c r="E2" s="1507"/>
      <c r="F2" s="1507"/>
      <c r="G2" s="1507"/>
      <c r="H2" s="1507"/>
    </row>
    <row r="3" spans="2:8" ht="15" customHeight="1" thickBot="1">
      <c r="B3" s="1508" t="s">
        <v>27</v>
      </c>
      <c r="C3" s="1508"/>
      <c r="D3" s="1508"/>
      <c r="E3" s="1508"/>
      <c r="F3" s="1508"/>
      <c r="G3" s="1508"/>
      <c r="H3" s="1508"/>
    </row>
    <row r="4" spans="2:8" ht="15" customHeight="1" thickTop="1">
      <c r="B4" s="763"/>
      <c r="C4" s="764"/>
      <c r="D4" s="1509" t="s">
        <v>97</v>
      </c>
      <c r="E4" s="1509"/>
      <c r="F4" s="1509"/>
      <c r="G4" s="1510" t="s">
        <v>196</v>
      </c>
      <c r="H4" s="1511"/>
    </row>
    <row r="5" spans="2:8" ht="15" customHeight="1">
      <c r="B5" s="765"/>
      <c r="C5" s="766"/>
      <c r="D5" s="767" t="s">
        <v>2</v>
      </c>
      <c r="E5" s="767" t="s">
        <v>633</v>
      </c>
      <c r="F5" s="767" t="s">
        <v>634</v>
      </c>
      <c r="G5" s="768" t="s">
        <v>3</v>
      </c>
      <c r="H5" s="769" t="s">
        <v>634</v>
      </c>
    </row>
    <row r="6" spans="2:8" ht="15" customHeight="1">
      <c r="B6" s="745"/>
      <c r="C6" s="746" t="s">
        <v>693</v>
      </c>
      <c r="D6" s="747">
        <v>43878.179534</v>
      </c>
      <c r="E6" s="747">
        <v>58165.280005</v>
      </c>
      <c r="F6" s="747">
        <v>65561.046028</v>
      </c>
      <c r="G6" s="747">
        <v>32.56083233792623</v>
      </c>
      <c r="H6" s="748">
        <v>12.715087114450824</v>
      </c>
    </row>
    <row r="7" spans="2:8" ht="15" customHeight="1">
      <c r="B7" s="750">
        <v>1</v>
      </c>
      <c r="C7" s="751" t="s">
        <v>762</v>
      </c>
      <c r="D7" s="752">
        <v>836.1027460000001</v>
      </c>
      <c r="E7" s="752">
        <v>1151.3103400000002</v>
      </c>
      <c r="F7" s="752">
        <v>1395.867092</v>
      </c>
      <c r="G7" s="752">
        <v>37.699624299523606</v>
      </c>
      <c r="H7" s="753">
        <v>21.241601287103833</v>
      </c>
    </row>
    <row r="8" spans="2:8" ht="15" customHeight="1">
      <c r="B8" s="750">
        <v>2</v>
      </c>
      <c r="C8" s="751" t="s">
        <v>763</v>
      </c>
      <c r="D8" s="752">
        <v>391.41351499999996</v>
      </c>
      <c r="E8" s="752">
        <v>460.5257450000001</v>
      </c>
      <c r="F8" s="752">
        <v>470.07371000000006</v>
      </c>
      <c r="G8" s="752">
        <v>17.65708830978923</v>
      </c>
      <c r="H8" s="753">
        <v>2.07327496967622</v>
      </c>
    </row>
    <row r="9" spans="2:8" ht="15" customHeight="1">
      <c r="B9" s="750">
        <v>3</v>
      </c>
      <c r="C9" s="751" t="s">
        <v>764</v>
      </c>
      <c r="D9" s="752">
        <v>213.82543099999998</v>
      </c>
      <c r="E9" s="752">
        <v>437.24685299999993</v>
      </c>
      <c r="F9" s="752">
        <v>211.23761900000002</v>
      </c>
      <c r="G9" s="752">
        <v>104.48776880987555</v>
      </c>
      <c r="H9" s="753">
        <v>-51.68916195721595</v>
      </c>
    </row>
    <row r="10" spans="2:8" ht="15" customHeight="1">
      <c r="B10" s="750">
        <v>4</v>
      </c>
      <c r="C10" s="751" t="s">
        <v>765</v>
      </c>
      <c r="D10" s="752">
        <v>804.1119770000001</v>
      </c>
      <c r="E10" s="752">
        <v>958.341538</v>
      </c>
      <c r="F10" s="752">
        <v>985.7627219999999</v>
      </c>
      <c r="G10" s="752">
        <v>19.180109911483115</v>
      </c>
      <c r="H10" s="753">
        <v>2.8613164422807102</v>
      </c>
    </row>
    <row r="11" spans="2:8" ht="15" customHeight="1">
      <c r="B11" s="750">
        <v>5</v>
      </c>
      <c r="C11" s="751" t="s">
        <v>726</v>
      </c>
      <c r="D11" s="752">
        <v>4005.3010369999993</v>
      </c>
      <c r="E11" s="752">
        <v>5826.822801</v>
      </c>
      <c r="F11" s="752">
        <v>13089.725139999999</v>
      </c>
      <c r="G11" s="752" t="s">
        <v>63</v>
      </c>
      <c r="H11" s="753" t="s">
        <v>63</v>
      </c>
    </row>
    <row r="12" spans="2:8" ht="15" customHeight="1">
      <c r="B12" s="750">
        <v>6</v>
      </c>
      <c r="C12" s="751" t="s">
        <v>766</v>
      </c>
      <c r="D12" s="752">
        <v>223.87543200000002</v>
      </c>
      <c r="E12" s="752">
        <v>236.953685</v>
      </c>
      <c r="F12" s="752">
        <v>265.121378</v>
      </c>
      <c r="G12" s="752">
        <v>5.841754444945082</v>
      </c>
      <c r="H12" s="753">
        <v>11.887425595428056</v>
      </c>
    </row>
    <row r="13" spans="2:8" ht="15" customHeight="1">
      <c r="B13" s="750">
        <v>7</v>
      </c>
      <c r="C13" s="751" t="s">
        <v>732</v>
      </c>
      <c r="D13" s="752">
        <v>122.91668900000002</v>
      </c>
      <c r="E13" s="752">
        <v>174.43403299999997</v>
      </c>
      <c r="F13" s="752">
        <v>148.444391</v>
      </c>
      <c r="G13" s="752">
        <v>41.91240784235569</v>
      </c>
      <c r="H13" s="753">
        <v>-14.899410139763262</v>
      </c>
    </row>
    <row r="14" spans="2:8" ht="15" customHeight="1">
      <c r="B14" s="750">
        <v>8</v>
      </c>
      <c r="C14" s="751" t="s">
        <v>767</v>
      </c>
      <c r="D14" s="752">
        <v>5136.516283</v>
      </c>
      <c r="E14" s="752">
        <v>7504.440659999999</v>
      </c>
      <c r="F14" s="752">
        <v>7122.438645</v>
      </c>
      <c r="G14" s="752">
        <v>46.09981252930061</v>
      </c>
      <c r="H14" s="753">
        <v>-5.090346267059417</v>
      </c>
    </row>
    <row r="15" spans="2:8" ht="15" customHeight="1">
      <c r="B15" s="750">
        <v>9</v>
      </c>
      <c r="C15" s="751" t="s">
        <v>768</v>
      </c>
      <c r="D15" s="752">
        <v>166.483397</v>
      </c>
      <c r="E15" s="752">
        <v>179.92908300000002</v>
      </c>
      <c r="F15" s="752">
        <v>159.476513</v>
      </c>
      <c r="G15" s="752">
        <v>8.076292436536491</v>
      </c>
      <c r="H15" s="753">
        <v>-11.367017304256478</v>
      </c>
    </row>
    <row r="16" spans="2:8" ht="15" customHeight="1">
      <c r="B16" s="750">
        <v>10</v>
      </c>
      <c r="C16" s="751" t="s">
        <v>769</v>
      </c>
      <c r="D16" s="752">
        <v>343.613965</v>
      </c>
      <c r="E16" s="752">
        <v>419.31783200000007</v>
      </c>
      <c r="F16" s="752">
        <v>462.43312899999995</v>
      </c>
      <c r="G16" s="752">
        <v>22.031661897094338</v>
      </c>
      <c r="H16" s="753">
        <v>10.282247428962151</v>
      </c>
    </row>
    <row r="17" spans="2:8" ht="15" customHeight="1">
      <c r="B17" s="750">
        <v>11</v>
      </c>
      <c r="C17" s="751" t="s">
        <v>650</v>
      </c>
      <c r="D17" s="752">
        <v>0</v>
      </c>
      <c r="E17" s="752">
        <v>0</v>
      </c>
      <c r="F17" s="752">
        <v>0</v>
      </c>
      <c r="G17" s="752" t="s">
        <v>63</v>
      </c>
      <c r="H17" s="753" t="s">
        <v>63</v>
      </c>
    </row>
    <row r="18" spans="2:8" ht="15" customHeight="1">
      <c r="B18" s="750">
        <v>12</v>
      </c>
      <c r="C18" s="751" t="s">
        <v>770</v>
      </c>
      <c r="D18" s="752">
        <v>419.477797</v>
      </c>
      <c r="E18" s="752">
        <v>751.515554</v>
      </c>
      <c r="F18" s="752">
        <v>910.452164</v>
      </c>
      <c r="G18" s="752">
        <v>79.15502545656784</v>
      </c>
      <c r="H18" s="753">
        <v>21.148811778285577</v>
      </c>
    </row>
    <row r="19" spans="2:8" ht="15" customHeight="1">
      <c r="B19" s="750">
        <v>13</v>
      </c>
      <c r="C19" s="751" t="s">
        <v>771</v>
      </c>
      <c r="D19" s="752">
        <v>536.4600909999999</v>
      </c>
      <c r="E19" s="752">
        <v>1421.3592539999997</v>
      </c>
      <c r="F19" s="752">
        <v>1126.334029</v>
      </c>
      <c r="G19" s="752">
        <v>164.95153653470936</v>
      </c>
      <c r="H19" s="753">
        <v>-20.756555682156886</v>
      </c>
    </row>
    <row r="20" spans="2:8" ht="15" customHeight="1">
      <c r="B20" s="750">
        <v>14</v>
      </c>
      <c r="C20" s="751" t="s">
        <v>741</v>
      </c>
      <c r="D20" s="752">
        <v>307.365819</v>
      </c>
      <c r="E20" s="752">
        <v>339.41472300000004</v>
      </c>
      <c r="F20" s="752">
        <v>361.267792</v>
      </c>
      <c r="G20" s="752">
        <v>10.426957722322427</v>
      </c>
      <c r="H20" s="753">
        <v>6.438456413100255</v>
      </c>
    </row>
    <row r="21" spans="2:8" ht="15" customHeight="1">
      <c r="B21" s="750">
        <v>15</v>
      </c>
      <c r="C21" s="751" t="s">
        <v>772</v>
      </c>
      <c r="D21" s="752">
        <v>525.390034</v>
      </c>
      <c r="E21" s="752">
        <v>529.952609</v>
      </c>
      <c r="F21" s="752">
        <v>677.020635</v>
      </c>
      <c r="G21" s="752">
        <v>0.8684167389440915</v>
      </c>
      <c r="H21" s="753">
        <v>27.751165576392125</v>
      </c>
    </row>
    <row r="22" spans="2:8" ht="15" customHeight="1">
      <c r="B22" s="750">
        <v>16</v>
      </c>
      <c r="C22" s="751" t="s">
        <v>773</v>
      </c>
      <c r="D22" s="752">
        <v>501.407247</v>
      </c>
      <c r="E22" s="752">
        <v>640.055446</v>
      </c>
      <c r="F22" s="752">
        <v>460.87707</v>
      </c>
      <c r="G22" s="752">
        <v>27.65181393558916</v>
      </c>
      <c r="H22" s="753">
        <v>-27.994195990326745</v>
      </c>
    </row>
    <row r="23" spans="2:8" ht="15" customHeight="1">
      <c r="B23" s="750">
        <v>17</v>
      </c>
      <c r="C23" s="751" t="s">
        <v>774</v>
      </c>
      <c r="D23" s="752">
        <v>3834.8580660000002</v>
      </c>
      <c r="E23" s="752">
        <v>7472.214313999999</v>
      </c>
      <c r="F23" s="752">
        <v>5886.160727</v>
      </c>
      <c r="G23" s="752">
        <v>94.84982717480315</v>
      </c>
      <c r="H23" s="753">
        <v>-21.226018424396045</v>
      </c>
    </row>
    <row r="24" spans="2:8" ht="15" customHeight="1">
      <c r="B24" s="750">
        <v>18</v>
      </c>
      <c r="C24" s="751" t="s">
        <v>775</v>
      </c>
      <c r="D24" s="752">
        <v>238.212944</v>
      </c>
      <c r="E24" s="752">
        <v>413.16167200000007</v>
      </c>
      <c r="F24" s="752">
        <v>332.45870099999996</v>
      </c>
      <c r="G24" s="752">
        <v>73.44215854198086</v>
      </c>
      <c r="H24" s="753">
        <v>-19.53302459285237</v>
      </c>
    </row>
    <row r="25" spans="2:8" ht="15" customHeight="1">
      <c r="B25" s="750">
        <v>19</v>
      </c>
      <c r="C25" s="751" t="s">
        <v>776</v>
      </c>
      <c r="D25" s="752">
        <v>169.735138</v>
      </c>
      <c r="E25" s="752">
        <v>236.86907</v>
      </c>
      <c r="F25" s="752">
        <v>219.670395</v>
      </c>
      <c r="G25" s="752">
        <v>39.55217098300528</v>
      </c>
      <c r="H25" s="753">
        <v>-7.260836123517507</v>
      </c>
    </row>
    <row r="26" spans="2:8" ht="15" customHeight="1">
      <c r="B26" s="750">
        <v>20</v>
      </c>
      <c r="C26" s="751" t="s">
        <v>746</v>
      </c>
      <c r="D26" s="752">
        <v>105.546936</v>
      </c>
      <c r="E26" s="752">
        <v>428.263168</v>
      </c>
      <c r="F26" s="752">
        <v>131.257688</v>
      </c>
      <c r="G26" s="752">
        <v>305.7561348820206</v>
      </c>
      <c r="H26" s="753">
        <v>-69.35116120002176</v>
      </c>
    </row>
    <row r="27" spans="2:8" ht="15" customHeight="1">
      <c r="B27" s="750">
        <v>21</v>
      </c>
      <c r="C27" s="751" t="s">
        <v>777</v>
      </c>
      <c r="D27" s="752">
        <v>184.225297</v>
      </c>
      <c r="E27" s="752">
        <v>318.56554400000005</v>
      </c>
      <c r="F27" s="752">
        <v>238.72584899999998</v>
      </c>
      <c r="G27" s="752">
        <v>72.92171552314014</v>
      </c>
      <c r="H27" s="753">
        <v>-25.0622506117611</v>
      </c>
    </row>
    <row r="28" spans="2:8" ht="15" customHeight="1">
      <c r="B28" s="750">
        <v>22</v>
      </c>
      <c r="C28" s="751" t="s">
        <v>778</v>
      </c>
      <c r="D28" s="752">
        <v>116.046857</v>
      </c>
      <c r="E28" s="752">
        <v>45.59024900000001</v>
      </c>
      <c r="F28" s="752">
        <v>0</v>
      </c>
      <c r="G28" s="752">
        <v>-60.7139304083005</v>
      </c>
      <c r="H28" s="753">
        <v>-100</v>
      </c>
    </row>
    <row r="29" spans="2:8" ht="15" customHeight="1">
      <c r="B29" s="750">
        <v>23</v>
      </c>
      <c r="C29" s="751" t="s">
        <v>779</v>
      </c>
      <c r="D29" s="752">
        <v>1219.646537</v>
      </c>
      <c r="E29" s="752">
        <v>1398.568608</v>
      </c>
      <c r="F29" s="752">
        <v>1165.945675</v>
      </c>
      <c r="G29" s="752">
        <v>14.66999377049845</v>
      </c>
      <c r="H29" s="753">
        <v>-16.632929673193416</v>
      </c>
    </row>
    <row r="30" spans="2:8" ht="15" customHeight="1">
      <c r="B30" s="750">
        <v>24</v>
      </c>
      <c r="C30" s="751" t="s">
        <v>780</v>
      </c>
      <c r="D30" s="752">
        <v>446.54962600000005</v>
      </c>
      <c r="E30" s="752">
        <v>479.139515</v>
      </c>
      <c r="F30" s="752">
        <v>618.2078260000001</v>
      </c>
      <c r="G30" s="752">
        <v>7.298156151630053</v>
      </c>
      <c r="H30" s="753">
        <v>29.024596520702318</v>
      </c>
    </row>
    <row r="31" spans="2:8" ht="15" customHeight="1">
      <c r="B31" s="750">
        <v>25</v>
      </c>
      <c r="C31" s="751" t="s">
        <v>701</v>
      </c>
      <c r="D31" s="752">
        <v>5418.472047999999</v>
      </c>
      <c r="E31" s="752">
        <v>3726.900719999999</v>
      </c>
      <c r="F31" s="752">
        <v>4875.206767</v>
      </c>
      <c r="G31" s="752">
        <v>-31.21860393511436</v>
      </c>
      <c r="H31" s="753">
        <v>30.811286193853874</v>
      </c>
    </row>
    <row r="32" spans="2:8" ht="15" customHeight="1">
      <c r="B32" s="750">
        <v>26</v>
      </c>
      <c r="C32" s="751" t="s">
        <v>781</v>
      </c>
      <c r="D32" s="752">
        <v>45.639362999999996</v>
      </c>
      <c r="E32" s="752">
        <v>36.963559</v>
      </c>
      <c r="F32" s="752">
        <v>37.072973000000005</v>
      </c>
      <c r="G32" s="752">
        <v>-19.009476534543225</v>
      </c>
      <c r="H32" s="753">
        <v>0.2960050464837707</v>
      </c>
    </row>
    <row r="33" spans="2:8" ht="15" customHeight="1">
      <c r="B33" s="750">
        <v>27</v>
      </c>
      <c r="C33" s="751" t="s">
        <v>676</v>
      </c>
      <c r="D33" s="752">
        <v>1834.5918629999999</v>
      </c>
      <c r="E33" s="752">
        <v>1526.3749420000001</v>
      </c>
      <c r="F33" s="752">
        <v>2075.542277</v>
      </c>
      <c r="G33" s="752">
        <v>-16.80029914097574</v>
      </c>
      <c r="H33" s="753">
        <v>35.978534493001405</v>
      </c>
    </row>
    <row r="34" spans="2:8" ht="15" customHeight="1">
      <c r="B34" s="750">
        <v>28</v>
      </c>
      <c r="C34" s="751" t="s">
        <v>782</v>
      </c>
      <c r="D34" s="752">
        <v>231.03208999999998</v>
      </c>
      <c r="E34" s="752">
        <v>209.53852100000003</v>
      </c>
      <c r="F34" s="752">
        <v>61.010450000000006</v>
      </c>
      <c r="G34" s="752">
        <v>-9.303282933552623</v>
      </c>
      <c r="H34" s="753">
        <v>-70.88342052390453</v>
      </c>
    </row>
    <row r="35" spans="2:8" ht="15" customHeight="1">
      <c r="B35" s="750">
        <v>29</v>
      </c>
      <c r="C35" s="751" t="s">
        <v>783</v>
      </c>
      <c r="D35" s="752">
        <v>683.7131380000001</v>
      </c>
      <c r="E35" s="752">
        <v>531.7205610000001</v>
      </c>
      <c r="F35" s="752">
        <v>615.664926</v>
      </c>
      <c r="G35" s="752">
        <v>-22.2304601963053</v>
      </c>
      <c r="H35" s="753">
        <v>15.787308439253664</v>
      </c>
    </row>
    <row r="36" spans="2:8" ht="15" customHeight="1">
      <c r="B36" s="750">
        <v>30</v>
      </c>
      <c r="C36" s="751" t="s">
        <v>784</v>
      </c>
      <c r="D36" s="752">
        <v>22.963358000000003</v>
      </c>
      <c r="E36" s="752">
        <v>538.5673360000001</v>
      </c>
      <c r="F36" s="752">
        <v>111.660415</v>
      </c>
      <c r="G36" s="752">
        <v>2245.3335352782465</v>
      </c>
      <c r="H36" s="753">
        <v>-79.26713940185931</v>
      </c>
    </row>
    <row r="37" spans="2:8" ht="15" customHeight="1">
      <c r="B37" s="750">
        <v>31</v>
      </c>
      <c r="C37" s="751" t="s">
        <v>785</v>
      </c>
      <c r="D37" s="752">
        <v>391.773619</v>
      </c>
      <c r="E37" s="752">
        <v>573.966891</v>
      </c>
      <c r="F37" s="752">
        <v>392.713509</v>
      </c>
      <c r="G37" s="752">
        <v>46.504732111633075</v>
      </c>
      <c r="H37" s="753">
        <v>-31.579065768795374</v>
      </c>
    </row>
    <row r="38" spans="2:8" ht="15" customHeight="1">
      <c r="B38" s="750">
        <v>32</v>
      </c>
      <c r="C38" s="751" t="s">
        <v>786</v>
      </c>
      <c r="D38" s="752">
        <v>9093.207473999999</v>
      </c>
      <c r="E38" s="752">
        <v>12779.438512</v>
      </c>
      <c r="F38" s="752">
        <v>14835.211695</v>
      </c>
      <c r="G38" s="752">
        <v>40.538292440153356</v>
      </c>
      <c r="H38" s="753">
        <v>16.08656891356854</v>
      </c>
    </row>
    <row r="39" spans="2:8" ht="15" customHeight="1">
      <c r="B39" s="750">
        <v>33</v>
      </c>
      <c r="C39" s="751" t="s">
        <v>787</v>
      </c>
      <c r="D39" s="752">
        <v>197.51551300000003</v>
      </c>
      <c r="E39" s="752">
        <v>316.16923299999996</v>
      </c>
      <c r="F39" s="752">
        <v>253.787115</v>
      </c>
      <c r="G39" s="752">
        <v>60.07311435836431</v>
      </c>
      <c r="H39" s="753">
        <v>-19.730609904095246</v>
      </c>
    </row>
    <row r="40" spans="2:8" ht="15" customHeight="1">
      <c r="B40" s="750">
        <v>34</v>
      </c>
      <c r="C40" s="751" t="s">
        <v>788</v>
      </c>
      <c r="D40" s="752">
        <v>371.685567</v>
      </c>
      <c r="E40" s="752">
        <v>432.390465</v>
      </c>
      <c r="F40" s="752">
        <v>476.49973800000004</v>
      </c>
      <c r="G40" s="752">
        <v>16.332325866180327</v>
      </c>
      <c r="H40" s="753">
        <v>10.20125941028789</v>
      </c>
    </row>
    <row r="41" spans="2:8" ht="15" customHeight="1">
      <c r="B41" s="750">
        <v>35</v>
      </c>
      <c r="C41" s="751" t="s">
        <v>789</v>
      </c>
      <c r="D41" s="752">
        <v>993.6396570000002</v>
      </c>
      <c r="E41" s="752">
        <v>1060.0916349999998</v>
      </c>
      <c r="F41" s="752">
        <v>1167.759074</v>
      </c>
      <c r="G41" s="752">
        <v>6.687734082658466</v>
      </c>
      <c r="H41" s="753">
        <v>10.15642756203809</v>
      </c>
    </row>
    <row r="42" spans="2:8" ht="15" customHeight="1">
      <c r="B42" s="750">
        <v>36</v>
      </c>
      <c r="C42" s="751" t="s">
        <v>790</v>
      </c>
      <c r="D42" s="752">
        <v>136.859802</v>
      </c>
      <c r="E42" s="752">
        <v>178.965842</v>
      </c>
      <c r="F42" s="752">
        <v>104.86595399999999</v>
      </c>
      <c r="G42" s="752">
        <v>30.765819754729733</v>
      </c>
      <c r="H42" s="753">
        <v>-41.40448656118413</v>
      </c>
    </row>
    <row r="43" spans="2:8" ht="15" customHeight="1">
      <c r="B43" s="750">
        <v>37</v>
      </c>
      <c r="C43" s="751" t="s">
        <v>791</v>
      </c>
      <c r="D43" s="752">
        <v>2664.448834</v>
      </c>
      <c r="E43" s="752">
        <v>3562.1733329999997</v>
      </c>
      <c r="F43" s="752">
        <v>3235.8004590000005</v>
      </c>
      <c r="G43" s="752">
        <v>33.69269049360173</v>
      </c>
      <c r="H43" s="753">
        <v>-9.162183967199994</v>
      </c>
    </row>
    <row r="44" spans="2:8" ht="15" customHeight="1">
      <c r="B44" s="750">
        <v>38</v>
      </c>
      <c r="C44" s="751" t="s">
        <v>792</v>
      </c>
      <c r="D44" s="752">
        <v>387.375457</v>
      </c>
      <c r="E44" s="752">
        <v>188.99062199999997</v>
      </c>
      <c r="F44" s="752">
        <v>302.75298300000003</v>
      </c>
      <c r="G44" s="752">
        <v>-51.212546230051956</v>
      </c>
      <c r="H44" s="753">
        <v>60.19471220111657</v>
      </c>
    </row>
    <row r="45" spans="2:8" ht="15" customHeight="1">
      <c r="B45" s="750">
        <v>39</v>
      </c>
      <c r="C45" s="751" t="s">
        <v>793</v>
      </c>
      <c r="D45" s="752">
        <v>137.155525</v>
      </c>
      <c r="E45" s="752">
        <v>120.10009000000001</v>
      </c>
      <c r="F45" s="752">
        <v>164.307634</v>
      </c>
      <c r="G45" s="752">
        <v>-12.435106059343951</v>
      </c>
      <c r="H45" s="753">
        <v>36.80891829473234</v>
      </c>
    </row>
    <row r="46" spans="2:8" ht="15" customHeight="1">
      <c r="B46" s="750">
        <v>40</v>
      </c>
      <c r="C46" s="751" t="s">
        <v>794</v>
      </c>
      <c r="D46" s="752">
        <v>419.023365</v>
      </c>
      <c r="E46" s="752">
        <v>558.9354470000001</v>
      </c>
      <c r="F46" s="752">
        <v>412.23116899999997</v>
      </c>
      <c r="G46" s="752">
        <v>33.390043058816076</v>
      </c>
      <c r="H46" s="753">
        <v>-26.247087885982666</v>
      </c>
    </row>
    <row r="47" spans="2:8" ht="15" customHeight="1">
      <c r="B47" s="750"/>
      <c r="C47" s="756" t="s">
        <v>795</v>
      </c>
      <c r="D47" s="757">
        <v>14988.114413999998</v>
      </c>
      <c r="E47" s="757">
        <v>26324.4760032</v>
      </c>
      <c r="F47" s="757">
        <v>26976.701772</v>
      </c>
      <c r="G47" s="757">
        <v>75.6355689906598</v>
      </c>
      <c r="H47" s="758">
        <v>2.477702255647941</v>
      </c>
    </row>
    <row r="48" spans="2:8" ht="15" customHeight="1" thickBot="1">
      <c r="B48" s="770"/>
      <c r="C48" s="760" t="s">
        <v>796</v>
      </c>
      <c r="D48" s="761">
        <v>58866.293948</v>
      </c>
      <c r="E48" s="761">
        <v>84489.7540037</v>
      </c>
      <c r="F48" s="761">
        <v>92537.74779999998</v>
      </c>
      <c r="G48" s="761">
        <v>43.52821346564582</v>
      </c>
      <c r="H48" s="762">
        <v>9.525426116207242</v>
      </c>
    </row>
    <row r="49" spans="2:8" ht="15" customHeight="1" thickTop="1">
      <c r="B49" s="711" t="s">
        <v>690</v>
      </c>
      <c r="C49" s="711"/>
      <c r="D49" s="711"/>
      <c r="E49" s="771"/>
      <c r="F49" s="771"/>
      <c r="G49" s="771"/>
      <c r="H49" s="772"/>
    </row>
    <row r="50" spans="2:8" ht="15" customHeight="1">
      <c r="B50" s="773"/>
      <c r="C50" s="774"/>
      <c r="D50" s="774"/>
      <c r="E50" s="775"/>
      <c r="F50" s="775"/>
      <c r="G50" s="775"/>
      <c r="H50" s="754"/>
    </row>
    <row r="51" spans="2:8" ht="15" customHeight="1">
      <c r="B51" s="773"/>
      <c r="C51" s="774"/>
      <c r="D51" s="774"/>
      <c r="E51" s="775"/>
      <c r="F51" s="775"/>
      <c r="G51" s="775"/>
      <c r="H51" s="754"/>
    </row>
    <row r="52" spans="2:8" ht="15" customHeight="1">
      <c r="B52" s="773"/>
      <c r="C52" s="774"/>
      <c r="D52" s="774"/>
      <c r="E52" s="775"/>
      <c r="F52" s="775"/>
      <c r="G52" s="775"/>
      <c r="H52" s="754"/>
    </row>
    <row r="53" spans="2:9" ht="15" customHeight="1">
      <c r="B53" s="773"/>
      <c r="C53" s="774"/>
      <c r="D53" s="776"/>
      <c r="E53" s="777"/>
      <c r="F53" s="777"/>
      <c r="G53" s="777"/>
      <c r="H53" s="778"/>
      <c r="I53" s="734"/>
    </row>
    <row r="54" spans="2:8" ht="15" customHeight="1">
      <c r="B54" s="773"/>
      <c r="C54" s="774"/>
      <c r="D54" s="774"/>
      <c r="E54" s="775"/>
      <c r="F54" s="775"/>
      <c r="G54" s="775"/>
      <c r="H54" s="754"/>
    </row>
    <row r="55" spans="2:8" ht="15" customHeight="1">
      <c r="B55" s="773"/>
      <c r="C55" s="774"/>
      <c r="D55" s="774"/>
      <c r="E55" s="775"/>
      <c r="F55" s="775"/>
      <c r="G55" s="775"/>
      <c r="H55" s="754"/>
    </row>
    <row r="56" spans="2:8" ht="15" customHeight="1">
      <c r="B56" s="774"/>
      <c r="C56" s="779"/>
      <c r="D56" s="779"/>
      <c r="E56" s="780"/>
      <c r="F56" s="780"/>
      <c r="G56" s="780"/>
      <c r="H56" s="749"/>
    </row>
    <row r="57" spans="2:8" ht="15" customHeight="1">
      <c r="B57" s="774"/>
      <c r="C57" s="779"/>
      <c r="D57" s="779"/>
      <c r="E57" s="780"/>
      <c r="F57" s="780"/>
      <c r="G57" s="780"/>
      <c r="H57" s="749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fitToHeight="1" fitToWidth="1" horizontalDpi="600" verticalDpi="600" orientation="portrait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7"/>
  <sheetViews>
    <sheetView zoomScalePageLayoutView="0" workbookViewId="0" topLeftCell="A40">
      <selection activeCell="B1" sqref="B1:H2"/>
    </sheetView>
  </sheetViews>
  <sheetFormatPr defaultColWidth="9.140625" defaultRowHeight="15"/>
  <cols>
    <col min="1" max="1" width="9.140625" style="200" customWidth="1"/>
    <col min="2" max="2" width="4.7109375" style="200" customWidth="1"/>
    <col min="3" max="3" width="30.00390625" style="200" bestFit="1" customWidth="1"/>
    <col min="4" max="8" width="10.7109375" style="200" customWidth="1"/>
    <col min="9" max="16384" width="9.140625" style="200" customWidth="1"/>
  </cols>
  <sheetData>
    <row r="1" spans="2:8" ht="12.75">
      <c r="B1" s="1496" t="s">
        <v>797</v>
      </c>
      <c r="C1" s="1496"/>
      <c r="D1" s="1496"/>
      <c r="E1" s="1496"/>
      <c r="F1" s="1496"/>
      <c r="G1" s="1496"/>
      <c r="H1" s="1496"/>
    </row>
    <row r="2" spans="2:8" ht="15" customHeight="1">
      <c r="B2" s="1512" t="s">
        <v>116</v>
      </c>
      <c r="C2" s="1512"/>
      <c r="D2" s="1512"/>
      <c r="E2" s="1512"/>
      <c r="F2" s="1512"/>
      <c r="G2" s="1512"/>
      <c r="H2" s="1512"/>
    </row>
    <row r="3" spans="2:8" ht="15" customHeight="1" thickBot="1">
      <c r="B3" s="1513" t="s">
        <v>27</v>
      </c>
      <c r="C3" s="1513"/>
      <c r="D3" s="1513"/>
      <c r="E3" s="1513"/>
      <c r="F3" s="1513"/>
      <c r="G3" s="1513"/>
      <c r="H3" s="1513"/>
    </row>
    <row r="4" spans="2:8" ht="15" customHeight="1" thickTop="1">
      <c r="B4" s="781"/>
      <c r="C4" s="782"/>
      <c r="D4" s="1514" t="s">
        <v>97</v>
      </c>
      <c r="E4" s="1514"/>
      <c r="F4" s="1514"/>
      <c r="G4" s="1515" t="s">
        <v>196</v>
      </c>
      <c r="H4" s="1516"/>
    </row>
    <row r="5" spans="2:8" ht="15" customHeight="1">
      <c r="B5" s="783"/>
      <c r="C5" s="784"/>
      <c r="D5" s="785" t="s">
        <v>2</v>
      </c>
      <c r="E5" s="785" t="s">
        <v>3</v>
      </c>
      <c r="F5" s="785" t="s">
        <v>53</v>
      </c>
      <c r="G5" s="785" t="s">
        <v>3</v>
      </c>
      <c r="H5" s="786" t="s">
        <v>53</v>
      </c>
    </row>
    <row r="6" spans="2:8" ht="15" customHeight="1">
      <c r="B6" s="787"/>
      <c r="C6" s="788" t="s">
        <v>635</v>
      </c>
      <c r="D6" s="789">
        <v>104257.41594999997</v>
      </c>
      <c r="E6" s="789">
        <v>106334.202608</v>
      </c>
      <c r="F6" s="789">
        <v>97389.48527700001</v>
      </c>
      <c r="G6" s="789">
        <v>1.9919797925895608</v>
      </c>
      <c r="H6" s="790">
        <v>-8.411891105230367</v>
      </c>
    </row>
    <row r="7" spans="2:8" ht="15" customHeight="1">
      <c r="B7" s="791">
        <v>1</v>
      </c>
      <c r="C7" s="792" t="s">
        <v>798</v>
      </c>
      <c r="D7" s="793">
        <v>1551.584296</v>
      </c>
      <c r="E7" s="793">
        <v>12865.194269</v>
      </c>
      <c r="F7" s="793">
        <v>6988.629771000001</v>
      </c>
      <c r="G7" s="793">
        <v>729.1650219821507</v>
      </c>
      <c r="H7" s="794">
        <v>-45.67800823777828</v>
      </c>
    </row>
    <row r="8" spans="2:8" ht="15" customHeight="1">
      <c r="B8" s="791">
        <v>2</v>
      </c>
      <c r="C8" s="792" t="s">
        <v>763</v>
      </c>
      <c r="D8" s="793">
        <v>17.726082</v>
      </c>
      <c r="E8" s="793">
        <v>27.886132</v>
      </c>
      <c r="F8" s="793">
        <v>37.049558</v>
      </c>
      <c r="G8" s="793">
        <v>57.31695249971199</v>
      </c>
      <c r="H8" s="794">
        <v>32.860154287442924</v>
      </c>
    </row>
    <row r="9" spans="2:8" ht="15" customHeight="1">
      <c r="B9" s="791">
        <v>3</v>
      </c>
      <c r="C9" s="792" t="s">
        <v>799</v>
      </c>
      <c r="D9" s="793">
        <v>6332.279200999999</v>
      </c>
      <c r="E9" s="793">
        <v>3432.011157</v>
      </c>
      <c r="F9" s="793">
        <v>1550.3340870000002</v>
      </c>
      <c r="G9" s="793">
        <v>-45.80132922032223</v>
      </c>
      <c r="H9" s="794">
        <v>-54.827242218082326</v>
      </c>
    </row>
    <row r="10" spans="2:8" ht="15" customHeight="1">
      <c r="B10" s="791">
        <v>4</v>
      </c>
      <c r="C10" s="792" t="s">
        <v>800</v>
      </c>
      <c r="D10" s="793">
        <v>3.4104329999999994</v>
      </c>
      <c r="E10" s="793">
        <v>2.1891670000000003</v>
      </c>
      <c r="F10" s="793">
        <v>2.2368369999999995</v>
      </c>
      <c r="G10" s="793">
        <v>-35.80970510196211</v>
      </c>
      <c r="H10" s="794">
        <v>2.1775405896397757</v>
      </c>
    </row>
    <row r="11" spans="2:8" ht="15" customHeight="1">
      <c r="B11" s="791">
        <v>5</v>
      </c>
      <c r="C11" s="792" t="s">
        <v>764</v>
      </c>
      <c r="D11" s="793">
        <v>755.5342560000001</v>
      </c>
      <c r="E11" s="793">
        <v>443.23116899999997</v>
      </c>
      <c r="F11" s="793">
        <v>199.361622</v>
      </c>
      <c r="G11" s="793">
        <v>-41.33539737210805</v>
      </c>
      <c r="H11" s="794">
        <v>-55.02084782309161</v>
      </c>
    </row>
    <row r="12" spans="2:8" ht="15" customHeight="1">
      <c r="B12" s="791">
        <v>6</v>
      </c>
      <c r="C12" s="792" t="s">
        <v>726</v>
      </c>
      <c r="D12" s="793">
        <v>1382.7026850000002</v>
      </c>
      <c r="E12" s="793">
        <v>948.6291570000001</v>
      </c>
      <c r="F12" s="793">
        <v>0.564846</v>
      </c>
      <c r="G12" s="793">
        <v>-31.393121074325535</v>
      </c>
      <c r="H12" s="794">
        <v>-99.94045660563647</v>
      </c>
    </row>
    <row r="13" spans="2:8" ht="15" customHeight="1">
      <c r="B13" s="791">
        <v>7</v>
      </c>
      <c r="C13" s="792" t="s">
        <v>801</v>
      </c>
      <c r="D13" s="793">
        <v>26.979606</v>
      </c>
      <c r="E13" s="793">
        <v>26.450511999999996</v>
      </c>
      <c r="F13" s="793">
        <v>36.212467000000004</v>
      </c>
      <c r="G13" s="793">
        <v>-1.9610886830593586</v>
      </c>
      <c r="H13" s="794">
        <v>36.90648785928988</v>
      </c>
    </row>
    <row r="14" spans="2:8" ht="15" customHeight="1">
      <c r="B14" s="791">
        <v>8</v>
      </c>
      <c r="C14" s="792" t="s">
        <v>802</v>
      </c>
      <c r="D14" s="793">
        <v>48.084244</v>
      </c>
      <c r="E14" s="793">
        <v>64.536709</v>
      </c>
      <c r="F14" s="793">
        <v>31.531853</v>
      </c>
      <c r="G14" s="793">
        <v>34.21591696440106</v>
      </c>
      <c r="H14" s="794">
        <v>-51.14121328994325</v>
      </c>
    </row>
    <row r="15" spans="2:8" ht="15" customHeight="1">
      <c r="B15" s="791">
        <v>9</v>
      </c>
      <c r="C15" s="792" t="s">
        <v>803</v>
      </c>
      <c r="D15" s="793">
        <v>6.893680000000001</v>
      </c>
      <c r="E15" s="793">
        <v>27.197522</v>
      </c>
      <c r="F15" s="793">
        <v>17.540687</v>
      </c>
      <c r="G15" s="793">
        <v>294.5283506051919</v>
      </c>
      <c r="H15" s="794">
        <v>-35.50630458171888</v>
      </c>
    </row>
    <row r="16" spans="2:8" ht="15" customHeight="1">
      <c r="B16" s="791">
        <v>10</v>
      </c>
      <c r="C16" s="792" t="s">
        <v>804</v>
      </c>
      <c r="D16" s="793">
        <v>1135.235851</v>
      </c>
      <c r="E16" s="793">
        <v>1087.6265110000002</v>
      </c>
      <c r="F16" s="793">
        <v>1033.012413</v>
      </c>
      <c r="G16" s="793">
        <v>-4.193784045673141</v>
      </c>
      <c r="H16" s="794">
        <v>-5.021401873496643</v>
      </c>
    </row>
    <row r="17" spans="2:8" ht="15" customHeight="1">
      <c r="B17" s="791">
        <v>11</v>
      </c>
      <c r="C17" s="792" t="s">
        <v>805</v>
      </c>
      <c r="D17" s="793">
        <v>2566.54823</v>
      </c>
      <c r="E17" s="793">
        <v>2264.176197</v>
      </c>
      <c r="F17" s="793">
        <v>1324.550128</v>
      </c>
      <c r="G17" s="793">
        <v>-11.781272195301781</v>
      </c>
      <c r="H17" s="794">
        <v>-41.49968850679512</v>
      </c>
    </row>
    <row r="18" spans="2:8" ht="15" customHeight="1">
      <c r="B18" s="791">
        <v>12</v>
      </c>
      <c r="C18" s="792" t="s">
        <v>766</v>
      </c>
      <c r="D18" s="793">
        <v>716.868999</v>
      </c>
      <c r="E18" s="793">
        <v>877.9277830000001</v>
      </c>
      <c r="F18" s="793">
        <v>871.8322360000001</v>
      </c>
      <c r="G18" s="793">
        <v>22.46697572703937</v>
      </c>
      <c r="H18" s="794">
        <v>-0.6943107528925339</v>
      </c>
    </row>
    <row r="19" spans="2:8" ht="15" customHeight="1">
      <c r="B19" s="791">
        <v>13</v>
      </c>
      <c r="C19" s="792" t="s">
        <v>806</v>
      </c>
      <c r="D19" s="793">
        <v>8.205255000000001</v>
      </c>
      <c r="E19" s="793">
        <v>11.857099</v>
      </c>
      <c r="F19" s="793">
        <v>9.695153000000001</v>
      </c>
      <c r="G19" s="793">
        <v>44.50616099073093</v>
      </c>
      <c r="H19" s="794">
        <v>-18.233346959488145</v>
      </c>
    </row>
    <row r="20" spans="2:8" ht="15" customHeight="1">
      <c r="B20" s="791">
        <v>14</v>
      </c>
      <c r="C20" s="792" t="s">
        <v>807</v>
      </c>
      <c r="D20" s="793">
        <v>3459.5602549999994</v>
      </c>
      <c r="E20" s="793">
        <v>4232.61494</v>
      </c>
      <c r="F20" s="793">
        <v>2469.8059359999997</v>
      </c>
      <c r="G20" s="793">
        <v>22.345460926218237</v>
      </c>
      <c r="H20" s="794">
        <v>-41.6482252458335</v>
      </c>
    </row>
    <row r="21" spans="2:8" ht="15" customHeight="1">
      <c r="B21" s="791">
        <v>15</v>
      </c>
      <c r="C21" s="792" t="s">
        <v>808</v>
      </c>
      <c r="D21" s="793">
        <v>12479.562442</v>
      </c>
      <c r="E21" s="793">
        <v>10443.238995</v>
      </c>
      <c r="F21" s="793">
        <v>10612.739807</v>
      </c>
      <c r="G21" s="793">
        <v>-16.317266382247098</v>
      </c>
      <c r="H21" s="794">
        <v>1.6230674418267483</v>
      </c>
    </row>
    <row r="22" spans="2:8" ht="15" customHeight="1">
      <c r="B22" s="791">
        <v>16</v>
      </c>
      <c r="C22" s="792" t="s">
        <v>809</v>
      </c>
      <c r="D22" s="793">
        <v>0.39461</v>
      </c>
      <c r="E22" s="793">
        <v>0</v>
      </c>
      <c r="F22" s="793">
        <v>0.704364</v>
      </c>
      <c r="G22" s="793">
        <v>-100</v>
      </c>
      <c r="H22" s="794" t="s">
        <v>63</v>
      </c>
    </row>
    <row r="23" spans="2:8" ht="15" customHeight="1">
      <c r="B23" s="791">
        <v>17</v>
      </c>
      <c r="C23" s="792" t="s">
        <v>810</v>
      </c>
      <c r="D23" s="793">
        <v>2.847512</v>
      </c>
      <c r="E23" s="793">
        <v>2.523271</v>
      </c>
      <c r="F23" s="793">
        <v>6.178067</v>
      </c>
      <c r="G23" s="793">
        <v>-11.38681768505279</v>
      </c>
      <c r="H23" s="794">
        <v>144.84357803818938</v>
      </c>
    </row>
    <row r="24" spans="2:8" ht="15" customHeight="1">
      <c r="B24" s="791">
        <v>18</v>
      </c>
      <c r="C24" s="792" t="s">
        <v>811</v>
      </c>
      <c r="D24" s="793">
        <v>17.060251</v>
      </c>
      <c r="E24" s="793">
        <v>17.739527000000002</v>
      </c>
      <c r="F24" s="793">
        <v>17.523875999999998</v>
      </c>
      <c r="G24" s="793">
        <v>3.9816295786035028</v>
      </c>
      <c r="H24" s="794">
        <v>-1.2156524804748443</v>
      </c>
    </row>
    <row r="25" spans="2:8" ht="15" customHeight="1">
      <c r="B25" s="791">
        <v>19</v>
      </c>
      <c r="C25" s="792" t="s">
        <v>812</v>
      </c>
      <c r="D25" s="793">
        <v>1782.166629</v>
      </c>
      <c r="E25" s="793">
        <v>2917.056692</v>
      </c>
      <c r="F25" s="793">
        <v>1030.226152</v>
      </c>
      <c r="G25" s="793">
        <v>63.68035651283651</v>
      </c>
      <c r="H25" s="794">
        <v>-64.68268323939725</v>
      </c>
    </row>
    <row r="26" spans="2:8" ht="15" customHeight="1">
      <c r="B26" s="791">
        <v>20</v>
      </c>
      <c r="C26" s="792" t="s">
        <v>767</v>
      </c>
      <c r="D26" s="793">
        <v>1161.37354</v>
      </c>
      <c r="E26" s="793">
        <v>1508.4826959999998</v>
      </c>
      <c r="F26" s="793">
        <v>1392.387656</v>
      </c>
      <c r="G26" s="793">
        <v>29.887813355899226</v>
      </c>
      <c r="H26" s="794">
        <v>-7.696146618575455</v>
      </c>
    </row>
    <row r="27" spans="2:8" ht="15" customHeight="1">
      <c r="B27" s="791">
        <v>21</v>
      </c>
      <c r="C27" s="792" t="s">
        <v>768</v>
      </c>
      <c r="D27" s="793">
        <v>8.516223</v>
      </c>
      <c r="E27" s="793">
        <v>12.909607000000001</v>
      </c>
      <c r="F27" s="793">
        <v>11.152698000000001</v>
      </c>
      <c r="G27" s="793">
        <v>51.5884095566779</v>
      </c>
      <c r="H27" s="794">
        <v>-13.60931436565032</v>
      </c>
    </row>
    <row r="28" spans="2:8" ht="15" customHeight="1">
      <c r="B28" s="791">
        <v>22</v>
      </c>
      <c r="C28" s="792" t="s">
        <v>813</v>
      </c>
      <c r="D28" s="793">
        <v>10.336224</v>
      </c>
      <c r="E28" s="793">
        <v>8.432697</v>
      </c>
      <c r="F28" s="793">
        <v>7.628156</v>
      </c>
      <c r="G28" s="793">
        <v>-18.416077283154863</v>
      </c>
      <c r="H28" s="794">
        <v>-9.540731749284944</v>
      </c>
    </row>
    <row r="29" spans="2:8" ht="15" customHeight="1">
      <c r="B29" s="791">
        <v>23</v>
      </c>
      <c r="C29" s="792" t="s">
        <v>814</v>
      </c>
      <c r="D29" s="793">
        <v>3.3156619999999997</v>
      </c>
      <c r="E29" s="793">
        <v>2.114775</v>
      </c>
      <c r="F29" s="793">
        <v>0.672986</v>
      </c>
      <c r="G29" s="793">
        <v>-36.21861938882793</v>
      </c>
      <c r="H29" s="794">
        <v>-68.17694553794138</v>
      </c>
    </row>
    <row r="30" spans="2:8" ht="15" customHeight="1">
      <c r="B30" s="791">
        <v>24</v>
      </c>
      <c r="C30" s="792" t="s">
        <v>770</v>
      </c>
      <c r="D30" s="793">
        <v>160.797888</v>
      </c>
      <c r="E30" s="793">
        <v>172.69275299999998</v>
      </c>
      <c r="F30" s="793">
        <v>147.908015</v>
      </c>
      <c r="G30" s="793">
        <v>7.397401264374807</v>
      </c>
      <c r="H30" s="794">
        <v>-14.351927089841439</v>
      </c>
    </row>
    <row r="31" spans="2:8" ht="15" customHeight="1">
      <c r="B31" s="791">
        <v>25</v>
      </c>
      <c r="C31" s="792" t="s">
        <v>815</v>
      </c>
      <c r="D31" s="793">
        <v>21618.777913999995</v>
      </c>
      <c r="E31" s="793">
        <v>5969.987563000001</v>
      </c>
      <c r="F31" s="793">
        <v>15871.531866000001</v>
      </c>
      <c r="G31" s="793">
        <v>-72.38517557861618</v>
      </c>
      <c r="H31" s="794">
        <v>165.8553589686934</v>
      </c>
    </row>
    <row r="32" spans="2:8" ht="15" customHeight="1">
      <c r="B32" s="791">
        <v>26</v>
      </c>
      <c r="C32" s="792" t="s">
        <v>738</v>
      </c>
      <c r="D32" s="793">
        <v>45.671578</v>
      </c>
      <c r="E32" s="793">
        <v>81.139368</v>
      </c>
      <c r="F32" s="793">
        <v>66.616635</v>
      </c>
      <c r="G32" s="793">
        <v>77.6583414744286</v>
      </c>
      <c r="H32" s="794">
        <v>-17.89850396665649</v>
      </c>
    </row>
    <row r="33" spans="2:8" ht="15" customHeight="1">
      <c r="B33" s="791">
        <v>27</v>
      </c>
      <c r="C33" s="792" t="s">
        <v>739</v>
      </c>
      <c r="D33" s="793">
        <v>0</v>
      </c>
      <c r="E33" s="793">
        <v>0</v>
      </c>
      <c r="F33" s="793">
        <v>0.003302</v>
      </c>
      <c r="G33" s="793" t="s">
        <v>63</v>
      </c>
      <c r="H33" s="794" t="s">
        <v>63</v>
      </c>
    </row>
    <row r="34" spans="2:8" ht="15" customHeight="1">
      <c r="B34" s="791">
        <v>28</v>
      </c>
      <c r="C34" s="792" t="s">
        <v>816</v>
      </c>
      <c r="D34" s="793">
        <v>0.009951999999999999</v>
      </c>
      <c r="E34" s="793">
        <v>41.078621000000005</v>
      </c>
      <c r="F34" s="793">
        <v>40.263769</v>
      </c>
      <c r="G34" s="793" t="s">
        <v>63</v>
      </c>
      <c r="H34" s="794">
        <v>-1.9836401032059996</v>
      </c>
    </row>
    <row r="35" spans="2:8" ht="15" customHeight="1">
      <c r="B35" s="791">
        <v>29</v>
      </c>
      <c r="C35" s="792" t="s">
        <v>771</v>
      </c>
      <c r="D35" s="793">
        <v>3121.556296</v>
      </c>
      <c r="E35" s="793">
        <v>3566.118377</v>
      </c>
      <c r="F35" s="793">
        <v>3789.9992730000004</v>
      </c>
      <c r="G35" s="793">
        <v>14.24168071450984</v>
      </c>
      <c r="H35" s="794">
        <v>6.277999559519401</v>
      </c>
    </row>
    <row r="36" spans="2:8" ht="15" customHeight="1">
      <c r="B36" s="791">
        <v>30</v>
      </c>
      <c r="C36" s="792" t="s">
        <v>741</v>
      </c>
      <c r="D36" s="793">
        <v>2094.1953240000003</v>
      </c>
      <c r="E36" s="793">
        <v>2166.9242630000003</v>
      </c>
      <c r="F36" s="793">
        <v>7638.43928</v>
      </c>
      <c r="G36" s="793">
        <v>3.4728823126719988</v>
      </c>
      <c r="H36" s="794">
        <v>252.50144227121973</v>
      </c>
    </row>
    <row r="37" spans="2:8" ht="15" customHeight="1">
      <c r="B37" s="791">
        <v>31</v>
      </c>
      <c r="C37" s="792" t="s">
        <v>773</v>
      </c>
      <c r="D37" s="793">
        <v>305.96514399999995</v>
      </c>
      <c r="E37" s="793">
        <v>373.91479</v>
      </c>
      <c r="F37" s="793">
        <v>486.51632399999994</v>
      </c>
      <c r="G37" s="793">
        <v>22.208296380322338</v>
      </c>
      <c r="H37" s="794">
        <v>30.11422308275101</v>
      </c>
    </row>
    <row r="38" spans="2:8" ht="15" customHeight="1">
      <c r="B38" s="791">
        <v>32</v>
      </c>
      <c r="C38" s="792" t="s">
        <v>817</v>
      </c>
      <c r="D38" s="793">
        <v>4539.429072999999</v>
      </c>
      <c r="E38" s="793">
        <v>4431.812969</v>
      </c>
      <c r="F38" s="793">
        <v>5557.606065</v>
      </c>
      <c r="G38" s="793">
        <v>-2.3706968931420818</v>
      </c>
      <c r="H38" s="794">
        <v>25.402540763222376</v>
      </c>
    </row>
    <row r="39" spans="2:8" ht="15" customHeight="1">
      <c r="B39" s="791">
        <v>33</v>
      </c>
      <c r="C39" s="792" t="s">
        <v>775</v>
      </c>
      <c r="D39" s="793">
        <v>2322.025836</v>
      </c>
      <c r="E39" s="793">
        <v>688.165005</v>
      </c>
      <c r="F39" s="793">
        <v>434.45622299999997</v>
      </c>
      <c r="G39" s="793">
        <v>-70.36359396476585</v>
      </c>
      <c r="H39" s="794">
        <v>-36.867434431659305</v>
      </c>
    </row>
    <row r="40" spans="2:8" ht="15" customHeight="1">
      <c r="B40" s="791">
        <v>34</v>
      </c>
      <c r="C40" s="792" t="s">
        <v>818</v>
      </c>
      <c r="D40" s="793">
        <v>1362.0491660000002</v>
      </c>
      <c r="E40" s="793">
        <v>1963.5333829999997</v>
      </c>
      <c r="F40" s="793">
        <v>1282.0011220000001</v>
      </c>
      <c r="G40" s="793">
        <v>44.16024267071131</v>
      </c>
      <c r="H40" s="794">
        <v>-34.70948173841157</v>
      </c>
    </row>
    <row r="41" spans="2:8" ht="15" customHeight="1">
      <c r="B41" s="791">
        <v>35</v>
      </c>
      <c r="C41" s="792" t="s">
        <v>819</v>
      </c>
      <c r="D41" s="793">
        <v>344.62047800000005</v>
      </c>
      <c r="E41" s="793">
        <v>396.74087</v>
      </c>
      <c r="F41" s="793">
        <v>569.135135</v>
      </c>
      <c r="G41" s="793">
        <v>15.123997361526477</v>
      </c>
      <c r="H41" s="794">
        <v>43.45261051627983</v>
      </c>
    </row>
    <row r="42" spans="2:8" ht="15" customHeight="1">
      <c r="B42" s="791">
        <v>36</v>
      </c>
      <c r="C42" s="792" t="s">
        <v>776</v>
      </c>
      <c r="D42" s="793">
        <v>66.308142</v>
      </c>
      <c r="E42" s="793">
        <v>105.13546499999998</v>
      </c>
      <c r="F42" s="793">
        <v>63.08840000000001</v>
      </c>
      <c r="G42" s="793">
        <v>58.555890466663925</v>
      </c>
      <c r="H42" s="794">
        <v>-39.99322683359034</v>
      </c>
    </row>
    <row r="43" spans="2:8" ht="15" customHeight="1">
      <c r="B43" s="791">
        <v>37</v>
      </c>
      <c r="C43" s="792" t="s">
        <v>745</v>
      </c>
      <c r="D43" s="793">
        <v>1123.721084</v>
      </c>
      <c r="E43" s="793">
        <v>1655.928052</v>
      </c>
      <c r="F43" s="793">
        <v>2357.488253</v>
      </c>
      <c r="G43" s="793">
        <v>47.36112684702459</v>
      </c>
      <c r="H43" s="794">
        <v>42.36658713237381</v>
      </c>
    </row>
    <row r="44" spans="2:8" ht="15" customHeight="1">
      <c r="B44" s="791">
        <v>38</v>
      </c>
      <c r="C44" s="792" t="s">
        <v>820</v>
      </c>
      <c r="D44" s="793">
        <v>46.977067999999996</v>
      </c>
      <c r="E44" s="793">
        <v>188.30609</v>
      </c>
      <c r="F44" s="793">
        <v>130.9692</v>
      </c>
      <c r="G44" s="793">
        <v>300.84683445974116</v>
      </c>
      <c r="H44" s="794">
        <v>-30.448770934599096</v>
      </c>
    </row>
    <row r="45" spans="2:8" ht="15" customHeight="1">
      <c r="B45" s="791">
        <v>39</v>
      </c>
      <c r="C45" s="792" t="s">
        <v>821</v>
      </c>
      <c r="D45" s="793">
        <v>6433.468140000001</v>
      </c>
      <c r="E45" s="793">
        <v>5411.684525</v>
      </c>
      <c r="F45" s="793">
        <v>6934.517024000001</v>
      </c>
      <c r="G45" s="793">
        <v>-15.88231406085741</v>
      </c>
      <c r="H45" s="794">
        <v>28.139713096080754</v>
      </c>
    </row>
    <row r="46" spans="2:8" ht="15" customHeight="1">
      <c r="B46" s="791">
        <v>40</v>
      </c>
      <c r="C46" s="792" t="s">
        <v>822</v>
      </c>
      <c r="D46" s="793">
        <v>94.25155200000002</v>
      </c>
      <c r="E46" s="793">
        <v>481.750697</v>
      </c>
      <c r="F46" s="793">
        <v>144.26560999999998</v>
      </c>
      <c r="G46" s="793">
        <v>411.1329063313461</v>
      </c>
      <c r="H46" s="794">
        <v>-70.05388660600111</v>
      </c>
    </row>
    <row r="47" spans="2:8" ht="15" customHeight="1">
      <c r="B47" s="791">
        <v>41</v>
      </c>
      <c r="C47" s="792" t="s">
        <v>779</v>
      </c>
      <c r="D47" s="793">
        <v>7.279711000000001</v>
      </c>
      <c r="E47" s="793">
        <v>17.120677999999998</v>
      </c>
      <c r="F47" s="793">
        <v>2.038861</v>
      </c>
      <c r="G47" s="793">
        <v>135.1834846191009</v>
      </c>
      <c r="H47" s="794">
        <v>-88.09123680732738</v>
      </c>
    </row>
    <row r="48" spans="2:8" ht="15" customHeight="1">
      <c r="B48" s="791">
        <v>42</v>
      </c>
      <c r="C48" s="792" t="s">
        <v>780</v>
      </c>
      <c r="D48" s="793">
        <v>740.077268</v>
      </c>
      <c r="E48" s="793">
        <v>674.547722</v>
      </c>
      <c r="F48" s="793">
        <v>627.9321699999999</v>
      </c>
      <c r="G48" s="793">
        <v>-8.854419509072116</v>
      </c>
      <c r="H48" s="794">
        <v>-6.910638117906217</v>
      </c>
    </row>
    <row r="49" spans="2:8" ht="15" customHeight="1">
      <c r="B49" s="791">
        <v>43</v>
      </c>
      <c r="C49" s="792" t="s">
        <v>701</v>
      </c>
      <c r="D49" s="793">
        <v>537.673447</v>
      </c>
      <c r="E49" s="793">
        <v>746.404296</v>
      </c>
      <c r="F49" s="793">
        <v>1325.2344710000002</v>
      </c>
      <c r="G49" s="793">
        <v>38.82111905741925</v>
      </c>
      <c r="H49" s="794">
        <v>77.54914837735609</v>
      </c>
    </row>
    <row r="50" spans="2:8" ht="15" customHeight="1">
      <c r="B50" s="791">
        <v>44</v>
      </c>
      <c r="C50" s="792" t="s">
        <v>823</v>
      </c>
      <c r="D50" s="793">
        <v>99.67863500000001</v>
      </c>
      <c r="E50" s="793">
        <v>138.69384499999998</v>
      </c>
      <c r="F50" s="793">
        <v>198.11474099999998</v>
      </c>
      <c r="G50" s="793">
        <v>39.14099546006017</v>
      </c>
      <c r="H50" s="794">
        <v>42.84321052603309</v>
      </c>
    </row>
    <row r="51" spans="2:8" ht="15" customHeight="1">
      <c r="B51" s="791">
        <v>45</v>
      </c>
      <c r="C51" s="792" t="s">
        <v>824</v>
      </c>
      <c r="D51" s="793">
        <v>9977.061724000001</v>
      </c>
      <c r="E51" s="793">
        <v>19244.00091</v>
      </c>
      <c r="F51" s="793">
        <v>6222.0226059999995</v>
      </c>
      <c r="G51" s="793">
        <v>92.88244818319816</v>
      </c>
      <c r="H51" s="794">
        <v>-67.667728581499</v>
      </c>
    </row>
    <row r="52" spans="2:8" ht="15" customHeight="1">
      <c r="B52" s="791">
        <v>46</v>
      </c>
      <c r="C52" s="792" t="s">
        <v>825</v>
      </c>
      <c r="D52" s="793">
        <v>650.01878</v>
      </c>
      <c r="E52" s="793">
        <v>371.34151099999997</v>
      </c>
      <c r="F52" s="793">
        <v>246.30433</v>
      </c>
      <c r="G52" s="793">
        <v>-42.872187323572405</v>
      </c>
      <c r="H52" s="794">
        <v>-33.67174886084847</v>
      </c>
    </row>
    <row r="53" spans="2:8" ht="15" customHeight="1">
      <c r="B53" s="791">
        <v>47</v>
      </c>
      <c r="C53" s="792" t="s">
        <v>784</v>
      </c>
      <c r="D53" s="793">
        <v>2.0170540000000003</v>
      </c>
      <c r="E53" s="793">
        <v>1.8922080000000001</v>
      </c>
      <c r="F53" s="793">
        <v>39.036591</v>
      </c>
      <c r="G53" s="793">
        <v>-6.189521946363371</v>
      </c>
      <c r="H53" s="794" t="s">
        <v>63</v>
      </c>
    </row>
    <row r="54" spans="2:8" ht="15" customHeight="1">
      <c r="B54" s="791">
        <v>48</v>
      </c>
      <c r="C54" s="792" t="s">
        <v>785</v>
      </c>
      <c r="D54" s="793">
        <v>687.830023</v>
      </c>
      <c r="E54" s="793">
        <v>658.368495</v>
      </c>
      <c r="F54" s="793">
        <v>612.593565</v>
      </c>
      <c r="G54" s="793">
        <v>-4.2832570569545965</v>
      </c>
      <c r="H54" s="794">
        <v>-6.952782575053206</v>
      </c>
    </row>
    <row r="55" spans="2:8" ht="15" customHeight="1">
      <c r="B55" s="791">
        <v>49</v>
      </c>
      <c r="C55" s="792" t="s">
        <v>826</v>
      </c>
      <c r="D55" s="793">
        <v>136.861862</v>
      </c>
      <c r="E55" s="793">
        <v>136.62321799999998</v>
      </c>
      <c r="F55" s="793">
        <v>128.962936</v>
      </c>
      <c r="G55" s="793">
        <v>-0.17436851765178574</v>
      </c>
      <c r="H55" s="794">
        <v>-5.606866908961237</v>
      </c>
    </row>
    <row r="56" spans="2:8" ht="15" customHeight="1">
      <c r="B56" s="791">
        <v>50</v>
      </c>
      <c r="C56" s="792" t="s">
        <v>827</v>
      </c>
      <c r="D56" s="793">
        <v>317.604751</v>
      </c>
      <c r="E56" s="793">
        <v>417.493287</v>
      </c>
      <c r="F56" s="793">
        <v>427.66186600000003</v>
      </c>
      <c r="G56" s="793">
        <v>31.450579906469983</v>
      </c>
      <c r="H56" s="794">
        <v>2.435626946978914</v>
      </c>
    </row>
    <row r="57" spans="2:8" ht="15" customHeight="1">
      <c r="B57" s="791">
        <v>51</v>
      </c>
      <c r="C57" s="792" t="s">
        <v>828</v>
      </c>
      <c r="D57" s="793">
        <v>2988.7860259999998</v>
      </c>
      <c r="E57" s="793">
        <v>3486.847538</v>
      </c>
      <c r="F57" s="793">
        <v>3455.3630409999996</v>
      </c>
      <c r="G57" s="793">
        <v>16.664341564343218</v>
      </c>
      <c r="H57" s="794">
        <v>-0.902950205217735</v>
      </c>
    </row>
    <row r="58" spans="2:8" ht="15" customHeight="1">
      <c r="B58" s="791">
        <v>52</v>
      </c>
      <c r="C58" s="792" t="s">
        <v>829</v>
      </c>
      <c r="D58" s="793">
        <v>124.039872</v>
      </c>
      <c r="E58" s="793">
        <v>232.52471400000002</v>
      </c>
      <c r="F58" s="793">
        <v>83.195285</v>
      </c>
      <c r="G58" s="793">
        <v>87.45965329599827</v>
      </c>
      <c r="H58" s="794">
        <v>-64.22088492494609</v>
      </c>
    </row>
    <row r="59" spans="2:8" ht="15" customHeight="1">
      <c r="B59" s="791">
        <v>53</v>
      </c>
      <c r="C59" s="792" t="s">
        <v>830</v>
      </c>
      <c r="D59" s="793">
        <v>133.220152</v>
      </c>
      <c r="E59" s="793">
        <v>97.87499300000002</v>
      </c>
      <c r="F59" s="793">
        <v>91.428984</v>
      </c>
      <c r="G59" s="793">
        <v>-26.531390686297968</v>
      </c>
      <c r="H59" s="794">
        <v>-6.5859611351390015</v>
      </c>
    </row>
    <row r="60" spans="2:8" ht="15" customHeight="1">
      <c r="B60" s="791">
        <v>54</v>
      </c>
      <c r="C60" s="792" t="s">
        <v>755</v>
      </c>
      <c r="D60" s="793">
        <v>768.908187</v>
      </c>
      <c r="E60" s="793">
        <v>753.027265</v>
      </c>
      <c r="F60" s="793">
        <v>500.89081300000004</v>
      </c>
      <c r="G60" s="793">
        <v>-2.065385993867679</v>
      </c>
      <c r="H60" s="794">
        <v>-33.48304420292139</v>
      </c>
    </row>
    <row r="61" spans="2:8" ht="15" customHeight="1">
      <c r="B61" s="791">
        <v>55</v>
      </c>
      <c r="C61" s="792" t="s">
        <v>831</v>
      </c>
      <c r="D61" s="793">
        <v>1794.027743</v>
      </c>
      <c r="E61" s="793">
        <v>2093.082942</v>
      </c>
      <c r="F61" s="793">
        <v>2189.260882</v>
      </c>
      <c r="G61" s="793">
        <v>16.669485751648153</v>
      </c>
      <c r="H61" s="794">
        <v>4.595037208993702</v>
      </c>
    </row>
    <row r="62" spans="2:8" ht="15" customHeight="1">
      <c r="B62" s="791">
        <v>56</v>
      </c>
      <c r="C62" s="792" t="s">
        <v>788</v>
      </c>
      <c r="D62" s="793">
        <v>67.320005</v>
      </c>
      <c r="E62" s="793">
        <v>88.85307900000001</v>
      </c>
      <c r="F62" s="793">
        <v>66.478526</v>
      </c>
      <c r="G62" s="793">
        <v>31.986144386055855</v>
      </c>
      <c r="H62" s="794">
        <v>-25.181516782327833</v>
      </c>
    </row>
    <row r="63" spans="2:8" ht="15" customHeight="1">
      <c r="B63" s="791">
        <v>57</v>
      </c>
      <c r="C63" s="792" t="s">
        <v>789</v>
      </c>
      <c r="D63" s="793">
        <v>4201.491496000001</v>
      </c>
      <c r="E63" s="793">
        <v>3790.084814</v>
      </c>
      <c r="F63" s="793">
        <v>3898.103026</v>
      </c>
      <c r="G63" s="793">
        <v>-9.791919902531703</v>
      </c>
      <c r="H63" s="794">
        <v>2.8500209705333788</v>
      </c>
    </row>
    <row r="64" spans="2:8" ht="15" customHeight="1">
      <c r="B64" s="791">
        <v>58</v>
      </c>
      <c r="C64" s="792" t="s">
        <v>832</v>
      </c>
      <c r="D64" s="793">
        <v>308.41719600000005</v>
      </c>
      <c r="E64" s="793">
        <v>377.444966</v>
      </c>
      <c r="F64" s="793">
        <v>372.073961</v>
      </c>
      <c r="G64" s="793">
        <v>22.381297442312515</v>
      </c>
      <c r="H64" s="794">
        <v>-1.4229902327005846</v>
      </c>
    </row>
    <row r="65" spans="2:8" ht="15" customHeight="1">
      <c r="B65" s="791">
        <v>59</v>
      </c>
      <c r="C65" s="792" t="s">
        <v>833</v>
      </c>
      <c r="D65" s="793">
        <v>0.238226</v>
      </c>
      <c r="E65" s="793">
        <v>0.6744049999999999</v>
      </c>
      <c r="F65" s="793">
        <v>1.2092429999999998</v>
      </c>
      <c r="G65" s="793">
        <v>183.09462443226175</v>
      </c>
      <c r="H65" s="794">
        <v>79.30516529385162</v>
      </c>
    </row>
    <row r="66" spans="2:8" ht="15" customHeight="1">
      <c r="B66" s="791">
        <v>60</v>
      </c>
      <c r="C66" s="792" t="s">
        <v>791</v>
      </c>
      <c r="D66" s="793">
        <v>1375.2780280000002</v>
      </c>
      <c r="E66" s="793">
        <v>1602.7286560000002</v>
      </c>
      <c r="F66" s="793">
        <v>923.056607</v>
      </c>
      <c r="G66" s="793">
        <v>16.538519729772048</v>
      </c>
      <c r="H66" s="794">
        <v>-42.4071814312154</v>
      </c>
    </row>
    <row r="67" spans="2:8" ht="15" customHeight="1">
      <c r="B67" s="791">
        <v>61</v>
      </c>
      <c r="C67" s="792" t="s">
        <v>834</v>
      </c>
      <c r="D67" s="793">
        <v>309.29191299999997</v>
      </c>
      <c r="E67" s="793">
        <v>345.3347079999999</v>
      </c>
      <c r="F67" s="793">
        <v>420.580232</v>
      </c>
      <c r="G67" s="793">
        <v>11.65332602795857</v>
      </c>
      <c r="H67" s="794">
        <v>21.789157665553887</v>
      </c>
    </row>
    <row r="68" spans="2:8" ht="15" customHeight="1">
      <c r="B68" s="791">
        <v>62</v>
      </c>
      <c r="C68" s="792" t="s">
        <v>794</v>
      </c>
      <c r="D68" s="793">
        <v>1501.6445159999996</v>
      </c>
      <c r="E68" s="793">
        <v>1628.196741</v>
      </c>
      <c r="F68" s="793">
        <v>1522.358092</v>
      </c>
      <c r="G68" s="793">
        <v>8.42757547818998</v>
      </c>
      <c r="H68" s="794">
        <v>-6.500359958649497</v>
      </c>
    </row>
    <row r="69" spans="2:8" ht="15" customHeight="1">
      <c r="B69" s="791">
        <v>63</v>
      </c>
      <c r="C69" s="792" t="s">
        <v>835</v>
      </c>
      <c r="D69" s="793">
        <v>310.577071</v>
      </c>
      <c r="E69" s="793">
        <v>325.00298000000004</v>
      </c>
      <c r="F69" s="793">
        <v>271.01249900000005</v>
      </c>
      <c r="G69" s="793">
        <v>4.644872512175908</v>
      </c>
      <c r="H69" s="794">
        <v>-16.612303370264485</v>
      </c>
    </row>
    <row r="70" spans="2:8" ht="15" customHeight="1">
      <c r="B70" s="791">
        <v>64</v>
      </c>
      <c r="C70" s="792" t="s">
        <v>836</v>
      </c>
      <c r="D70" s="793">
        <v>61.061462999999996</v>
      </c>
      <c r="E70" s="793">
        <v>187.099262</v>
      </c>
      <c r="F70" s="793">
        <v>598.195097</v>
      </c>
      <c r="G70" s="793">
        <v>206.4113645622936</v>
      </c>
      <c r="H70" s="794">
        <v>219.72071434466693</v>
      </c>
    </row>
    <row r="71" spans="2:8" ht="15" customHeight="1">
      <c r="B71" s="795"/>
      <c r="C71" s="796" t="s">
        <v>687</v>
      </c>
      <c r="D71" s="797">
        <v>30011.20984300002</v>
      </c>
      <c r="E71" s="797">
        <v>40307.00953799997</v>
      </c>
      <c r="F71" s="797">
        <v>43276.27804499999</v>
      </c>
      <c r="G71" s="797">
        <v>34.306513295735726</v>
      </c>
      <c r="H71" s="798">
        <v>7.366283286783755</v>
      </c>
    </row>
    <row r="72" spans="2:8" ht="15" customHeight="1" thickBot="1">
      <c r="B72" s="799"/>
      <c r="C72" s="800" t="s">
        <v>688</v>
      </c>
      <c r="D72" s="801">
        <v>134268.65793</v>
      </c>
      <c r="E72" s="801">
        <v>146641.21214599998</v>
      </c>
      <c r="F72" s="801">
        <v>140665.763322</v>
      </c>
      <c r="G72" s="801">
        <v>9.214800762223206</v>
      </c>
      <c r="H72" s="802">
        <v>-4.07497233318729</v>
      </c>
    </row>
    <row r="73" ht="13.5" thickTop="1">
      <c r="B73" s="30" t="s">
        <v>690</v>
      </c>
    </row>
    <row r="75" spans="4:6" ht="12.75">
      <c r="D75" s="803"/>
      <c r="E75" s="803"/>
      <c r="F75" s="803"/>
    </row>
    <row r="77" ht="12.75">
      <c r="D77" s="221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4"/>
  <sheetViews>
    <sheetView zoomScalePageLayoutView="0" workbookViewId="0" topLeftCell="A1">
      <selection activeCell="E30" sqref="E30"/>
    </sheetView>
  </sheetViews>
  <sheetFormatPr defaultColWidth="9.140625" defaultRowHeight="15"/>
  <cols>
    <col min="3" max="3" width="27.28125" style="0" customWidth="1"/>
    <col min="4" max="4" width="12.140625" style="0" customWidth="1"/>
    <col min="5" max="5" width="11.7109375" style="0" customWidth="1"/>
    <col min="6" max="6" width="10.8515625" style="0" customWidth="1"/>
    <col min="7" max="7" width="13.140625" style="0" customWidth="1"/>
    <col min="8" max="8" width="12.57421875" style="0" customWidth="1"/>
    <col min="9" max="9" width="12.28125" style="0" customWidth="1"/>
  </cols>
  <sheetData>
    <row r="1" spans="3:9" ht="15">
      <c r="C1" s="1496" t="s">
        <v>837</v>
      </c>
      <c r="D1" s="1496"/>
      <c r="E1" s="1496"/>
      <c r="F1" s="1496"/>
      <c r="G1" s="1496"/>
      <c r="H1" s="1496"/>
      <c r="I1" s="1496"/>
    </row>
    <row r="2" spans="2:13" ht="23.25">
      <c r="B2" s="1525" t="s">
        <v>838</v>
      </c>
      <c r="C2" s="1525"/>
      <c r="D2" s="1525"/>
      <c r="E2" s="1525"/>
      <c r="F2" s="1525"/>
      <c r="G2" s="1525"/>
      <c r="H2" s="1525"/>
      <c r="I2" s="1525"/>
      <c r="J2" s="804"/>
      <c r="K2" s="804"/>
      <c r="L2" s="804"/>
      <c r="M2" s="804"/>
    </row>
    <row r="3" spans="2:13" ht="13.5" customHeight="1">
      <c r="B3" s="1526" t="s">
        <v>839</v>
      </c>
      <c r="C3" s="1526"/>
      <c r="D3" s="1526"/>
      <c r="E3" s="1526"/>
      <c r="F3" s="1526"/>
      <c r="G3" s="1526"/>
      <c r="H3" s="1526"/>
      <c r="I3" s="1526"/>
      <c r="J3" s="805"/>
      <c r="K3" s="805"/>
      <c r="L3" s="805"/>
      <c r="M3" s="805"/>
    </row>
    <row r="4" spans="2:13" ht="18.75">
      <c r="B4" s="1527" t="s">
        <v>97</v>
      </c>
      <c r="C4" s="1527"/>
      <c r="D4" s="1527"/>
      <c r="E4" s="1527"/>
      <c r="F4" s="1527"/>
      <c r="G4" s="1527"/>
      <c r="H4" s="1527"/>
      <c r="I4" s="1527"/>
      <c r="J4" s="805"/>
      <c r="K4" s="805"/>
      <c r="L4" s="805"/>
      <c r="M4" s="805"/>
    </row>
    <row r="5" spans="3:9" ht="15.75" thickBot="1">
      <c r="C5" s="1528" t="s">
        <v>840</v>
      </c>
      <c r="D5" s="1528"/>
      <c r="E5" s="1528"/>
      <c r="F5" s="1528"/>
      <c r="G5" s="1528"/>
      <c r="H5" s="1528"/>
      <c r="I5" s="1528"/>
    </row>
    <row r="6" spans="2:9" ht="15.75" customHeight="1" thickTop="1">
      <c r="B6" s="1529" t="s">
        <v>841</v>
      </c>
      <c r="C6" s="1531" t="s">
        <v>842</v>
      </c>
      <c r="D6" s="1519" t="s">
        <v>843</v>
      </c>
      <c r="E6" s="1520"/>
      <c r="F6" s="1517" t="s">
        <v>844</v>
      </c>
      <c r="G6" s="1519" t="s">
        <v>845</v>
      </c>
      <c r="H6" s="1520"/>
      <c r="I6" s="1521" t="s">
        <v>844</v>
      </c>
    </row>
    <row r="7" spans="2:9" ht="15" customHeight="1">
      <c r="B7" s="1530"/>
      <c r="C7" s="1532"/>
      <c r="D7" s="806" t="s">
        <v>3</v>
      </c>
      <c r="E7" s="807" t="s">
        <v>6</v>
      </c>
      <c r="F7" s="1518"/>
      <c r="G7" s="807" t="s">
        <v>3</v>
      </c>
      <c r="H7" s="806" t="s">
        <v>6</v>
      </c>
      <c r="I7" s="1522"/>
    </row>
    <row r="8" spans="2:9" ht="15">
      <c r="B8" s="808">
        <v>1</v>
      </c>
      <c r="C8" s="685" t="s">
        <v>846</v>
      </c>
      <c r="D8" s="809">
        <v>16622.320853999998</v>
      </c>
      <c r="E8" s="809">
        <v>6252.638445999999</v>
      </c>
      <c r="F8" s="809">
        <v>-62.384082819004405</v>
      </c>
      <c r="G8" s="809">
        <v>264320.179965</v>
      </c>
      <c r="H8" s="809">
        <v>123894.291665</v>
      </c>
      <c r="I8" s="810">
        <v>-53.12719154420768</v>
      </c>
    </row>
    <row r="9" spans="2:9" ht="15">
      <c r="B9" s="811">
        <v>2</v>
      </c>
      <c r="C9" s="685" t="s">
        <v>847</v>
      </c>
      <c r="D9" s="809">
        <v>2438.3507720000002</v>
      </c>
      <c r="E9" s="809">
        <v>2927.492223</v>
      </c>
      <c r="F9" s="809">
        <v>20.060339825462975</v>
      </c>
      <c r="G9" s="809">
        <v>67144.49993</v>
      </c>
      <c r="H9" s="809">
        <v>79245.072297</v>
      </c>
      <c r="I9" s="810">
        <v>18.02168811982395</v>
      </c>
    </row>
    <row r="10" spans="2:9" ht="15">
      <c r="B10" s="811">
        <v>3</v>
      </c>
      <c r="C10" s="685" t="s">
        <v>848</v>
      </c>
      <c r="D10" s="809">
        <v>4223.354227000001</v>
      </c>
      <c r="E10" s="809">
        <v>3651.954299</v>
      </c>
      <c r="F10" s="809">
        <v>-13.52952883627492</v>
      </c>
      <c r="G10" s="809">
        <v>82020.807631</v>
      </c>
      <c r="H10" s="809">
        <v>142399.12586200002</v>
      </c>
      <c r="I10" s="810">
        <v>73.61341588177663</v>
      </c>
    </row>
    <row r="11" spans="2:9" ht="15">
      <c r="B11" s="811">
        <v>4</v>
      </c>
      <c r="C11" s="685" t="s">
        <v>849</v>
      </c>
      <c r="D11" s="809">
        <v>21178.36645</v>
      </c>
      <c r="E11" s="809">
        <v>17506.237998999997</v>
      </c>
      <c r="F11" s="809">
        <v>-17.33905426402707</v>
      </c>
      <c r="G11" s="809">
        <v>76389.679107</v>
      </c>
      <c r="H11" s="809">
        <v>93265.416362</v>
      </c>
      <c r="I11" s="810">
        <v>22.091645693866496</v>
      </c>
    </row>
    <row r="12" spans="2:9" ht="15">
      <c r="B12" s="811">
        <v>5</v>
      </c>
      <c r="C12" s="685" t="s">
        <v>850</v>
      </c>
      <c r="D12" s="809">
        <v>16198.784810000001</v>
      </c>
      <c r="E12" s="809">
        <v>18204.430214</v>
      </c>
      <c r="F12" s="809">
        <v>12.381455939595256</v>
      </c>
      <c r="G12" s="809">
        <v>77615.800893</v>
      </c>
      <c r="H12" s="809">
        <v>78969.258139</v>
      </c>
      <c r="I12" s="810">
        <v>1.7437908652979672</v>
      </c>
    </row>
    <row r="13" spans="2:9" ht="15">
      <c r="B13" s="811">
        <v>6</v>
      </c>
      <c r="C13" s="685" t="s">
        <v>851</v>
      </c>
      <c r="D13" s="809">
        <v>2019.0955265</v>
      </c>
      <c r="E13" s="809">
        <v>1544.7025070000002</v>
      </c>
      <c r="F13" s="809">
        <v>-23.493797630150553</v>
      </c>
      <c r="G13" s="809">
        <v>17173.322646</v>
      </c>
      <c r="H13" s="809">
        <v>21353.602698</v>
      </c>
      <c r="I13" s="810">
        <v>24.341707997745374</v>
      </c>
    </row>
    <row r="14" spans="2:9" ht="15">
      <c r="B14" s="811">
        <v>7</v>
      </c>
      <c r="C14" s="685" t="s">
        <v>852</v>
      </c>
      <c r="D14" s="809">
        <v>5766.168841</v>
      </c>
      <c r="E14" s="809">
        <v>4245.127851</v>
      </c>
      <c r="F14" s="809">
        <v>-26.37871057789235</v>
      </c>
      <c r="G14" s="809">
        <v>20037.414800000002</v>
      </c>
      <c r="H14" s="809">
        <v>25991.809336</v>
      </c>
      <c r="I14" s="810">
        <v>29.716381057300822</v>
      </c>
    </row>
    <row r="15" spans="2:9" ht="15">
      <c r="B15" s="811">
        <v>8</v>
      </c>
      <c r="C15" s="685" t="s">
        <v>853</v>
      </c>
      <c r="D15" s="809">
        <v>399.890911</v>
      </c>
      <c r="E15" s="809">
        <v>369.931519</v>
      </c>
      <c r="F15" s="809">
        <v>-7.491891207299801</v>
      </c>
      <c r="G15" s="809">
        <v>5517.332663</v>
      </c>
      <c r="H15" s="809">
        <v>12009.663825</v>
      </c>
      <c r="I15" s="810">
        <v>117.67155541550855</v>
      </c>
    </row>
    <row r="16" spans="2:9" ht="15">
      <c r="B16" s="811">
        <v>9</v>
      </c>
      <c r="C16" s="685" t="s">
        <v>854</v>
      </c>
      <c r="D16" s="809">
        <v>787.77916</v>
      </c>
      <c r="E16" s="809">
        <v>466.445566</v>
      </c>
      <c r="F16" s="809">
        <v>-40.789806371623236</v>
      </c>
      <c r="G16" s="809">
        <v>6042.149273</v>
      </c>
      <c r="H16" s="809">
        <v>12024.121897</v>
      </c>
      <c r="I16" s="810">
        <v>99.00405226218251</v>
      </c>
    </row>
    <row r="17" spans="2:9" ht="15">
      <c r="B17" s="811">
        <v>10</v>
      </c>
      <c r="C17" s="685" t="s">
        <v>855</v>
      </c>
      <c r="D17" s="809">
        <v>2.000296</v>
      </c>
      <c r="E17" s="809">
        <v>1.60822</v>
      </c>
      <c r="F17" s="809">
        <v>-19.600899066938098</v>
      </c>
      <c r="G17" s="809">
        <v>1195.113817</v>
      </c>
      <c r="H17" s="809">
        <v>2220.549828</v>
      </c>
      <c r="I17" s="810">
        <v>85.8023726622182</v>
      </c>
    </row>
    <row r="18" spans="2:9" ht="15">
      <c r="B18" s="811">
        <v>11</v>
      </c>
      <c r="C18" s="685" t="s">
        <v>856</v>
      </c>
      <c r="D18" s="809">
        <v>1339.746139</v>
      </c>
      <c r="E18" s="809">
        <v>0</v>
      </c>
      <c r="F18" s="809">
        <v>-100</v>
      </c>
      <c r="G18" s="809">
        <v>10648.652985</v>
      </c>
      <c r="H18" s="809">
        <v>0</v>
      </c>
      <c r="I18" s="810">
        <v>-100</v>
      </c>
    </row>
    <row r="19" spans="2:9" ht="15">
      <c r="B19" s="811">
        <v>12</v>
      </c>
      <c r="C19" s="685" t="s">
        <v>857</v>
      </c>
      <c r="D19" s="812" t="s">
        <v>63</v>
      </c>
      <c r="E19" s="809">
        <v>12.249006</v>
      </c>
      <c r="F19" s="812" t="s">
        <v>63</v>
      </c>
      <c r="G19" s="812" t="s">
        <v>63</v>
      </c>
      <c r="H19" s="809">
        <v>962.5248510000001</v>
      </c>
      <c r="I19" s="813" t="s">
        <v>63</v>
      </c>
    </row>
    <row r="20" spans="2:9" ht="15">
      <c r="B20" s="814">
        <v>13</v>
      </c>
      <c r="C20" s="685" t="s">
        <v>858</v>
      </c>
      <c r="D20" s="812" t="s">
        <v>63</v>
      </c>
      <c r="E20" s="809">
        <v>419.050922</v>
      </c>
      <c r="F20" s="812" t="s">
        <v>63</v>
      </c>
      <c r="G20" s="812" t="s">
        <v>63</v>
      </c>
      <c r="H20" s="809">
        <v>7022.172454</v>
      </c>
      <c r="I20" s="813" t="s">
        <v>63</v>
      </c>
    </row>
    <row r="21" spans="2:9" ht="15.75" customHeight="1" thickBot="1">
      <c r="B21" s="1523" t="s">
        <v>420</v>
      </c>
      <c r="C21" s="1524"/>
      <c r="D21" s="815">
        <v>70975.917725</v>
      </c>
      <c r="E21" s="815">
        <v>55601.868772</v>
      </c>
      <c r="F21" s="816">
        <v>-21.660826808036603</v>
      </c>
      <c r="G21" s="815">
        <v>628104.9537099999</v>
      </c>
      <c r="H21" s="815">
        <v>599357.6092140002</v>
      </c>
      <c r="I21" s="817">
        <v>-4.576837728503662</v>
      </c>
    </row>
    <row r="22" ht="15.75" thickTop="1"/>
    <row r="23" spans="4:10" ht="15">
      <c r="D23" s="818"/>
      <c r="E23" s="818"/>
      <c r="G23" s="818"/>
      <c r="H23" s="818"/>
      <c r="J23" s="818"/>
    </row>
    <row r="24" spans="4:10" ht="15">
      <c r="D24" s="819"/>
      <c r="E24" s="819"/>
      <c r="G24" s="818"/>
      <c r="H24" s="819"/>
      <c r="J24" s="818"/>
    </row>
    <row r="25" spans="7:10" ht="15">
      <c r="G25" s="818"/>
      <c r="J25" s="818"/>
    </row>
    <row r="26" spans="7:10" ht="15">
      <c r="G26" s="818"/>
      <c r="J26" s="818"/>
    </row>
    <row r="27" spans="7:10" ht="15">
      <c r="G27" s="818"/>
      <c r="J27" s="818"/>
    </row>
    <row r="28" spans="7:10" ht="15">
      <c r="G28" s="818"/>
      <c r="J28" s="818"/>
    </row>
    <row r="29" spans="7:10" ht="15">
      <c r="G29" s="818"/>
      <c r="J29" s="818"/>
    </row>
    <row r="30" spans="7:10" ht="15">
      <c r="G30" s="818"/>
      <c r="J30" s="818"/>
    </row>
    <row r="31" spans="7:10" ht="15">
      <c r="G31" s="818"/>
      <c r="J31" s="818"/>
    </row>
    <row r="32" spans="7:10" ht="15">
      <c r="G32" s="818"/>
      <c r="J32" s="818"/>
    </row>
    <row r="33" spans="7:10" ht="15">
      <c r="G33" s="818"/>
      <c r="J33" s="818"/>
    </row>
    <row r="34" spans="7:10" ht="15">
      <c r="G34" s="818"/>
      <c r="J34" s="818"/>
    </row>
  </sheetData>
  <sheetProtection/>
  <mergeCells count="12">
    <mergeCell ref="C6:C7"/>
    <mergeCell ref="D6:E6"/>
    <mergeCell ref="F6:F7"/>
    <mergeCell ref="G6:H6"/>
    <mergeCell ref="I6:I7"/>
    <mergeCell ref="B21:C21"/>
    <mergeCell ref="C1:I1"/>
    <mergeCell ref="B2:I2"/>
    <mergeCell ref="B3:I3"/>
    <mergeCell ref="B4:I4"/>
    <mergeCell ref="C5:I5"/>
    <mergeCell ref="B6:B7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selection activeCell="M27" sqref="M27"/>
    </sheetView>
  </sheetViews>
  <sheetFormatPr defaultColWidth="9.140625" defaultRowHeight="21" customHeight="1"/>
  <cols>
    <col min="1" max="11" width="12.7109375" style="820" customWidth="1"/>
    <col min="12" max="16384" width="9.140625" style="820" customWidth="1"/>
  </cols>
  <sheetData>
    <row r="1" spans="1:11" ht="12.75">
      <c r="A1" s="1533" t="s">
        <v>859</v>
      </c>
      <c r="B1" s="1533"/>
      <c r="C1" s="1533"/>
      <c r="D1" s="1533"/>
      <c r="E1" s="1533"/>
      <c r="F1" s="1533"/>
      <c r="G1" s="1533"/>
      <c r="H1" s="1533"/>
      <c r="I1" s="1533"/>
      <c r="J1" s="1533"/>
      <c r="K1" s="1533"/>
    </row>
    <row r="2" spans="1:11" ht="15.75">
      <c r="A2" s="1534" t="s">
        <v>860</v>
      </c>
      <c r="B2" s="1534"/>
      <c r="C2" s="1534"/>
      <c r="D2" s="1534"/>
      <c r="E2" s="1534"/>
      <c r="F2" s="1534"/>
      <c r="G2" s="1534"/>
      <c r="H2" s="1534"/>
      <c r="I2" s="1534"/>
      <c r="J2" s="1534"/>
      <c r="K2" s="1534"/>
    </row>
    <row r="3" spans="1:11" ht="15.75" customHeight="1" thickBot="1">
      <c r="A3" s="1535" t="s">
        <v>27</v>
      </c>
      <c r="B3" s="1535"/>
      <c r="C3" s="1535"/>
      <c r="D3" s="1535"/>
      <c r="E3" s="1535"/>
      <c r="F3" s="1535"/>
      <c r="G3" s="1535"/>
      <c r="H3" s="1535"/>
      <c r="I3" s="1535"/>
      <c r="J3" s="1535"/>
      <c r="K3" s="1535"/>
    </row>
    <row r="4" spans="1:11" ht="21" customHeight="1" thickTop="1">
      <c r="A4" s="821" t="s">
        <v>861</v>
      </c>
      <c r="B4" s="822" t="s">
        <v>862</v>
      </c>
      <c r="C4" s="822" t="s">
        <v>863</v>
      </c>
      <c r="D4" s="822" t="s">
        <v>864</v>
      </c>
      <c r="E4" s="822" t="s">
        <v>865</v>
      </c>
      <c r="F4" s="823" t="s">
        <v>866</v>
      </c>
      <c r="G4" s="823" t="s">
        <v>867</v>
      </c>
      <c r="H4" s="823" t="s">
        <v>868</v>
      </c>
      <c r="I4" s="824" t="s">
        <v>2</v>
      </c>
      <c r="J4" s="824" t="s">
        <v>604</v>
      </c>
      <c r="K4" s="825" t="s">
        <v>53</v>
      </c>
    </row>
    <row r="5" spans="1:11" ht="21" customHeight="1">
      <c r="A5" s="826" t="s">
        <v>197</v>
      </c>
      <c r="B5" s="827">
        <v>957.5</v>
      </c>
      <c r="C5" s="827">
        <v>2133.8</v>
      </c>
      <c r="D5" s="827">
        <v>3417.43</v>
      </c>
      <c r="E5" s="827">
        <v>3939.5</v>
      </c>
      <c r="F5" s="827">
        <v>2628.646</v>
      </c>
      <c r="G5" s="827">
        <v>3023.9850000000006</v>
      </c>
      <c r="H5" s="827">
        <v>3350.8</v>
      </c>
      <c r="I5" s="828">
        <v>5513.375582999998</v>
      </c>
      <c r="J5" s="827">
        <v>6551.1245</v>
      </c>
      <c r="K5" s="829">
        <v>9220.529767999999</v>
      </c>
    </row>
    <row r="6" spans="1:11" ht="21" customHeight="1">
      <c r="A6" s="826" t="s">
        <v>198</v>
      </c>
      <c r="B6" s="827">
        <v>1207.954</v>
      </c>
      <c r="C6" s="827">
        <v>1655.209</v>
      </c>
      <c r="D6" s="827">
        <v>2820.1</v>
      </c>
      <c r="E6" s="827">
        <v>4235.2</v>
      </c>
      <c r="F6" s="827">
        <v>4914.036</v>
      </c>
      <c r="G6" s="827">
        <v>5135.26</v>
      </c>
      <c r="H6" s="827">
        <v>3193.1</v>
      </c>
      <c r="I6" s="828">
        <v>6800.915908000001</v>
      </c>
      <c r="J6" s="828">
        <v>6873.778996</v>
      </c>
      <c r="K6" s="829">
        <v>2674.870955</v>
      </c>
    </row>
    <row r="7" spans="1:11" ht="21" customHeight="1">
      <c r="A7" s="826" t="s">
        <v>199</v>
      </c>
      <c r="B7" s="827">
        <v>865.719</v>
      </c>
      <c r="C7" s="827">
        <v>2411.6</v>
      </c>
      <c r="D7" s="827">
        <v>1543.517</v>
      </c>
      <c r="E7" s="827">
        <v>4145.5</v>
      </c>
      <c r="F7" s="827">
        <v>4589.347</v>
      </c>
      <c r="G7" s="827">
        <v>3823.28</v>
      </c>
      <c r="H7" s="827">
        <v>2878.583504</v>
      </c>
      <c r="I7" s="828">
        <v>5499.626733</v>
      </c>
      <c r="J7" s="828">
        <v>4687.56</v>
      </c>
      <c r="K7" s="829">
        <v>1943.288387</v>
      </c>
    </row>
    <row r="8" spans="1:11" ht="21" customHeight="1">
      <c r="A8" s="826" t="s">
        <v>200</v>
      </c>
      <c r="B8" s="827">
        <v>1188.259</v>
      </c>
      <c r="C8" s="827">
        <v>2065.7</v>
      </c>
      <c r="D8" s="827">
        <v>1571.367</v>
      </c>
      <c r="E8" s="827">
        <v>3894.8</v>
      </c>
      <c r="F8" s="827">
        <v>2064.913</v>
      </c>
      <c r="G8" s="827">
        <v>3673.03</v>
      </c>
      <c r="H8" s="827">
        <v>4227.3</v>
      </c>
      <c r="I8" s="828">
        <v>4878.920368</v>
      </c>
      <c r="J8" s="828">
        <v>6661.43</v>
      </c>
      <c r="K8" s="829">
        <v>1729.7318549999995</v>
      </c>
    </row>
    <row r="9" spans="1:11" ht="21" customHeight="1">
      <c r="A9" s="826" t="s">
        <v>201</v>
      </c>
      <c r="B9" s="827">
        <v>1661.361</v>
      </c>
      <c r="C9" s="827">
        <v>2859.9</v>
      </c>
      <c r="D9" s="827">
        <v>2301.56</v>
      </c>
      <c r="E9" s="827">
        <v>4767.4</v>
      </c>
      <c r="F9" s="827">
        <v>3784.984</v>
      </c>
      <c r="G9" s="827">
        <v>5468.766</v>
      </c>
      <c r="H9" s="827">
        <v>3117</v>
      </c>
      <c r="I9" s="828">
        <v>6215.803716</v>
      </c>
      <c r="J9" s="828">
        <v>6053</v>
      </c>
      <c r="K9" s="829">
        <v>6048.755077999999</v>
      </c>
    </row>
    <row r="10" spans="1:11" ht="21" customHeight="1">
      <c r="A10" s="826" t="s">
        <v>202</v>
      </c>
      <c r="B10" s="827">
        <v>1643.985</v>
      </c>
      <c r="C10" s="827">
        <v>3805.5</v>
      </c>
      <c r="D10" s="827">
        <v>2016.824</v>
      </c>
      <c r="E10" s="827">
        <v>4917.8</v>
      </c>
      <c r="F10" s="827">
        <v>4026.84</v>
      </c>
      <c r="G10" s="827">
        <v>5113.109</v>
      </c>
      <c r="H10" s="827">
        <v>3147.629993000001</v>
      </c>
      <c r="I10" s="828">
        <v>7250.6900829999995</v>
      </c>
      <c r="J10" s="828">
        <v>6521.12</v>
      </c>
      <c r="K10" s="829">
        <v>5194.902522</v>
      </c>
    </row>
    <row r="11" spans="1:11" ht="21" customHeight="1">
      <c r="A11" s="826" t="s">
        <v>203</v>
      </c>
      <c r="B11" s="827">
        <v>716.981</v>
      </c>
      <c r="C11" s="827">
        <v>2962.1</v>
      </c>
      <c r="D11" s="827">
        <v>2007.5</v>
      </c>
      <c r="E11" s="827">
        <v>5107.5</v>
      </c>
      <c r="F11" s="827">
        <v>5404.078</v>
      </c>
      <c r="G11" s="827">
        <v>5923.4</v>
      </c>
      <c r="H11" s="827">
        <v>3693.200732</v>
      </c>
      <c r="I11" s="830">
        <v>7103.718668</v>
      </c>
      <c r="J11" s="830">
        <v>5399.75</v>
      </c>
      <c r="K11" s="831">
        <v>5664.369971</v>
      </c>
    </row>
    <row r="12" spans="1:11" ht="21" customHeight="1">
      <c r="A12" s="826" t="s">
        <v>204</v>
      </c>
      <c r="B12" s="827">
        <v>1428.479</v>
      </c>
      <c r="C12" s="827">
        <v>1963.1</v>
      </c>
      <c r="D12" s="827">
        <v>2480.095</v>
      </c>
      <c r="E12" s="827">
        <v>3755.8</v>
      </c>
      <c r="F12" s="827">
        <v>4548.177</v>
      </c>
      <c r="G12" s="827">
        <v>5524.553</v>
      </c>
      <c r="H12" s="827">
        <v>2894.6</v>
      </c>
      <c r="I12" s="830">
        <v>6370.281666999998</v>
      </c>
      <c r="J12" s="830">
        <v>7039.43</v>
      </c>
      <c r="K12" s="831">
        <v>7382.366038000001</v>
      </c>
    </row>
    <row r="13" spans="1:11" ht="21" customHeight="1">
      <c r="A13" s="826" t="s">
        <v>205</v>
      </c>
      <c r="B13" s="827">
        <v>2052.853</v>
      </c>
      <c r="C13" s="827">
        <v>3442.1</v>
      </c>
      <c r="D13" s="827">
        <v>3768.18</v>
      </c>
      <c r="E13" s="827">
        <v>4382.1</v>
      </c>
      <c r="F13" s="827">
        <v>4505.977</v>
      </c>
      <c r="G13" s="827">
        <v>4638.701</v>
      </c>
      <c r="H13" s="827">
        <v>3614.076429</v>
      </c>
      <c r="I13" s="830">
        <v>7574.0239679999995</v>
      </c>
      <c r="J13" s="830">
        <v>6503.97</v>
      </c>
      <c r="K13" s="831">
        <v>6771.428519000001</v>
      </c>
    </row>
    <row r="14" spans="1:11" ht="21" customHeight="1">
      <c r="A14" s="826" t="s">
        <v>206</v>
      </c>
      <c r="B14" s="827">
        <v>2714.843</v>
      </c>
      <c r="C14" s="827">
        <v>3420.2</v>
      </c>
      <c r="D14" s="827">
        <v>3495.035</v>
      </c>
      <c r="E14" s="827">
        <v>3427.2</v>
      </c>
      <c r="F14" s="827">
        <v>3263.921</v>
      </c>
      <c r="G14" s="827">
        <v>5139.568</v>
      </c>
      <c r="H14" s="827">
        <v>3358.239235000001</v>
      </c>
      <c r="I14" s="830">
        <v>5302.327289999998</v>
      </c>
      <c r="J14" s="830">
        <v>4403.9783418</v>
      </c>
      <c r="K14" s="831">
        <v>5899.446292999999</v>
      </c>
    </row>
    <row r="15" spans="1:11" ht="21" customHeight="1">
      <c r="A15" s="826" t="s">
        <v>207</v>
      </c>
      <c r="B15" s="827">
        <v>1711.2</v>
      </c>
      <c r="C15" s="827">
        <v>2205.73</v>
      </c>
      <c r="D15" s="827">
        <v>3452.1</v>
      </c>
      <c r="E15" s="827">
        <v>3016.2</v>
      </c>
      <c r="F15" s="827">
        <v>4066.715</v>
      </c>
      <c r="G15" s="827">
        <v>5497.373</v>
      </c>
      <c r="H15" s="827">
        <v>3799.3208210000007</v>
      </c>
      <c r="I15" s="830">
        <v>5892.200164999999</v>
      </c>
      <c r="J15" s="830">
        <v>7150.519439000001</v>
      </c>
      <c r="K15" s="831"/>
    </row>
    <row r="16" spans="1:11" ht="21" customHeight="1">
      <c r="A16" s="826" t="s">
        <v>208</v>
      </c>
      <c r="B16" s="827">
        <v>1571.796</v>
      </c>
      <c r="C16" s="827">
        <v>3091.435</v>
      </c>
      <c r="D16" s="827">
        <v>4253.095</v>
      </c>
      <c r="E16" s="827">
        <v>2113.92</v>
      </c>
      <c r="F16" s="832">
        <v>3970.419</v>
      </c>
      <c r="G16" s="832">
        <v>7717.93</v>
      </c>
      <c r="H16" s="827">
        <v>4485.520859</v>
      </c>
      <c r="I16" s="830">
        <v>6628.0436819999995</v>
      </c>
      <c r="J16" s="830">
        <v>10623.366396</v>
      </c>
      <c r="K16" s="831"/>
    </row>
    <row r="17" spans="1:11" ht="21" customHeight="1" thickBot="1">
      <c r="A17" s="833" t="s">
        <v>420</v>
      </c>
      <c r="B17" s="834">
        <v>17720.93</v>
      </c>
      <c r="C17" s="834">
        <v>32016.374</v>
      </c>
      <c r="D17" s="834">
        <v>33126.803</v>
      </c>
      <c r="E17" s="834">
        <v>47702.92</v>
      </c>
      <c r="F17" s="834">
        <v>47768.05300000001</v>
      </c>
      <c r="G17" s="834">
        <v>60678.955</v>
      </c>
      <c r="H17" s="834">
        <v>41759.371573</v>
      </c>
      <c r="I17" s="835">
        <v>75029.92783100001</v>
      </c>
      <c r="J17" s="835">
        <f>SUM(J5:J16)</f>
        <v>78469.0276728</v>
      </c>
      <c r="K17" s="836">
        <f>SUM(K5:K16)</f>
        <v>52529.689386000005</v>
      </c>
    </row>
    <row r="18" spans="1:9" ht="21" customHeight="1" thickTop="1">
      <c r="A18" s="837" t="s">
        <v>869</v>
      </c>
      <c r="B18" s="837"/>
      <c r="C18" s="837"/>
      <c r="D18" s="838"/>
      <c r="E18" s="837"/>
      <c r="F18" s="837"/>
      <c r="G18" s="838"/>
      <c r="H18" s="839"/>
      <c r="I18" s="839"/>
    </row>
    <row r="19" spans="1:9" ht="21" customHeight="1">
      <c r="A19" s="837" t="s">
        <v>690</v>
      </c>
      <c r="B19" s="837"/>
      <c r="C19" s="837"/>
      <c r="D19" s="838"/>
      <c r="E19" s="837"/>
      <c r="F19" s="837"/>
      <c r="G19" s="840"/>
      <c r="H19" s="839"/>
      <c r="I19" s="841"/>
    </row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fitToHeight="1" fitToWidth="1" horizontalDpi="600" verticalDpi="600" orientation="portrait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9.57421875" style="842" bestFit="1" customWidth="1"/>
    <col min="2" max="2" width="10.8515625" style="842" hidden="1" customWidth="1"/>
    <col min="3" max="3" width="11.00390625" style="842" hidden="1" customWidth="1"/>
    <col min="4" max="4" width="9.7109375" style="842" customWidth="1"/>
    <col min="5" max="5" width="12.7109375" style="842" customWidth="1"/>
    <col min="6" max="6" width="10.140625" style="842" customWidth="1"/>
    <col min="7" max="7" width="12.7109375" style="842" customWidth="1"/>
    <col min="8" max="9" width="0" style="842" hidden="1" customWidth="1"/>
    <col min="10" max="10" width="9.140625" style="842" customWidth="1"/>
    <col min="11" max="11" width="9.8515625" style="842" customWidth="1"/>
    <col min="12" max="12" width="9.140625" style="842" customWidth="1"/>
    <col min="13" max="13" width="9.7109375" style="842" customWidth="1"/>
    <col min="14" max="15" width="0" style="842" hidden="1" customWidth="1"/>
    <col min="16" max="16" width="9.140625" style="842" customWidth="1"/>
    <col min="17" max="17" width="10.7109375" style="842" customWidth="1"/>
    <col min="18" max="16384" width="9.140625" style="842" customWidth="1"/>
  </cols>
  <sheetData>
    <row r="1" spans="1:19" ht="12.75">
      <c r="A1" s="1536" t="s">
        <v>870</v>
      </c>
      <c r="B1" s="1536"/>
      <c r="C1" s="1536"/>
      <c r="D1" s="1536"/>
      <c r="E1" s="1536"/>
      <c r="F1" s="1536"/>
      <c r="G1" s="1536"/>
      <c r="H1" s="1536"/>
      <c r="I1" s="1536"/>
      <c r="J1" s="1536"/>
      <c r="K1" s="1536"/>
      <c r="L1" s="1536"/>
      <c r="M1" s="1536"/>
      <c r="N1" s="1536"/>
      <c r="O1" s="1536"/>
      <c r="P1" s="1536"/>
      <c r="Q1" s="1536"/>
      <c r="R1" s="1536"/>
      <c r="S1" s="1536"/>
    </row>
    <row r="2" spans="1:19" ht="15.75">
      <c r="A2" s="1537" t="s">
        <v>119</v>
      </c>
      <c r="B2" s="1537"/>
      <c r="C2" s="1537"/>
      <c r="D2" s="1537"/>
      <c r="E2" s="1537"/>
      <c r="F2" s="1537"/>
      <c r="G2" s="1537"/>
      <c r="H2" s="1537"/>
      <c r="I2" s="1537"/>
      <c r="J2" s="1537"/>
      <c r="K2" s="1537"/>
      <c r="L2" s="1537"/>
      <c r="M2" s="1537"/>
      <c r="N2" s="1537"/>
      <c r="O2" s="1537"/>
      <c r="P2" s="1537"/>
      <c r="Q2" s="1537"/>
      <c r="R2" s="1537"/>
      <c r="S2" s="1537"/>
    </row>
    <row r="3" spans="1:19" ht="16.5" thickBot="1">
      <c r="A3" s="1538" t="s">
        <v>871</v>
      </c>
      <c r="B3" s="1538"/>
      <c r="C3" s="1538"/>
      <c r="D3" s="1538"/>
      <c r="E3" s="1538"/>
      <c r="F3" s="1538"/>
      <c r="G3" s="1538"/>
      <c r="H3" s="1538"/>
      <c r="I3" s="1538"/>
      <c r="J3" s="1538"/>
      <c r="K3" s="1538"/>
      <c r="L3" s="1538"/>
      <c r="M3" s="1538"/>
      <c r="N3" s="1538"/>
      <c r="O3" s="1538"/>
      <c r="P3" s="1538"/>
      <c r="Q3" s="1538"/>
      <c r="R3" s="1538"/>
      <c r="S3" s="1538"/>
    </row>
    <row r="4" spans="1:19" ht="16.5" thickTop="1">
      <c r="A4" s="1539" t="s">
        <v>872</v>
      </c>
      <c r="B4" s="1540"/>
      <c r="C4" s="1540"/>
      <c r="D4" s="1540"/>
      <c r="E4" s="1540"/>
      <c r="F4" s="1540"/>
      <c r="G4" s="1541"/>
      <c r="H4" s="1539" t="s">
        <v>873</v>
      </c>
      <c r="I4" s="1540"/>
      <c r="J4" s="1540"/>
      <c r="K4" s="1540"/>
      <c r="L4" s="1540"/>
      <c r="M4" s="1541"/>
      <c r="N4" s="1539" t="s">
        <v>874</v>
      </c>
      <c r="O4" s="1540"/>
      <c r="P4" s="1540"/>
      <c r="Q4" s="1540"/>
      <c r="R4" s="1540"/>
      <c r="S4" s="1541"/>
    </row>
    <row r="5" spans="1:19" ht="13.5" thickBot="1">
      <c r="A5" s="843"/>
      <c r="B5" s="844"/>
      <c r="C5" s="844"/>
      <c r="D5" s="844"/>
      <c r="E5" s="844"/>
      <c r="F5" s="844"/>
      <c r="G5" s="845"/>
      <c r="H5" s="846"/>
      <c r="I5" s="844"/>
      <c r="J5" s="844"/>
      <c r="K5" s="844"/>
      <c r="L5" s="844"/>
      <c r="M5" s="845"/>
      <c r="N5" s="847"/>
      <c r="O5" s="848"/>
      <c r="P5" s="848"/>
      <c r="Q5" s="848"/>
      <c r="R5" s="844"/>
      <c r="S5" s="845"/>
    </row>
    <row r="6" spans="1:19" ht="13.5" thickTop="1">
      <c r="A6" s="1546" t="s">
        <v>875</v>
      </c>
      <c r="B6" s="1545" t="s">
        <v>2</v>
      </c>
      <c r="C6" s="1545"/>
      <c r="D6" s="1545" t="s">
        <v>3</v>
      </c>
      <c r="E6" s="1545"/>
      <c r="F6" s="1542" t="s">
        <v>6</v>
      </c>
      <c r="G6" s="1543"/>
      <c r="H6" s="1544" t="s">
        <v>2</v>
      </c>
      <c r="I6" s="1545"/>
      <c r="J6" s="1545" t="s">
        <v>3</v>
      </c>
      <c r="K6" s="1545"/>
      <c r="L6" s="1542" t="s">
        <v>6</v>
      </c>
      <c r="M6" s="1543"/>
      <c r="N6" s="1544" t="s">
        <v>2</v>
      </c>
      <c r="O6" s="1545"/>
      <c r="P6" s="1545" t="s">
        <v>3</v>
      </c>
      <c r="Q6" s="1545"/>
      <c r="R6" s="1542" t="s">
        <v>6</v>
      </c>
      <c r="S6" s="1543"/>
    </row>
    <row r="7" spans="1:19" ht="38.25">
      <c r="A7" s="1547"/>
      <c r="B7" s="849" t="s">
        <v>195</v>
      </c>
      <c r="C7" s="849" t="s">
        <v>152</v>
      </c>
      <c r="D7" s="849" t="s">
        <v>195</v>
      </c>
      <c r="E7" s="849" t="s">
        <v>152</v>
      </c>
      <c r="F7" s="850" t="s">
        <v>195</v>
      </c>
      <c r="G7" s="851" t="s">
        <v>876</v>
      </c>
      <c r="H7" s="852" t="s">
        <v>195</v>
      </c>
      <c r="I7" s="849" t="s">
        <v>152</v>
      </c>
      <c r="J7" s="849" t="s">
        <v>195</v>
      </c>
      <c r="K7" s="849" t="s">
        <v>152</v>
      </c>
      <c r="L7" s="850" t="s">
        <v>195</v>
      </c>
      <c r="M7" s="851" t="s">
        <v>877</v>
      </c>
      <c r="N7" s="853" t="s">
        <v>195</v>
      </c>
      <c r="O7" s="854" t="s">
        <v>152</v>
      </c>
      <c r="P7" s="854" t="s">
        <v>195</v>
      </c>
      <c r="Q7" s="854" t="s">
        <v>152</v>
      </c>
      <c r="R7" s="855" t="s">
        <v>195</v>
      </c>
      <c r="S7" s="856" t="s">
        <v>196</v>
      </c>
    </row>
    <row r="8" spans="1:19" ht="18" customHeight="1">
      <c r="A8" s="857" t="s">
        <v>878</v>
      </c>
      <c r="B8" s="858">
        <v>112.68935709970962</v>
      </c>
      <c r="C8" s="858">
        <v>17.519220694849636</v>
      </c>
      <c r="D8" s="858">
        <v>120.00897205061004</v>
      </c>
      <c r="E8" s="858">
        <v>6.495391525238617</v>
      </c>
      <c r="F8" s="859">
        <v>133.69</v>
      </c>
      <c r="G8" s="860">
        <v>11.4</v>
      </c>
      <c r="H8" s="861">
        <v>102.86640075318743</v>
      </c>
      <c r="I8" s="858">
        <v>4.112460047036208</v>
      </c>
      <c r="J8" s="858">
        <v>112.18683074574837</v>
      </c>
      <c r="K8" s="858">
        <v>9.060713628859162</v>
      </c>
      <c r="L8" s="859">
        <v>102.6</v>
      </c>
      <c r="M8" s="860">
        <v>-8.5</v>
      </c>
      <c r="N8" s="861">
        <v>109.54923694675671</v>
      </c>
      <c r="O8" s="858">
        <v>12.877191300403894</v>
      </c>
      <c r="P8" s="858">
        <v>106.97242381558061</v>
      </c>
      <c r="Q8" s="858">
        <v>-2.3521963301565307</v>
      </c>
      <c r="R8" s="859">
        <v>130.32</v>
      </c>
      <c r="S8" s="860">
        <v>21.8</v>
      </c>
    </row>
    <row r="9" spans="1:19" ht="18" customHeight="1">
      <c r="A9" s="862" t="s">
        <v>879</v>
      </c>
      <c r="B9" s="863">
        <v>114.00424675175967</v>
      </c>
      <c r="C9" s="863">
        <v>16.606640858359654</v>
      </c>
      <c r="D9" s="863">
        <v>123.76951213976085</v>
      </c>
      <c r="E9" s="863">
        <v>8.56570317881642</v>
      </c>
      <c r="F9" s="864">
        <v>132.8</v>
      </c>
      <c r="G9" s="865">
        <v>7.3</v>
      </c>
      <c r="H9" s="866">
        <v>104.4636963719881</v>
      </c>
      <c r="I9" s="863">
        <v>3.56405044766872</v>
      </c>
      <c r="J9" s="863">
        <v>110.9195363735987</v>
      </c>
      <c r="K9" s="863">
        <v>6.179984268048287</v>
      </c>
      <c r="L9" s="864">
        <v>106.1</v>
      </c>
      <c r="M9" s="865">
        <v>-7.2</v>
      </c>
      <c r="N9" s="866">
        <v>109.13288607536758</v>
      </c>
      <c r="O9" s="863">
        <v>12.593743054962303</v>
      </c>
      <c r="P9" s="863">
        <v>111.58495264790949</v>
      </c>
      <c r="Q9" s="863">
        <v>2.2468631232280387</v>
      </c>
      <c r="R9" s="864">
        <v>129.1</v>
      </c>
      <c r="S9" s="865">
        <v>15.7</v>
      </c>
    </row>
    <row r="10" spans="1:19" ht="18" customHeight="1">
      <c r="A10" s="867" t="s">
        <v>880</v>
      </c>
      <c r="B10" s="868">
        <v>113.62847620478178</v>
      </c>
      <c r="C10" s="868">
        <v>16.03314819185387</v>
      </c>
      <c r="D10" s="868">
        <v>127.20757236063568</v>
      </c>
      <c r="E10" s="868">
        <v>11.950434089586466</v>
      </c>
      <c r="F10" s="869">
        <v>138.1</v>
      </c>
      <c r="G10" s="870">
        <v>8.6</v>
      </c>
      <c r="H10" s="871">
        <v>107.15943410332939</v>
      </c>
      <c r="I10" s="868">
        <v>5.930423421046129</v>
      </c>
      <c r="J10" s="868">
        <v>111.49470151978906</v>
      </c>
      <c r="K10" s="868">
        <v>4.045623656690239</v>
      </c>
      <c r="L10" s="869">
        <v>103.6</v>
      </c>
      <c r="M10" s="870">
        <v>-7.1</v>
      </c>
      <c r="N10" s="871">
        <v>106.03683861862743</v>
      </c>
      <c r="O10" s="868">
        <v>9.537132435175891</v>
      </c>
      <c r="P10" s="868">
        <v>114.09293053989455</v>
      </c>
      <c r="Q10" s="868">
        <v>7.597446346209651</v>
      </c>
      <c r="R10" s="869">
        <v>133.3</v>
      </c>
      <c r="S10" s="870">
        <v>16.8</v>
      </c>
    </row>
    <row r="11" spans="1:19" ht="18" customHeight="1">
      <c r="A11" s="857" t="s">
        <v>881</v>
      </c>
      <c r="B11" s="858">
        <v>106.22663500669962</v>
      </c>
      <c r="C11" s="858">
        <v>8.640273234465951</v>
      </c>
      <c r="D11" s="858">
        <v>127.56560210157848</v>
      </c>
      <c r="E11" s="858">
        <v>20.08815123771268</v>
      </c>
      <c r="F11" s="859">
        <v>138.6</v>
      </c>
      <c r="G11" s="860">
        <v>8.7</v>
      </c>
      <c r="H11" s="861">
        <v>107.1476900720676</v>
      </c>
      <c r="I11" s="858">
        <v>6.9101733253367</v>
      </c>
      <c r="J11" s="858">
        <v>109.78352242116462</v>
      </c>
      <c r="K11" s="858">
        <v>2.4599992284706644</v>
      </c>
      <c r="L11" s="859">
        <v>101</v>
      </c>
      <c r="M11" s="860">
        <v>-8</v>
      </c>
      <c r="N11" s="861">
        <v>99.14038738049464</v>
      </c>
      <c r="O11" s="858">
        <v>1.6182743468803267</v>
      </c>
      <c r="P11" s="858">
        <v>116.19740311501039</v>
      </c>
      <c r="Q11" s="858">
        <v>17.20491132342663</v>
      </c>
      <c r="R11" s="859">
        <v>137.2</v>
      </c>
      <c r="S11" s="860">
        <v>18.1</v>
      </c>
    </row>
    <row r="12" spans="1:19" ht="18" customHeight="1">
      <c r="A12" s="862" t="s">
        <v>882</v>
      </c>
      <c r="B12" s="863">
        <v>111.03290658759045</v>
      </c>
      <c r="C12" s="863">
        <v>11.712737948937075</v>
      </c>
      <c r="D12" s="863">
        <v>126.22402759654616</v>
      </c>
      <c r="E12" s="863">
        <v>13.681638602311025</v>
      </c>
      <c r="F12" s="864">
        <v>142.7</v>
      </c>
      <c r="G12" s="865">
        <v>13.052960452281297</v>
      </c>
      <c r="H12" s="866">
        <v>107.67627899454415</v>
      </c>
      <c r="I12" s="863">
        <v>8.10603000310006</v>
      </c>
      <c r="J12" s="863">
        <v>109.46035821527954</v>
      </c>
      <c r="K12" s="863">
        <v>1.65689159896192</v>
      </c>
      <c r="L12" s="864">
        <v>101.8</v>
      </c>
      <c r="M12" s="865">
        <v>-6.998294487775794</v>
      </c>
      <c r="N12" s="866">
        <v>103.11733245649803</v>
      </c>
      <c r="O12" s="863">
        <v>3.3362689812340705</v>
      </c>
      <c r="P12" s="863">
        <v>115.31483146464487</v>
      </c>
      <c r="Q12" s="863">
        <v>11.828757317100468</v>
      </c>
      <c r="R12" s="864">
        <v>140.7</v>
      </c>
      <c r="S12" s="865">
        <v>22</v>
      </c>
    </row>
    <row r="13" spans="1:19" ht="18" customHeight="1">
      <c r="A13" s="867" t="s">
        <v>883</v>
      </c>
      <c r="B13" s="868">
        <v>109.67740254546072</v>
      </c>
      <c r="C13" s="868">
        <v>10.170218215821933</v>
      </c>
      <c r="D13" s="868">
        <v>123.76239118394099</v>
      </c>
      <c r="E13" s="868">
        <v>12.842197491540801</v>
      </c>
      <c r="F13" s="869">
        <v>143.4</v>
      </c>
      <c r="G13" s="870">
        <v>15.86718600715524</v>
      </c>
      <c r="H13" s="871">
        <v>110.03982842329214</v>
      </c>
      <c r="I13" s="868">
        <v>11.113372020915051</v>
      </c>
      <c r="J13" s="868">
        <v>107.51457989716832</v>
      </c>
      <c r="K13" s="868">
        <v>-2.2948495670221263</v>
      </c>
      <c r="L13" s="869">
        <v>99.7</v>
      </c>
      <c r="M13" s="870">
        <v>-7.3</v>
      </c>
      <c r="N13" s="871">
        <v>99.67064118235693</v>
      </c>
      <c r="O13" s="868">
        <v>-0.8488211526112224</v>
      </c>
      <c r="P13" s="868">
        <v>115.11219343675323</v>
      </c>
      <c r="Q13" s="868">
        <v>15.492578427527633</v>
      </c>
      <c r="R13" s="869">
        <v>143.83149448345037</v>
      </c>
      <c r="S13" s="870">
        <v>24.948965169772876</v>
      </c>
    </row>
    <row r="14" spans="1:19" ht="18" customHeight="1">
      <c r="A14" s="857" t="s">
        <v>884</v>
      </c>
      <c r="B14" s="858">
        <v>112.45944271084433</v>
      </c>
      <c r="C14" s="858">
        <v>14.385226639702921</v>
      </c>
      <c r="D14" s="858">
        <v>125.54712052321088</v>
      </c>
      <c r="E14" s="858">
        <v>11.637686882387982</v>
      </c>
      <c r="F14" s="859">
        <v>144.7</v>
      </c>
      <c r="G14" s="860">
        <v>15.25553067005481</v>
      </c>
      <c r="H14" s="861">
        <v>112.78410133672875</v>
      </c>
      <c r="I14" s="858">
        <v>14.253046300309052</v>
      </c>
      <c r="J14" s="858">
        <v>106.24675220840489</v>
      </c>
      <c r="K14" s="858">
        <v>-5.796339245374611</v>
      </c>
      <c r="L14" s="859">
        <v>97.6</v>
      </c>
      <c r="M14" s="860">
        <v>-8.138368494732077</v>
      </c>
      <c r="N14" s="861">
        <v>99.71214149686301</v>
      </c>
      <c r="O14" s="858">
        <v>0.11569086661063466</v>
      </c>
      <c r="P14" s="858">
        <v>118.16560780789607</v>
      </c>
      <c r="Q14" s="858">
        <v>18.506739534436335</v>
      </c>
      <c r="R14" s="859">
        <v>148.25819672131146</v>
      </c>
      <c r="S14" s="860">
        <v>25.46645294825332</v>
      </c>
    </row>
    <row r="15" spans="1:19" ht="18" customHeight="1">
      <c r="A15" s="862" t="s">
        <v>885</v>
      </c>
      <c r="B15" s="863">
        <v>112.27075204399073</v>
      </c>
      <c r="C15" s="863">
        <v>12.591503947140453</v>
      </c>
      <c r="D15" s="863">
        <v>124.2700520648766</v>
      </c>
      <c r="E15" s="863">
        <v>10.68782367840933</v>
      </c>
      <c r="F15" s="864">
        <v>144.7</v>
      </c>
      <c r="G15" s="865">
        <v>16.439960872035115</v>
      </c>
      <c r="H15" s="866">
        <v>112.06370773024058</v>
      </c>
      <c r="I15" s="863">
        <v>12.165595574456802</v>
      </c>
      <c r="J15" s="863">
        <v>104.02237886174382</v>
      </c>
      <c r="K15" s="863">
        <v>-7.175676257164213</v>
      </c>
      <c r="L15" s="864">
        <v>96.8</v>
      </c>
      <c r="M15" s="865">
        <v>-6.9</v>
      </c>
      <c r="N15" s="866">
        <v>100.1847559017488</v>
      </c>
      <c r="O15" s="863">
        <v>0.37971391361351436</v>
      </c>
      <c r="P15" s="863">
        <v>119.4647280947535</v>
      </c>
      <c r="Q15" s="863">
        <v>19.24441699684587</v>
      </c>
      <c r="R15" s="864">
        <v>149.48347107438016</v>
      </c>
      <c r="S15" s="865">
        <v>25.127703765263078</v>
      </c>
    </row>
    <row r="16" spans="1:19" ht="18" customHeight="1">
      <c r="A16" s="867" t="s">
        <v>886</v>
      </c>
      <c r="B16" s="868">
        <v>111.60232184290282</v>
      </c>
      <c r="C16" s="868">
        <v>11.667010575844628</v>
      </c>
      <c r="D16" s="868">
        <v>123.28091277401391</v>
      </c>
      <c r="E16" s="868">
        <v>10.464469500509566</v>
      </c>
      <c r="F16" s="869">
        <v>147</v>
      </c>
      <c r="G16" s="870">
        <v>19.239869897350232</v>
      </c>
      <c r="H16" s="871">
        <v>110.48672511906376</v>
      </c>
      <c r="I16" s="868">
        <v>10.53480751522224</v>
      </c>
      <c r="J16" s="868">
        <v>103.29179547125935</v>
      </c>
      <c r="K16" s="868">
        <v>-6.512030870723109</v>
      </c>
      <c r="L16" s="869">
        <v>98.9</v>
      </c>
      <c r="M16" s="870">
        <v>-4.25183379882418</v>
      </c>
      <c r="N16" s="871">
        <v>101.00971109663794</v>
      </c>
      <c r="O16" s="868">
        <v>1.0242955011854065</v>
      </c>
      <c r="P16" s="868">
        <v>119.35208620544937</v>
      </c>
      <c r="Q16" s="868">
        <v>18.159021454148032</v>
      </c>
      <c r="R16" s="869">
        <v>148.6349848331648</v>
      </c>
      <c r="S16" s="870">
        <v>24.5348862836873</v>
      </c>
    </row>
    <row r="17" spans="1:19" ht="18" customHeight="1">
      <c r="A17" s="857" t="s">
        <v>326</v>
      </c>
      <c r="B17" s="858">
        <v>112.06722997872829</v>
      </c>
      <c r="C17" s="858">
        <v>8.820195726362499</v>
      </c>
      <c r="D17" s="858">
        <v>124.21153671280301</v>
      </c>
      <c r="E17" s="858">
        <v>10.836626136275385</v>
      </c>
      <c r="F17" s="859">
        <v>149.44</v>
      </c>
      <c r="G17" s="860">
        <f>F17/D17*100-100</f>
        <v>20.310885731596116</v>
      </c>
      <c r="H17" s="861">
        <v>109.15708229953579</v>
      </c>
      <c r="I17" s="858">
        <v>10.14300292281412</v>
      </c>
      <c r="J17" s="858">
        <v>104.3</v>
      </c>
      <c r="K17" s="858">
        <v>-4.428506181462765</v>
      </c>
      <c r="L17" s="859">
        <v>99.6</v>
      </c>
      <c r="M17" s="860">
        <v>-4.6</v>
      </c>
      <c r="N17" s="861">
        <v>102.6660181986239</v>
      </c>
      <c r="O17" s="858">
        <v>-1.2009906769825562</v>
      </c>
      <c r="P17" s="858">
        <v>119.0643216018645</v>
      </c>
      <c r="Q17" s="858">
        <v>15.972474330810655</v>
      </c>
      <c r="R17" s="859">
        <v>150.1</v>
      </c>
      <c r="S17" s="860">
        <f>R17/P17*100-100</f>
        <v>26.06631271281647</v>
      </c>
    </row>
    <row r="18" spans="1:19" ht="18" customHeight="1">
      <c r="A18" s="862" t="s">
        <v>887</v>
      </c>
      <c r="B18" s="863">
        <v>113.22717848462969</v>
      </c>
      <c r="C18" s="863">
        <v>6.420711540463287</v>
      </c>
      <c r="D18" s="863">
        <v>126.24976047545293</v>
      </c>
      <c r="E18" s="863">
        <v>11.501286321102697</v>
      </c>
      <c r="F18" s="864"/>
      <c r="G18" s="865"/>
      <c r="H18" s="866">
        <v>109.72889947384357</v>
      </c>
      <c r="I18" s="863">
        <v>9.256042172557471</v>
      </c>
      <c r="J18" s="863">
        <v>105.67746698738517</v>
      </c>
      <c r="K18" s="863">
        <v>-3.6922201041706018</v>
      </c>
      <c r="L18" s="864"/>
      <c r="M18" s="865"/>
      <c r="N18" s="866">
        <v>103.18811090565983</v>
      </c>
      <c r="O18" s="863">
        <v>-2.5951247873468617</v>
      </c>
      <c r="P18" s="863">
        <v>119.46705771299713</v>
      </c>
      <c r="Q18" s="863">
        <v>15.775990726509576</v>
      </c>
      <c r="R18" s="864"/>
      <c r="S18" s="865"/>
    </row>
    <row r="19" spans="1:19" ht="18" customHeight="1">
      <c r="A19" s="867" t="s">
        <v>888</v>
      </c>
      <c r="B19" s="868">
        <v>119.53589074776228</v>
      </c>
      <c r="C19" s="868">
        <v>14.565665659899764</v>
      </c>
      <c r="D19" s="868">
        <v>131.59262703397923</v>
      </c>
      <c r="E19" s="868">
        <v>10.08628974176331</v>
      </c>
      <c r="F19" s="869"/>
      <c r="G19" s="870"/>
      <c r="H19" s="871">
        <v>110.13879962172938</v>
      </c>
      <c r="I19" s="868">
        <v>7.776508560449159</v>
      </c>
      <c r="J19" s="868">
        <v>106.15061622924758</v>
      </c>
      <c r="K19" s="868">
        <v>-3.621052168880695</v>
      </c>
      <c r="L19" s="869"/>
      <c r="M19" s="870"/>
      <c r="N19" s="871">
        <v>108.53204425534608</v>
      </c>
      <c r="O19" s="868">
        <v>6.299292109321513</v>
      </c>
      <c r="P19" s="868">
        <v>123.96784089296848</v>
      </c>
      <c r="Q19" s="868">
        <v>14.222340271511172</v>
      </c>
      <c r="R19" s="869"/>
      <c r="S19" s="870"/>
    </row>
    <row r="20" spans="1:19" ht="18" customHeight="1" thickBot="1">
      <c r="A20" s="872" t="s">
        <v>209</v>
      </c>
      <c r="B20" s="873">
        <v>112.36848666707168</v>
      </c>
      <c r="C20" s="873">
        <v>12.368486667071693</v>
      </c>
      <c r="D20" s="873">
        <v>125.30750725145072</v>
      </c>
      <c r="E20" s="873">
        <v>11.514812531662116</v>
      </c>
      <c r="F20" s="874"/>
      <c r="G20" s="875"/>
      <c r="H20" s="876">
        <v>108.64272035829589</v>
      </c>
      <c r="I20" s="873">
        <v>8.64272035829589</v>
      </c>
      <c r="J20" s="873">
        <v>107.58929942443217</v>
      </c>
      <c r="K20" s="873">
        <v>-0.9696194373535576</v>
      </c>
      <c r="L20" s="874"/>
      <c r="M20" s="875"/>
      <c r="N20" s="876">
        <v>103.42937501609724</v>
      </c>
      <c r="O20" s="873">
        <v>3.4293750160972536</v>
      </c>
      <c r="P20" s="873">
        <v>116.46837364106395</v>
      </c>
      <c r="Q20" s="873">
        <v>12.606668678929339</v>
      </c>
      <c r="R20" s="874"/>
      <c r="S20" s="875"/>
    </row>
    <row r="21" ht="9" customHeight="1" thickTop="1">
      <c r="A21" s="877"/>
    </row>
    <row r="22" ht="9" customHeight="1">
      <c r="A22" s="877"/>
    </row>
    <row r="24" ht="16.5" customHeight="1"/>
    <row r="27" ht="12.75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16">
    <mergeCell ref="L6:M6"/>
    <mergeCell ref="N6:O6"/>
    <mergeCell ref="P6:Q6"/>
    <mergeCell ref="R6:S6"/>
    <mergeCell ref="A6:A7"/>
    <mergeCell ref="B6:C6"/>
    <mergeCell ref="D6:E6"/>
    <mergeCell ref="F6:G6"/>
    <mergeCell ref="H6:I6"/>
    <mergeCell ref="J6:K6"/>
    <mergeCell ref="A1:S1"/>
    <mergeCell ref="A2:S2"/>
    <mergeCell ref="A3:S3"/>
    <mergeCell ref="A4:G4"/>
    <mergeCell ref="H4:M4"/>
    <mergeCell ref="N4:S4"/>
  </mergeCells>
  <printOptions horizontalCentered="1"/>
  <pageMargins left="0.7" right="0.28" top="0.75" bottom="0.75" header="0.3" footer="0.3"/>
  <pageSetup horizontalDpi="600" verticalDpi="600" orientation="landscape" scale="95" r:id="rId1"/>
  <rowBreaks count="1" manualBreakCount="1">
    <brk id="20" max="1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3.28125" style="879" customWidth="1"/>
    <col min="2" max="2" width="4.8515625" style="879" customWidth="1"/>
    <col min="3" max="3" width="6.140625" style="879" customWidth="1"/>
    <col min="4" max="4" width="5.28125" style="879" customWidth="1"/>
    <col min="5" max="5" width="26.140625" style="879" customWidth="1"/>
    <col min="6" max="9" width="9.140625" style="879" customWidth="1"/>
    <col min="10" max="10" width="11.140625" style="879" customWidth="1"/>
    <col min="11" max="16384" width="9.140625" style="879" customWidth="1"/>
  </cols>
  <sheetData>
    <row r="1" spans="1:13" ht="12.75">
      <c r="A1" s="1548" t="s">
        <v>889</v>
      </c>
      <c r="B1" s="1548"/>
      <c r="C1" s="1548"/>
      <c r="D1" s="1548"/>
      <c r="E1" s="1548"/>
      <c r="F1" s="1548"/>
      <c r="G1" s="1548"/>
      <c r="H1" s="1548"/>
      <c r="I1" s="1548"/>
      <c r="J1" s="1548"/>
      <c r="K1" s="1548"/>
      <c r="L1" s="1548"/>
      <c r="M1" s="878"/>
    </row>
    <row r="2" spans="1:13" ht="15.75">
      <c r="A2" s="1549" t="s">
        <v>890</v>
      </c>
      <c r="B2" s="1549"/>
      <c r="C2" s="1549"/>
      <c r="D2" s="1549"/>
      <c r="E2" s="1549"/>
      <c r="F2" s="1549"/>
      <c r="G2" s="1549"/>
      <c r="H2" s="1549"/>
      <c r="I2" s="1549"/>
      <c r="J2" s="1549"/>
      <c r="K2" s="1549"/>
      <c r="L2" s="1549"/>
      <c r="M2" s="880"/>
    </row>
    <row r="3" spans="1:13" ht="13.5" thickBot="1">
      <c r="A3" s="1550" t="s">
        <v>840</v>
      </c>
      <c r="B3" s="1550"/>
      <c r="C3" s="1550"/>
      <c r="D3" s="1550"/>
      <c r="E3" s="1550"/>
      <c r="F3" s="1550"/>
      <c r="G3" s="1550"/>
      <c r="H3" s="1550"/>
      <c r="I3" s="1550"/>
      <c r="J3" s="1550"/>
      <c r="K3" s="1550"/>
      <c r="L3" s="1550"/>
      <c r="M3" s="881"/>
    </row>
    <row r="4" spans="1:13" ht="13.5" thickTop="1">
      <c r="A4" s="1551" t="s">
        <v>891</v>
      </c>
      <c r="B4" s="1552"/>
      <c r="C4" s="1552"/>
      <c r="D4" s="1552"/>
      <c r="E4" s="1553"/>
      <c r="F4" s="1560" t="s">
        <v>2</v>
      </c>
      <c r="G4" s="1553"/>
      <c r="H4" s="1560" t="s">
        <v>3</v>
      </c>
      <c r="I4" s="1553"/>
      <c r="J4" s="1561" t="s">
        <v>892</v>
      </c>
      <c r="K4" s="1563" t="s">
        <v>893</v>
      </c>
      <c r="L4" s="1564"/>
      <c r="M4" s="882"/>
    </row>
    <row r="5" spans="1:13" ht="12.75">
      <c r="A5" s="1554"/>
      <c r="B5" s="1555"/>
      <c r="C5" s="1555"/>
      <c r="D5" s="1555"/>
      <c r="E5" s="1556"/>
      <c r="F5" s="1558"/>
      <c r="G5" s="1559"/>
      <c r="H5" s="1558"/>
      <c r="I5" s="1559"/>
      <c r="J5" s="1562"/>
      <c r="K5" s="1565" t="s">
        <v>894</v>
      </c>
      <c r="L5" s="1566"/>
      <c r="M5" s="882"/>
    </row>
    <row r="6" spans="1:13" ht="12.75">
      <c r="A6" s="1557"/>
      <c r="B6" s="1558"/>
      <c r="C6" s="1558"/>
      <c r="D6" s="1558"/>
      <c r="E6" s="1559"/>
      <c r="F6" s="883" t="s">
        <v>895</v>
      </c>
      <c r="G6" s="883" t="s">
        <v>54</v>
      </c>
      <c r="H6" s="883" t="str">
        <f>F6</f>
        <v>10 Months </v>
      </c>
      <c r="I6" s="883" t="s">
        <v>54</v>
      </c>
      <c r="J6" s="883" t="str">
        <f>F6</f>
        <v>10 Months </v>
      </c>
      <c r="K6" s="883" t="s">
        <v>896</v>
      </c>
      <c r="L6" s="884" t="s">
        <v>897</v>
      </c>
      <c r="M6" s="885"/>
    </row>
    <row r="7" spans="1:14" ht="12.75">
      <c r="A7" s="886" t="s">
        <v>898</v>
      </c>
      <c r="B7" s="887"/>
      <c r="C7" s="887"/>
      <c r="D7" s="887"/>
      <c r="E7" s="887"/>
      <c r="F7" s="888">
        <v>78032.20000000013</v>
      </c>
      <c r="G7" s="888">
        <v>89721.50000000012</v>
      </c>
      <c r="H7" s="888">
        <v>71385.29999999993</v>
      </c>
      <c r="I7" s="888">
        <v>108319.79999999999</v>
      </c>
      <c r="J7" s="889">
        <v>134303.13999999984</v>
      </c>
      <c r="K7" s="889">
        <f>H7/F7*100-100</f>
        <v>-8.518150199533252</v>
      </c>
      <c r="L7" s="890">
        <f>J7/H7*100-100</f>
        <v>88.13837022468206</v>
      </c>
      <c r="M7" s="891"/>
      <c r="N7" s="892"/>
    </row>
    <row r="8" spans="1:13" ht="12.75">
      <c r="A8" s="893"/>
      <c r="B8" s="894" t="s">
        <v>899</v>
      </c>
      <c r="C8" s="894"/>
      <c r="D8" s="894"/>
      <c r="E8" s="894"/>
      <c r="F8" s="895">
        <v>83934.70000000001</v>
      </c>
      <c r="G8" s="895">
        <v>100960.6</v>
      </c>
      <c r="H8" s="895">
        <v>81149.69999999998</v>
      </c>
      <c r="I8" s="895">
        <v>98276.29999999999</v>
      </c>
      <c r="J8" s="896">
        <v>59189.850000000006</v>
      </c>
      <c r="K8" s="896">
        <f aca="true" t="shared" si="0" ref="K8:K65">H8/F8*100-100</f>
        <v>-3.3180555836859185</v>
      </c>
      <c r="L8" s="897">
        <f aca="true" t="shared" si="1" ref="L8:L65">J8/H8*100-100</f>
        <v>-27.06091334903269</v>
      </c>
      <c r="M8" s="898"/>
    </row>
    <row r="9" spans="1:13" ht="12.75">
      <c r="A9" s="893"/>
      <c r="B9" s="894"/>
      <c r="C9" s="894" t="s">
        <v>900</v>
      </c>
      <c r="D9" s="894"/>
      <c r="E9" s="894"/>
      <c r="F9" s="895">
        <v>0</v>
      </c>
      <c r="G9" s="895">
        <v>0</v>
      </c>
      <c r="H9" s="895">
        <v>0</v>
      </c>
      <c r="I9" s="895">
        <v>0</v>
      </c>
      <c r="J9" s="896">
        <v>0</v>
      </c>
      <c r="K9" s="896" t="s">
        <v>63</v>
      </c>
      <c r="L9" s="897" t="s">
        <v>63</v>
      </c>
      <c r="M9" s="898"/>
    </row>
    <row r="10" spans="1:13" ht="12.75">
      <c r="A10" s="893"/>
      <c r="B10" s="894"/>
      <c r="C10" s="894" t="s">
        <v>901</v>
      </c>
      <c r="D10" s="894"/>
      <c r="E10" s="894"/>
      <c r="F10" s="895">
        <v>83934.70000000001</v>
      </c>
      <c r="G10" s="895">
        <v>100960.6</v>
      </c>
      <c r="H10" s="895">
        <v>81149.69999999998</v>
      </c>
      <c r="I10" s="895">
        <v>98276.29999999999</v>
      </c>
      <c r="J10" s="896">
        <v>59189.850000000006</v>
      </c>
      <c r="K10" s="896">
        <f t="shared" si="0"/>
        <v>-3.3180555836859185</v>
      </c>
      <c r="L10" s="897">
        <f t="shared" si="1"/>
        <v>-27.06091334903269</v>
      </c>
      <c r="M10" s="898"/>
    </row>
    <row r="11" spans="1:13" ht="12.75">
      <c r="A11" s="893"/>
      <c r="B11" s="894" t="s">
        <v>902</v>
      </c>
      <c r="C11" s="894"/>
      <c r="D11" s="894"/>
      <c r="E11" s="894"/>
      <c r="F11" s="895">
        <v>-570972.3999999999</v>
      </c>
      <c r="G11" s="895">
        <v>-696373.2999999999</v>
      </c>
      <c r="H11" s="895">
        <v>-617813.5000000001</v>
      </c>
      <c r="I11" s="895">
        <v>-761773</v>
      </c>
      <c r="J11" s="896">
        <v>-587256.8</v>
      </c>
      <c r="K11" s="896">
        <f t="shared" si="0"/>
        <v>8.203741546876913</v>
      </c>
      <c r="L11" s="897">
        <f t="shared" si="1"/>
        <v>-4.945942424372419</v>
      </c>
      <c r="M11" s="898"/>
    </row>
    <row r="12" spans="1:13" ht="12.75">
      <c r="A12" s="893"/>
      <c r="B12" s="894"/>
      <c r="C12" s="894" t="s">
        <v>900</v>
      </c>
      <c r="D12" s="894"/>
      <c r="E12" s="894"/>
      <c r="F12" s="895">
        <v>-110359.29999999999</v>
      </c>
      <c r="G12" s="895">
        <v>-132976.4</v>
      </c>
      <c r="H12" s="895">
        <v>-92191.7</v>
      </c>
      <c r="I12" s="895">
        <v>-112044.59999999999</v>
      </c>
      <c r="J12" s="896">
        <v>-49729.7</v>
      </c>
      <c r="K12" s="896">
        <f t="shared" si="0"/>
        <v>-16.46222837585958</v>
      </c>
      <c r="L12" s="897">
        <f t="shared" si="1"/>
        <v>-46.05837618787808</v>
      </c>
      <c r="M12" s="898"/>
    </row>
    <row r="13" spans="1:13" ht="12.75">
      <c r="A13" s="893"/>
      <c r="B13" s="894"/>
      <c r="C13" s="894" t="s">
        <v>901</v>
      </c>
      <c r="D13" s="894"/>
      <c r="E13" s="894"/>
      <c r="F13" s="895">
        <v>-460613.1</v>
      </c>
      <c r="G13" s="895">
        <v>-563396.8999999999</v>
      </c>
      <c r="H13" s="895">
        <v>-525621.8</v>
      </c>
      <c r="I13" s="895">
        <v>-649728.4</v>
      </c>
      <c r="J13" s="896">
        <v>-537527.1</v>
      </c>
      <c r="K13" s="896">
        <f t="shared" si="0"/>
        <v>14.113515225685092</v>
      </c>
      <c r="L13" s="897">
        <f t="shared" si="1"/>
        <v>2.2649935752284023</v>
      </c>
      <c r="M13" s="898"/>
    </row>
    <row r="14" spans="1:13" ht="12.75">
      <c r="A14" s="886"/>
      <c r="B14" s="887" t="s">
        <v>903</v>
      </c>
      <c r="C14" s="887"/>
      <c r="D14" s="887"/>
      <c r="E14" s="887"/>
      <c r="F14" s="899">
        <v>-487037.69999999995</v>
      </c>
      <c r="G14" s="899">
        <v>-595412.7</v>
      </c>
      <c r="H14" s="899">
        <v>-536663.8</v>
      </c>
      <c r="I14" s="899">
        <v>-663496.7000000001</v>
      </c>
      <c r="J14" s="900">
        <v>-528066.9500000001</v>
      </c>
      <c r="K14" s="900">
        <f t="shared" si="0"/>
        <v>10.18937548366381</v>
      </c>
      <c r="L14" s="901">
        <f t="shared" si="1"/>
        <v>-1.6019060722933034</v>
      </c>
      <c r="M14" s="898"/>
    </row>
    <row r="15" spans="1:13" ht="12.75">
      <c r="A15" s="886"/>
      <c r="B15" s="887" t="s">
        <v>904</v>
      </c>
      <c r="C15" s="887"/>
      <c r="D15" s="887"/>
      <c r="E15" s="887"/>
      <c r="F15" s="899">
        <v>17392.600000000002</v>
      </c>
      <c r="G15" s="899">
        <v>20882.200000000004</v>
      </c>
      <c r="H15" s="899">
        <v>20572.800000000017</v>
      </c>
      <c r="I15" s="899">
        <v>27617.499999999996</v>
      </c>
      <c r="J15" s="900">
        <v>8770.999999999985</v>
      </c>
      <c r="K15" s="900">
        <f t="shared" si="0"/>
        <v>18.28478778331022</v>
      </c>
      <c r="L15" s="901">
        <f t="shared" si="1"/>
        <v>-57.36603670866398</v>
      </c>
      <c r="M15" s="898"/>
    </row>
    <row r="16" spans="1:13" ht="12.75">
      <c r="A16" s="893"/>
      <c r="B16" s="894"/>
      <c r="C16" s="894" t="s">
        <v>905</v>
      </c>
      <c r="D16" s="894"/>
      <c r="E16" s="894"/>
      <c r="F16" s="895">
        <v>103145.1</v>
      </c>
      <c r="G16" s="895">
        <v>125061.2</v>
      </c>
      <c r="H16" s="895">
        <v>120663.30000000002</v>
      </c>
      <c r="I16" s="895">
        <v>149288.4</v>
      </c>
      <c r="J16" s="896">
        <v>113481.5</v>
      </c>
      <c r="K16" s="896">
        <f t="shared" si="0"/>
        <v>16.98403511170187</v>
      </c>
      <c r="L16" s="897">
        <f t="shared" si="1"/>
        <v>-5.95193401804859</v>
      </c>
      <c r="M16" s="898"/>
    </row>
    <row r="17" spans="1:13" ht="12.75">
      <c r="A17" s="893"/>
      <c r="B17" s="902"/>
      <c r="C17" s="902"/>
      <c r="D17" s="902" t="s">
        <v>906</v>
      </c>
      <c r="E17" s="902"/>
      <c r="F17" s="903">
        <v>39266.3</v>
      </c>
      <c r="G17" s="903">
        <v>46374.9</v>
      </c>
      <c r="H17" s="903">
        <v>45584.5</v>
      </c>
      <c r="I17" s="903">
        <v>53428.6</v>
      </c>
      <c r="J17" s="904">
        <v>35203.8</v>
      </c>
      <c r="K17" s="904">
        <f t="shared" si="0"/>
        <v>16.09064261211266</v>
      </c>
      <c r="L17" s="905">
        <f t="shared" si="1"/>
        <v>-22.77243361230242</v>
      </c>
      <c r="M17" s="898"/>
    </row>
    <row r="18" spans="1:13" ht="12.75">
      <c r="A18" s="893"/>
      <c r="B18" s="894"/>
      <c r="C18" s="894"/>
      <c r="D18" s="894" t="s">
        <v>907</v>
      </c>
      <c r="E18" s="894"/>
      <c r="F18" s="895">
        <v>18946.9</v>
      </c>
      <c r="G18" s="895">
        <v>24352.800000000003</v>
      </c>
      <c r="H18" s="895">
        <v>23504.000000000004</v>
      </c>
      <c r="I18" s="895">
        <v>32481.100000000006</v>
      </c>
      <c r="J18" s="896">
        <v>31400.199999999997</v>
      </c>
      <c r="K18" s="896">
        <f t="shared" si="0"/>
        <v>24.051955728905526</v>
      </c>
      <c r="L18" s="897">
        <f t="shared" si="1"/>
        <v>33.5951327433628</v>
      </c>
      <c r="M18" s="898"/>
    </row>
    <row r="19" spans="1:13" ht="12.75">
      <c r="A19" s="893"/>
      <c r="B19" s="894"/>
      <c r="C19" s="894"/>
      <c r="D19" s="894" t="s">
        <v>901</v>
      </c>
      <c r="E19" s="894"/>
      <c r="F19" s="895">
        <v>44931.9</v>
      </c>
      <c r="G19" s="895">
        <v>54333.5</v>
      </c>
      <c r="H19" s="895">
        <v>51574.8</v>
      </c>
      <c r="I19" s="895">
        <v>63378.7</v>
      </c>
      <c r="J19" s="896">
        <v>46877.5</v>
      </c>
      <c r="K19" s="896">
        <f t="shared" si="0"/>
        <v>14.78437368551073</v>
      </c>
      <c r="L19" s="897">
        <f t="shared" si="1"/>
        <v>-9.107742540930857</v>
      </c>
      <c r="M19" s="898"/>
    </row>
    <row r="20" spans="1:13" ht="12.75">
      <c r="A20" s="893"/>
      <c r="B20" s="894"/>
      <c r="C20" s="894" t="s">
        <v>908</v>
      </c>
      <c r="D20" s="894"/>
      <c r="E20" s="894"/>
      <c r="F20" s="895">
        <v>-85752.5</v>
      </c>
      <c r="G20" s="895">
        <v>-104179</v>
      </c>
      <c r="H20" s="895">
        <v>-100090.5</v>
      </c>
      <c r="I20" s="895">
        <v>-121670.90000000001</v>
      </c>
      <c r="J20" s="896">
        <v>-104710.5</v>
      </c>
      <c r="K20" s="896">
        <f t="shared" si="0"/>
        <v>16.720212238710246</v>
      </c>
      <c r="L20" s="897">
        <f t="shared" si="1"/>
        <v>4.6158226804741815</v>
      </c>
      <c r="M20" s="898"/>
    </row>
    <row r="21" spans="1:13" ht="12.75">
      <c r="A21" s="893"/>
      <c r="B21" s="894"/>
      <c r="C21" s="894"/>
      <c r="D21" s="894" t="s">
        <v>182</v>
      </c>
      <c r="E21" s="894"/>
      <c r="F21" s="895">
        <v>-33407.200000000004</v>
      </c>
      <c r="G21" s="895">
        <v>-39822</v>
      </c>
      <c r="H21" s="895">
        <v>-37330.9</v>
      </c>
      <c r="I21" s="895">
        <v>-43996.3</v>
      </c>
      <c r="J21" s="896">
        <v>-35840</v>
      </c>
      <c r="K21" s="896">
        <f t="shared" si="0"/>
        <v>11.745072918412774</v>
      </c>
      <c r="L21" s="897">
        <f t="shared" si="1"/>
        <v>-3.993742449284639</v>
      </c>
      <c r="M21" s="898"/>
    </row>
    <row r="22" spans="1:13" ht="12.75">
      <c r="A22" s="893"/>
      <c r="B22" s="894"/>
      <c r="C22" s="894"/>
      <c r="D22" s="894" t="s">
        <v>906</v>
      </c>
      <c r="E22" s="894"/>
      <c r="F22" s="895">
        <v>-33832.1</v>
      </c>
      <c r="G22" s="895">
        <v>-42175.6</v>
      </c>
      <c r="H22" s="895">
        <v>-43997.100000000006</v>
      </c>
      <c r="I22" s="895">
        <v>-53190.2</v>
      </c>
      <c r="J22" s="896">
        <v>-45238.5</v>
      </c>
      <c r="K22" s="896">
        <f t="shared" si="0"/>
        <v>30.045430227505847</v>
      </c>
      <c r="L22" s="897">
        <f t="shared" si="1"/>
        <v>2.821549602132862</v>
      </c>
      <c r="M22" s="898"/>
    </row>
    <row r="23" spans="1:13" ht="12.75">
      <c r="A23" s="893"/>
      <c r="B23" s="894"/>
      <c r="C23" s="894"/>
      <c r="D23" s="894"/>
      <c r="E23" s="906" t="s">
        <v>909</v>
      </c>
      <c r="F23" s="895">
        <v>-12114.8</v>
      </c>
      <c r="G23" s="895">
        <v>-15121.3</v>
      </c>
      <c r="H23" s="895">
        <v>-14098.3</v>
      </c>
      <c r="I23" s="895">
        <v>-17065.4</v>
      </c>
      <c r="J23" s="896">
        <v>-15467.9</v>
      </c>
      <c r="K23" s="896">
        <f t="shared" si="0"/>
        <v>16.372536071581862</v>
      </c>
      <c r="L23" s="897">
        <f t="shared" si="1"/>
        <v>9.714646446734719</v>
      </c>
      <c r="M23" s="898"/>
    </row>
    <row r="24" spans="1:13" ht="12.75">
      <c r="A24" s="893"/>
      <c r="B24" s="894"/>
      <c r="C24" s="894"/>
      <c r="D24" s="894" t="s">
        <v>910</v>
      </c>
      <c r="E24" s="894"/>
      <c r="F24" s="895">
        <v>-1119.8</v>
      </c>
      <c r="G24" s="895">
        <v>-1625.6999999999998</v>
      </c>
      <c r="H24" s="895">
        <v>-1937.9</v>
      </c>
      <c r="I24" s="895">
        <v>-1974.8000000000002</v>
      </c>
      <c r="J24" s="896">
        <v>-1821.5999999999997</v>
      </c>
      <c r="K24" s="896">
        <f t="shared" si="0"/>
        <v>73.05768887301303</v>
      </c>
      <c r="L24" s="897">
        <f t="shared" si="1"/>
        <v>-6.0013416584963295</v>
      </c>
      <c r="M24" s="898"/>
    </row>
    <row r="25" spans="1:13" ht="12.75">
      <c r="A25" s="893"/>
      <c r="B25" s="894"/>
      <c r="C25" s="894"/>
      <c r="D25" s="894" t="s">
        <v>901</v>
      </c>
      <c r="E25" s="894"/>
      <c r="F25" s="895">
        <v>-17393.4</v>
      </c>
      <c r="G25" s="895">
        <v>-20555.7</v>
      </c>
      <c r="H25" s="895">
        <v>-16824.6</v>
      </c>
      <c r="I25" s="895">
        <v>-22509.600000000002</v>
      </c>
      <c r="J25" s="896">
        <v>-21810.4</v>
      </c>
      <c r="K25" s="896">
        <f t="shared" si="0"/>
        <v>-3.2702059401842263</v>
      </c>
      <c r="L25" s="897">
        <f t="shared" si="1"/>
        <v>29.633988326616986</v>
      </c>
      <c r="M25" s="898"/>
    </row>
    <row r="26" spans="1:13" ht="12.75">
      <c r="A26" s="886"/>
      <c r="B26" s="887" t="s">
        <v>911</v>
      </c>
      <c r="C26" s="887"/>
      <c r="D26" s="887"/>
      <c r="E26" s="887"/>
      <c r="F26" s="899">
        <v>-469645.1</v>
      </c>
      <c r="G26" s="899">
        <v>-574530.5</v>
      </c>
      <c r="H26" s="899">
        <v>-516091.0000000001</v>
      </c>
      <c r="I26" s="899">
        <v>-635879.2000000001</v>
      </c>
      <c r="J26" s="900">
        <v>-519295.95000000007</v>
      </c>
      <c r="K26" s="900">
        <f t="shared" si="0"/>
        <v>9.889574063479031</v>
      </c>
      <c r="L26" s="901">
        <f t="shared" si="1"/>
        <v>0.6210048227928837</v>
      </c>
      <c r="M26" s="898"/>
    </row>
    <row r="27" spans="1:13" ht="12.75">
      <c r="A27" s="886"/>
      <c r="B27" s="887" t="s">
        <v>912</v>
      </c>
      <c r="C27" s="887"/>
      <c r="D27" s="887"/>
      <c r="E27" s="887"/>
      <c r="F27" s="899">
        <v>27320.6</v>
      </c>
      <c r="G27" s="899">
        <v>32751.699999999997</v>
      </c>
      <c r="H27" s="899">
        <v>25704.5</v>
      </c>
      <c r="I27" s="899">
        <v>34242.5</v>
      </c>
      <c r="J27" s="900">
        <v>25529.390000000003</v>
      </c>
      <c r="K27" s="900">
        <f t="shared" si="0"/>
        <v>-5.915316647511389</v>
      </c>
      <c r="L27" s="901">
        <f t="shared" si="1"/>
        <v>-0.6812425839833338</v>
      </c>
      <c r="M27" s="898"/>
    </row>
    <row r="28" spans="1:13" ht="12.75">
      <c r="A28" s="893"/>
      <c r="B28" s="894"/>
      <c r="C28" s="894" t="s">
        <v>913</v>
      </c>
      <c r="D28" s="894"/>
      <c r="E28" s="894"/>
      <c r="F28" s="895">
        <v>33115</v>
      </c>
      <c r="G28" s="895">
        <v>39539.799999999996</v>
      </c>
      <c r="H28" s="895">
        <v>33026</v>
      </c>
      <c r="I28" s="895">
        <v>42831.5</v>
      </c>
      <c r="J28" s="896">
        <v>33115.5</v>
      </c>
      <c r="K28" s="896">
        <f t="shared" si="0"/>
        <v>-0.2687603804922247</v>
      </c>
      <c r="L28" s="897">
        <f t="shared" si="1"/>
        <v>0.27099860715800617</v>
      </c>
      <c r="M28" s="898"/>
    </row>
    <row r="29" spans="1:13" ht="12.75">
      <c r="A29" s="893"/>
      <c r="B29" s="894"/>
      <c r="C29" s="894" t="s">
        <v>914</v>
      </c>
      <c r="D29" s="894"/>
      <c r="E29" s="894"/>
      <c r="F29" s="895">
        <v>-5794.400000000001</v>
      </c>
      <c r="G29" s="895">
        <v>-6788.1</v>
      </c>
      <c r="H29" s="895">
        <v>-7321.5</v>
      </c>
      <c r="I29" s="895">
        <v>-8589</v>
      </c>
      <c r="J29" s="896">
        <v>-7586.109999999999</v>
      </c>
      <c r="K29" s="896">
        <f t="shared" si="0"/>
        <v>26.354756316443456</v>
      </c>
      <c r="L29" s="897">
        <f t="shared" si="1"/>
        <v>3.6141501058526018</v>
      </c>
      <c r="M29" s="898"/>
    </row>
    <row r="30" spans="1:13" ht="12.75">
      <c r="A30" s="886"/>
      <c r="B30" s="887" t="s">
        <v>915</v>
      </c>
      <c r="C30" s="887"/>
      <c r="D30" s="887"/>
      <c r="E30" s="887"/>
      <c r="F30" s="899">
        <v>-442324.4999999999</v>
      </c>
      <c r="G30" s="899">
        <v>-541778.7999999999</v>
      </c>
      <c r="H30" s="899">
        <v>-490386.5000000001</v>
      </c>
      <c r="I30" s="899">
        <v>-601636.7000000001</v>
      </c>
      <c r="J30" s="900">
        <v>-493766.5600000001</v>
      </c>
      <c r="K30" s="900">
        <f t="shared" si="0"/>
        <v>10.865778404768506</v>
      </c>
      <c r="L30" s="901">
        <f t="shared" si="1"/>
        <v>0.6892644883168799</v>
      </c>
      <c r="M30" s="898"/>
    </row>
    <row r="31" spans="1:13" ht="12.75">
      <c r="A31" s="886"/>
      <c r="B31" s="887" t="s">
        <v>916</v>
      </c>
      <c r="C31" s="887"/>
      <c r="D31" s="887"/>
      <c r="E31" s="887"/>
      <c r="F31" s="899">
        <v>520356.70000000007</v>
      </c>
      <c r="G31" s="899">
        <v>631500.3000000002</v>
      </c>
      <c r="H31" s="899">
        <v>561771.8</v>
      </c>
      <c r="I31" s="899">
        <v>709956.5</v>
      </c>
      <c r="J31" s="900">
        <v>628069.7</v>
      </c>
      <c r="K31" s="900">
        <f t="shared" si="0"/>
        <v>7.958982751639397</v>
      </c>
      <c r="L31" s="901">
        <f t="shared" si="1"/>
        <v>11.80157138539171</v>
      </c>
      <c r="M31" s="898"/>
    </row>
    <row r="32" spans="1:13" ht="12.75">
      <c r="A32" s="893"/>
      <c r="B32" s="894"/>
      <c r="C32" s="894" t="s">
        <v>917</v>
      </c>
      <c r="D32" s="894"/>
      <c r="E32" s="894"/>
      <c r="F32" s="895">
        <v>522561.4</v>
      </c>
      <c r="G32" s="895">
        <v>634854.8</v>
      </c>
      <c r="H32" s="895">
        <v>563737.9</v>
      </c>
      <c r="I32" s="895">
        <v>712522.2</v>
      </c>
      <c r="J32" s="896">
        <v>631087.5</v>
      </c>
      <c r="K32" s="896">
        <f t="shared" si="0"/>
        <v>7.879743892296659</v>
      </c>
      <c r="L32" s="897">
        <f t="shared" si="1"/>
        <v>11.946970391736997</v>
      </c>
      <c r="M32" s="898"/>
    </row>
    <row r="33" spans="1:13" ht="12.75">
      <c r="A33" s="893"/>
      <c r="B33" s="894"/>
      <c r="C33" s="894"/>
      <c r="D33" s="894" t="s">
        <v>918</v>
      </c>
      <c r="E33" s="894"/>
      <c r="F33" s="895">
        <v>41750.8</v>
      </c>
      <c r="G33" s="895">
        <v>48519.8</v>
      </c>
      <c r="H33" s="895">
        <v>37374</v>
      </c>
      <c r="I33" s="895">
        <v>52855.40000000001</v>
      </c>
      <c r="J33" s="896">
        <v>53557.80000000001</v>
      </c>
      <c r="K33" s="896">
        <f t="shared" si="0"/>
        <v>-10.483152418636294</v>
      </c>
      <c r="L33" s="897">
        <f t="shared" si="1"/>
        <v>43.302295713597715</v>
      </c>
      <c r="M33" s="898"/>
    </row>
    <row r="34" spans="1:13" ht="12.75">
      <c r="A34" s="893"/>
      <c r="B34" s="902"/>
      <c r="C34" s="902"/>
      <c r="D34" s="902" t="s">
        <v>919</v>
      </c>
      <c r="E34" s="902"/>
      <c r="F34" s="903">
        <v>444477.10000000003</v>
      </c>
      <c r="G34" s="903">
        <v>543294.1000000001</v>
      </c>
      <c r="H34" s="903">
        <v>489068.9000000001</v>
      </c>
      <c r="I34" s="903">
        <v>617278.8</v>
      </c>
      <c r="J34" s="904">
        <v>538873.4</v>
      </c>
      <c r="K34" s="904">
        <f t="shared" si="0"/>
        <v>10.032417868097141</v>
      </c>
      <c r="L34" s="905">
        <f t="shared" si="1"/>
        <v>10.183534467229464</v>
      </c>
      <c r="M34" s="898"/>
    </row>
    <row r="35" spans="1:13" ht="12.75">
      <c r="A35" s="893"/>
      <c r="B35" s="894"/>
      <c r="C35" s="894"/>
      <c r="D35" s="894" t="s">
        <v>920</v>
      </c>
      <c r="E35" s="894"/>
      <c r="F35" s="895">
        <v>34665.7</v>
      </c>
      <c r="G35" s="895">
        <v>41373.1</v>
      </c>
      <c r="H35" s="895">
        <v>37295</v>
      </c>
      <c r="I35" s="895">
        <v>42388</v>
      </c>
      <c r="J35" s="896">
        <v>38656.3</v>
      </c>
      <c r="K35" s="896">
        <f t="shared" si="0"/>
        <v>7.584730728068379</v>
      </c>
      <c r="L35" s="897">
        <f t="shared" si="1"/>
        <v>3.6500871430486654</v>
      </c>
      <c r="M35" s="898"/>
    </row>
    <row r="36" spans="1:13" ht="12.75">
      <c r="A36" s="893"/>
      <c r="B36" s="894"/>
      <c r="C36" s="894"/>
      <c r="D36" s="894" t="s">
        <v>921</v>
      </c>
      <c r="E36" s="894"/>
      <c r="F36" s="895">
        <v>1667.8</v>
      </c>
      <c r="G36" s="895">
        <v>1667.8</v>
      </c>
      <c r="H36" s="895">
        <v>0</v>
      </c>
      <c r="I36" s="895">
        <v>0</v>
      </c>
      <c r="J36" s="896">
        <v>0</v>
      </c>
      <c r="K36" s="896" t="s">
        <v>63</v>
      </c>
      <c r="L36" s="897" t="s">
        <v>63</v>
      </c>
      <c r="M36" s="898"/>
    </row>
    <row r="37" spans="1:13" ht="12.75">
      <c r="A37" s="893"/>
      <c r="B37" s="894"/>
      <c r="C37" s="894" t="s">
        <v>922</v>
      </c>
      <c r="D37" s="894"/>
      <c r="E37" s="894"/>
      <c r="F37" s="895">
        <v>-2204.7</v>
      </c>
      <c r="G37" s="895">
        <v>-3354.5</v>
      </c>
      <c r="H37" s="895">
        <v>-1966.1</v>
      </c>
      <c r="I37" s="895">
        <v>-2565.7</v>
      </c>
      <c r="J37" s="896">
        <v>-3017.8</v>
      </c>
      <c r="K37" s="896">
        <f t="shared" si="0"/>
        <v>-10.8223341044133</v>
      </c>
      <c r="L37" s="897">
        <f t="shared" si="1"/>
        <v>53.49168404455523</v>
      </c>
      <c r="M37" s="898"/>
    </row>
    <row r="38" spans="1:13" ht="12.75">
      <c r="A38" s="886" t="s">
        <v>923</v>
      </c>
      <c r="B38" s="887" t="s">
        <v>924</v>
      </c>
      <c r="C38" s="887"/>
      <c r="D38" s="887"/>
      <c r="E38" s="887"/>
      <c r="F38" s="899">
        <v>15077.999999999998</v>
      </c>
      <c r="G38" s="899">
        <v>17063.5</v>
      </c>
      <c r="H38" s="899">
        <v>11560</v>
      </c>
      <c r="I38" s="899">
        <v>14811.4</v>
      </c>
      <c r="J38" s="900">
        <v>11594.4</v>
      </c>
      <c r="K38" s="900">
        <f t="shared" si="0"/>
        <v>-23.3320068974665</v>
      </c>
      <c r="L38" s="901">
        <f t="shared" si="1"/>
        <v>0.29757785467128883</v>
      </c>
      <c r="M38" s="898"/>
    </row>
    <row r="39" spans="1:13" ht="12.75">
      <c r="A39" s="886" t="s">
        <v>925</v>
      </c>
      <c r="B39" s="886"/>
      <c r="C39" s="887"/>
      <c r="D39" s="887"/>
      <c r="E39" s="887"/>
      <c r="F39" s="899">
        <v>93110.20000000013</v>
      </c>
      <c r="G39" s="899">
        <v>106785.00000000012</v>
      </c>
      <c r="H39" s="899">
        <v>82945.29999999993</v>
      </c>
      <c r="I39" s="899">
        <v>123131.20000000001</v>
      </c>
      <c r="J39" s="900">
        <v>145897.53999999986</v>
      </c>
      <c r="K39" s="900">
        <f t="shared" si="0"/>
        <v>-10.917063866257607</v>
      </c>
      <c r="L39" s="901">
        <f t="shared" si="1"/>
        <v>75.89609055606525</v>
      </c>
      <c r="M39" s="907"/>
    </row>
    <row r="40" spans="1:13" ht="12.75">
      <c r="A40" s="886" t="s">
        <v>926</v>
      </c>
      <c r="B40" s="887" t="s">
        <v>927</v>
      </c>
      <c r="C40" s="887"/>
      <c r="D40" s="887"/>
      <c r="E40" s="887"/>
      <c r="F40" s="899">
        <v>10650.609999999995</v>
      </c>
      <c r="G40" s="899">
        <v>11147.969999999998</v>
      </c>
      <c r="H40" s="899">
        <v>10756.890000000007</v>
      </c>
      <c r="I40" s="899">
        <v>17720.65000000001</v>
      </c>
      <c r="J40" s="900">
        <v>8660.089999999993</v>
      </c>
      <c r="K40" s="900">
        <f t="shared" si="0"/>
        <v>0.997877116897655</v>
      </c>
      <c r="L40" s="901">
        <f t="shared" si="1"/>
        <v>-19.49262286776208</v>
      </c>
      <c r="M40" s="898"/>
    </row>
    <row r="41" spans="1:13" ht="12.75">
      <c r="A41" s="893"/>
      <c r="B41" s="894" t="s">
        <v>928</v>
      </c>
      <c r="C41" s="894"/>
      <c r="D41" s="894"/>
      <c r="E41" s="894"/>
      <c r="F41" s="895">
        <v>1923.1000000000001</v>
      </c>
      <c r="G41" s="895">
        <v>3194.6000000000004</v>
      </c>
      <c r="H41" s="895">
        <v>3145.3</v>
      </c>
      <c r="I41" s="895">
        <v>4382.599999999999</v>
      </c>
      <c r="J41" s="896">
        <v>4636.8</v>
      </c>
      <c r="K41" s="896">
        <f t="shared" si="0"/>
        <v>63.553637356351715</v>
      </c>
      <c r="L41" s="897">
        <f t="shared" si="1"/>
        <v>47.41995994022827</v>
      </c>
      <c r="M41" s="898"/>
    </row>
    <row r="42" spans="1:13" ht="12.75">
      <c r="A42" s="893"/>
      <c r="B42" s="894" t="s">
        <v>929</v>
      </c>
      <c r="C42" s="894"/>
      <c r="D42" s="894"/>
      <c r="E42" s="894"/>
      <c r="F42" s="895">
        <v>0</v>
      </c>
      <c r="G42" s="895">
        <v>0</v>
      </c>
      <c r="H42" s="895">
        <v>0</v>
      </c>
      <c r="I42" s="895">
        <v>0</v>
      </c>
      <c r="J42" s="896">
        <v>0</v>
      </c>
      <c r="K42" s="908" t="s">
        <v>63</v>
      </c>
      <c r="L42" s="909" t="s">
        <v>63</v>
      </c>
      <c r="M42" s="898"/>
    </row>
    <row r="43" spans="1:13" ht="12.75">
      <c r="A43" s="893"/>
      <c r="B43" s="894" t="s">
        <v>930</v>
      </c>
      <c r="C43" s="894"/>
      <c r="D43" s="894"/>
      <c r="E43" s="894"/>
      <c r="F43" s="895">
        <v>-17625</v>
      </c>
      <c r="G43" s="895">
        <v>-21331.600000000002</v>
      </c>
      <c r="H43" s="895">
        <v>-27674.899999999998</v>
      </c>
      <c r="I43" s="895">
        <v>-34584.49999999999</v>
      </c>
      <c r="J43" s="896">
        <v>-25284.430000000004</v>
      </c>
      <c r="K43" s="896">
        <f t="shared" si="0"/>
        <v>57.020709219858134</v>
      </c>
      <c r="L43" s="897">
        <f t="shared" si="1"/>
        <v>-8.637682520984697</v>
      </c>
      <c r="M43" s="898"/>
    </row>
    <row r="44" spans="1:13" ht="12.75">
      <c r="A44" s="893"/>
      <c r="B44" s="894"/>
      <c r="C44" s="894" t="s">
        <v>931</v>
      </c>
      <c r="D44" s="894"/>
      <c r="E44" s="894"/>
      <c r="F44" s="895">
        <v>-2303.7</v>
      </c>
      <c r="G44" s="895">
        <v>-1620</v>
      </c>
      <c r="H44" s="895">
        <v>-1567.5</v>
      </c>
      <c r="I44" s="895">
        <v>-2234.3</v>
      </c>
      <c r="J44" s="896">
        <v>-701.4299999999998</v>
      </c>
      <c r="K44" s="896">
        <f t="shared" si="0"/>
        <v>-31.957286104961582</v>
      </c>
      <c r="L44" s="897">
        <f t="shared" si="1"/>
        <v>-55.251674641148334</v>
      </c>
      <c r="M44" s="898"/>
    </row>
    <row r="45" spans="1:13" ht="12.75">
      <c r="A45" s="893"/>
      <c r="B45" s="894"/>
      <c r="C45" s="894" t="s">
        <v>901</v>
      </c>
      <c r="D45" s="894"/>
      <c r="E45" s="894"/>
      <c r="F45" s="895">
        <v>-15321.3</v>
      </c>
      <c r="G45" s="895">
        <v>-19711.600000000002</v>
      </c>
      <c r="H45" s="895">
        <v>-26107.399999999998</v>
      </c>
      <c r="I45" s="895">
        <v>-32350.199999999997</v>
      </c>
      <c r="J45" s="896">
        <v>-24583.000000000004</v>
      </c>
      <c r="K45" s="896">
        <f t="shared" si="0"/>
        <v>70.39937864280446</v>
      </c>
      <c r="L45" s="897">
        <f t="shared" si="1"/>
        <v>-5.838957536943525</v>
      </c>
      <c r="M45" s="898"/>
    </row>
    <row r="46" spans="1:13" ht="12.75">
      <c r="A46" s="893"/>
      <c r="B46" s="894" t="s">
        <v>932</v>
      </c>
      <c r="C46" s="894"/>
      <c r="D46" s="894"/>
      <c r="E46" s="894"/>
      <c r="F46" s="895">
        <v>26352.509999999995</v>
      </c>
      <c r="G46" s="895">
        <v>29284.97</v>
      </c>
      <c r="H46" s="895">
        <v>35286.490000000005</v>
      </c>
      <c r="I46" s="895">
        <v>47922.55</v>
      </c>
      <c r="J46" s="896">
        <v>29307.719999999998</v>
      </c>
      <c r="K46" s="896">
        <f t="shared" si="0"/>
        <v>33.90181808108605</v>
      </c>
      <c r="L46" s="897">
        <f t="shared" si="1"/>
        <v>-16.943510108259588</v>
      </c>
      <c r="M46" s="898"/>
    </row>
    <row r="47" spans="1:13" ht="12.75">
      <c r="A47" s="893"/>
      <c r="B47" s="894"/>
      <c r="C47" s="894" t="s">
        <v>931</v>
      </c>
      <c r="D47" s="894"/>
      <c r="E47" s="894"/>
      <c r="F47" s="895">
        <v>21345.8</v>
      </c>
      <c r="G47" s="895">
        <v>23686.1</v>
      </c>
      <c r="H47" s="895">
        <v>21050.4</v>
      </c>
      <c r="I47" s="895">
        <v>22912.300000000003</v>
      </c>
      <c r="J47" s="896">
        <v>8049.049999999999</v>
      </c>
      <c r="K47" s="896">
        <f t="shared" si="0"/>
        <v>-1.3838787958286787</v>
      </c>
      <c r="L47" s="897">
        <f t="shared" si="1"/>
        <v>-61.76295937369362</v>
      </c>
      <c r="M47" s="898"/>
    </row>
    <row r="48" spans="1:13" ht="12.75">
      <c r="A48" s="893"/>
      <c r="B48" s="894"/>
      <c r="C48" s="894" t="s">
        <v>933</v>
      </c>
      <c r="D48" s="894"/>
      <c r="E48" s="894"/>
      <c r="F48" s="895">
        <v>4379.799999999999</v>
      </c>
      <c r="G48" s="895">
        <v>4192.4000000000015</v>
      </c>
      <c r="H48" s="895">
        <v>3771.4</v>
      </c>
      <c r="I48" s="895">
        <v>11857.300000000001</v>
      </c>
      <c r="J48" s="896">
        <v>13456.149999999996</v>
      </c>
      <c r="K48" s="896">
        <f t="shared" si="0"/>
        <v>-13.891045253207892</v>
      </c>
      <c r="L48" s="897">
        <f t="shared" si="1"/>
        <v>256.79455904968967</v>
      </c>
      <c r="M48" s="898"/>
    </row>
    <row r="49" spans="1:13" ht="12.75">
      <c r="A49" s="893"/>
      <c r="B49" s="894"/>
      <c r="C49" s="894"/>
      <c r="D49" s="894" t="s">
        <v>934</v>
      </c>
      <c r="E49" s="894"/>
      <c r="F49" s="895">
        <v>4574.0999999999985</v>
      </c>
      <c r="G49" s="895">
        <v>4407.800000000001</v>
      </c>
      <c r="H49" s="895">
        <v>3808</v>
      </c>
      <c r="I49" s="895">
        <v>11919.400000000001</v>
      </c>
      <c r="J49" s="896">
        <v>12389.249999999996</v>
      </c>
      <c r="K49" s="896">
        <f t="shared" si="0"/>
        <v>-16.74865000765176</v>
      </c>
      <c r="L49" s="897">
        <f t="shared" si="1"/>
        <v>225.34795168067217</v>
      </c>
      <c r="M49" s="898"/>
    </row>
    <row r="50" spans="1:13" ht="12.75">
      <c r="A50" s="893"/>
      <c r="B50" s="894"/>
      <c r="C50" s="894"/>
      <c r="D50" s="894"/>
      <c r="E50" s="894" t="s">
        <v>935</v>
      </c>
      <c r="F50" s="895">
        <v>16663</v>
      </c>
      <c r="G50" s="895">
        <v>21132.4</v>
      </c>
      <c r="H50" s="895">
        <v>16986</v>
      </c>
      <c r="I50" s="895">
        <v>28961.2</v>
      </c>
      <c r="J50" s="896">
        <v>26046.249999999996</v>
      </c>
      <c r="K50" s="896">
        <f t="shared" si="0"/>
        <v>1.9384264538198295</v>
      </c>
      <c r="L50" s="897">
        <f t="shared" si="1"/>
        <v>53.33951489461907</v>
      </c>
      <c r="M50" s="898"/>
    </row>
    <row r="51" spans="1:13" ht="12.75">
      <c r="A51" s="893"/>
      <c r="B51" s="894"/>
      <c r="C51" s="894"/>
      <c r="D51" s="894"/>
      <c r="E51" s="894" t="s">
        <v>936</v>
      </c>
      <c r="F51" s="895">
        <v>-12088.9</v>
      </c>
      <c r="G51" s="895">
        <v>-16724.6</v>
      </c>
      <c r="H51" s="895">
        <v>-13178</v>
      </c>
      <c r="I51" s="895">
        <v>-17041.8</v>
      </c>
      <c r="J51" s="896">
        <v>-13657</v>
      </c>
      <c r="K51" s="896">
        <f t="shared" si="0"/>
        <v>9.009090984291362</v>
      </c>
      <c r="L51" s="897">
        <f t="shared" si="1"/>
        <v>3.6348459553801717</v>
      </c>
      <c r="M51" s="898"/>
    </row>
    <row r="52" spans="1:13" ht="12.75">
      <c r="A52" s="893"/>
      <c r="B52" s="894"/>
      <c r="C52" s="894"/>
      <c r="D52" s="894" t="s">
        <v>937</v>
      </c>
      <c r="E52" s="894"/>
      <c r="F52" s="895">
        <v>-194.3</v>
      </c>
      <c r="G52" s="895">
        <v>-215.4</v>
      </c>
      <c r="H52" s="895">
        <v>-36.60000000000001</v>
      </c>
      <c r="I52" s="895">
        <v>-62.10000000000001</v>
      </c>
      <c r="J52" s="896">
        <v>1066.9</v>
      </c>
      <c r="K52" s="896">
        <f t="shared" si="0"/>
        <v>-81.16314976839938</v>
      </c>
      <c r="L52" s="897">
        <f t="shared" si="1"/>
        <v>-3015.0273224043713</v>
      </c>
      <c r="M52" s="898"/>
    </row>
    <row r="53" spans="1:13" ht="12.75">
      <c r="A53" s="893"/>
      <c r="B53" s="894"/>
      <c r="C53" s="894" t="s">
        <v>938</v>
      </c>
      <c r="D53" s="894"/>
      <c r="E53" s="894"/>
      <c r="F53" s="895">
        <v>1341.1</v>
      </c>
      <c r="G53" s="895">
        <v>2733.4</v>
      </c>
      <c r="H53" s="895">
        <v>11100.9</v>
      </c>
      <c r="I53" s="895">
        <v>14318.599999999999</v>
      </c>
      <c r="J53" s="896">
        <v>11730.5</v>
      </c>
      <c r="K53" s="896">
        <f t="shared" si="0"/>
        <v>727.745880247558</v>
      </c>
      <c r="L53" s="897">
        <f t="shared" si="1"/>
        <v>5.671612211622488</v>
      </c>
      <c r="M53" s="898"/>
    </row>
    <row r="54" spans="1:13" ht="12.75">
      <c r="A54" s="893"/>
      <c r="B54" s="894"/>
      <c r="C54" s="894"/>
      <c r="D54" s="894" t="s">
        <v>939</v>
      </c>
      <c r="E54" s="894"/>
      <c r="F54" s="895">
        <v>-28.4</v>
      </c>
      <c r="G54" s="895">
        <v>-36.7</v>
      </c>
      <c r="H54" s="895">
        <v>62.8</v>
      </c>
      <c r="I54" s="895">
        <v>-20.2</v>
      </c>
      <c r="J54" s="896">
        <v>-4.6</v>
      </c>
      <c r="K54" s="896">
        <f t="shared" si="0"/>
        <v>-321.1267605633803</v>
      </c>
      <c r="L54" s="897">
        <f t="shared" si="1"/>
        <v>-107.32484076433121</v>
      </c>
      <c r="M54" s="898"/>
    </row>
    <row r="55" spans="1:13" ht="12.75">
      <c r="A55" s="893"/>
      <c r="B55" s="894"/>
      <c r="C55" s="894"/>
      <c r="D55" s="894" t="s">
        <v>940</v>
      </c>
      <c r="E55" s="894"/>
      <c r="F55" s="895">
        <v>1369.5</v>
      </c>
      <c r="G55" s="895">
        <v>2770.1</v>
      </c>
      <c r="H55" s="895">
        <v>11038.1</v>
      </c>
      <c r="I55" s="895">
        <v>14338.8</v>
      </c>
      <c r="J55" s="896">
        <v>11735.1</v>
      </c>
      <c r="K55" s="896">
        <f t="shared" si="0"/>
        <v>705.9948886454912</v>
      </c>
      <c r="L55" s="897">
        <f t="shared" si="1"/>
        <v>6.3144925304173825</v>
      </c>
      <c r="M55" s="898"/>
    </row>
    <row r="56" spans="1:13" ht="12.75">
      <c r="A56" s="893"/>
      <c r="B56" s="894"/>
      <c r="C56" s="894" t="s">
        <v>941</v>
      </c>
      <c r="D56" s="894"/>
      <c r="E56" s="894"/>
      <c r="F56" s="895">
        <v>-714.19</v>
      </c>
      <c r="G56" s="895">
        <v>-1326.93</v>
      </c>
      <c r="H56" s="895">
        <v>-636.21</v>
      </c>
      <c r="I56" s="895">
        <v>-1165.65</v>
      </c>
      <c r="J56" s="896">
        <v>-3927.98</v>
      </c>
      <c r="K56" s="896">
        <f t="shared" si="0"/>
        <v>-10.918663100855525</v>
      </c>
      <c r="L56" s="897">
        <f t="shared" si="1"/>
        <v>517.4030587384668</v>
      </c>
      <c r="M56" s="898"/>
    </row>
    <row r="57" spans="1:13" ht="12.75">
      <c r="A57" s="886" t="s">
        <v>942</v>
      </c>
      <c r="B57" s="887"/>
      <c r="C57" s="887"/>
      <c r="D57" s="887"/>
      <c r="E57" s="887"/>
      <c r="F57" s="899">
        <v>103760.81000000011</v>
      </c>
      <c r="G57" s="899">
        <v>117932.97000000009</v>
      </c>
      <c r="H57" s="899">
        <v>93702.18999999994</v>
      </c>
      <c r="I57" s="899">
        <v>140851.85000000003</v>
      </c>
      <c r="J57" s="900">
        <v>154557.6299999999</v>
      </c>
      <c r="K57" s="900">
        <f t="shared" si="0"/>
        <v>-9.694045372236545</v>
      </c>
      <c r="L57" s="901">
        <f t="shared" si="1"/>
        <v>64.94558985227559</v>
      </c>
      <c r="M57" s="898"/>
    </row>
    <row r="58" spans="1:13" ht="12.75">
      <c r="A58" s="886" t="s">
        <v>943</v>
      </c>
      <c r="B58" s="887" t="s">
        <v>944</v>
      </c>
      <c r="C58" s="887"/>
      <c r="D58" s="887"/>
      <c r="E58" s="887"/>
      <c r="F58" s="899">
        <v>12844.789999999863</v>
      </c>
      <c r="G58" s="899">
        <v>11927.559999999881</v>
      </c>
      <c r="H58" s="899">
        <v>18546.16000000006</v>
      </c>
      <c r="I58" s="899">
        <v>18502.70000000001</v>
      </c>
      <c r="J58" s="900">
        <v>24004.87000000011</v>
      </c>
      <c r="K58" s="900">
        <f t="shared" si="0"/>
        <v>44.3866345810267</v>
      </c>
      <c r="L58" s="901">
        <f t="shared" si="1"/>
        <v>29.433100976159125</v>
      </c>
      <c r="M58" s="898"/>
    </row>
    <row r="59" spans="1:13" ht="12.75">
      <c r="A59" s="886" t="s">
        <v>945</v>
      </c>
      <c r="B59" s="887"/>
      <c r="C59" s="887"/>
      <c r="D59" s="887"/>
      <c r="E59" s="887"/>
      <c r="F59" s="899">
        <v>116605.59999999998</v>
      </c>
      <c r="G59" s="899">
        <v>129860.52999999997</v>
      </c>
      <c r="H59" s="899">
        <v>112248.35</v>
      </c>
      <c r="I59" s="899">
        <v>159354.55000000005</v>
      </c>
      <c r="J59" s="900">
        <v>178562.5</v>
      </c>
      <c r="K59" s="900">
        <f t="shared" si="0"/>
        <v>-3.736741631619722</v>
      </c>
      <c r="L59" s="901">
        <f t="shared" si="1"/>
        <v>59.07806217196065</v>
      </c>
      <c r="M59" s="898"/>
    </row>
    <row r="60" spans="1:13" ht="12.75">
      <c r="A60" s="886" t="s">
        <v>946</v>
      </c>
      <c r="B60" s="887"/>
      <c r="C60" s="887"/>
      <c r="D60" s="887"/>
      <c r="E60" s="887"/>
      <c r="F60" s="899">
        <v>-116605.59999999999</v>
      </c>
      <c r="G60" s="899">
        <v>-129860.53000000001</v>
      </c>
      <c r="H60" s="899">
        <v>-112248.35</v>
      </c>
      <c r="I60" s="899">
        <v>-159354.55</v>
      </c>
      <c r="J60" s="900">
        <v>-178562.5</v>
      </c>
      <c r="K60" s="900">
        <f t="shared" si="0"/>
        <v>-3.7367416316197364</v>
      </c>
      <c r="L60" s="901">
        <f t="shared" si="1"/>
        <v>59.07806217196065</v>
      </c>
      <c r="M60" s="898"/>
    </row>
    <row r="61" spans="1:13" ht="12.75">
      <c r="A61" s="893"/>
      <c r="B61" s="894" t="s">
        <v>947</v>
      </c>
      <c r="C61" s="894"/>
      <c r="D61" s="894"/>
      <c r="E61" s="894"/>
      <c r="F61" s="895">
        <v>-115892.8</v>
      </c>
      <c r="G61" s="895">
        <v>-128536.33</v>
      </c>
      <c r="H61" s="895">
        <v>-111613.65</v>
      </c>
      <c r="I61" s="895">
        <v>-158191.95</v>
      </c>
      <c r="J61" s="896">
        <v>-178562.5</v>
      </c>
      <c r="K61" s="896">
        <f t="shared" si="0"/>
        <v>-3.69233464028828</v>
      </c>
      <c r="L61" s="897">
        <f t="shared" si="1"/>
        <v>59.98267237027014</v>
      </c>
      <c r="M61" s="898"/>
    </row>
    <row r="62" spans="1:13" ht="12.75">
      <c r="A62" s="893"/>
      <c r="B62" s="894"/>
      <c r="C62" s="894" t="s">
        <v>939</v>
      </c>
      <c r="D62" s="894"/>
      <c r="E62" s="894"/>
      <c r="F62" s="895">
        <v>-104962</v>
      </c>
      <c r="G62" s="895">
        <v>-115992.23</v>
      </c>
      <c r="H62" s="895">
        <v>-82665.45</v>
      </c>
      <c r="I62" s="895">
        <v>-130352.95</v>
      </c>
      <c r="J62" s="896">
        <v>-157261.7</v>
      </c>
      <c r="K62" s="896">
        <f t="shared" si="0"/>
        <v>-21.242497284731627</v>
      </c>
      <c r="L62" s="897">
        <f t="shared" si="1"/>
        <v>90.23872730384946</v>
      </c>
      <c r="M62" s="898"/>
    </row>
    <row r="63" spans="1:13" ht="12.75">
      <c r="A63" s="893"/>
      <c r="B63" s="894"/>
      <c r="C63" s="894" t="s">
        <v>940</v>
      </c>
      <c r="D63" s="894"/>
      <c r="E63" s="894"/>
      <c r="F63" s="895">
        <v>-10930.799999999996</v>
      </c>
      <c r="G63" s="895">
        <v>-12544.100000000006</v>
      </c>
      <c r="H63" s="895">
        <v>-28948.199999999997</v>
      </c>
      <c r="I63" s="895">
        <v>-27839</v>
      </c>
      <c r="J63" s="896">
        <v>-21300.800000000003</v>
      </c>
      <c r="K63" s="896">
        <f t="shared" si="0"/>
        <v>164.83148534416523</v>
      </c>
      <c r="L63" s="897">
        <f t="shared" si="1"/>
        <v>-26.417532005444187</v>
      </c>
      <c r="M63" s="898"/>
    </row>
    <row r="64" spans="1:13" ht="12.75">
      <c r="A64" s="893"/>
      <c r="B64" s="894" t="s">
        <v>948</v>
      </c>
      <c r="C64" s="894"/>
      <c r="D64" s="894"/>
      <c r="E64" s="894"/>
      <c r="F64" s="895">
        <v>-712.8</v>
      </c>
      <c r="G64" s="895">
        <v>-1324.2</v>
      </c>
      <c r="H64" s="895">
        <v>-634.7</v>
      </c>
      <c r="I64" s="895">
        <v>-1162.6</v>
      </c>
      <c r="J64" s="896">
        <v>0</v>
      </c>
      <c r="K64" s="896">
        <f t="shared" si="0"/>
        <v>-10.956790123456784</v>
      </c>
      <c r="L64" s="897">
        <f t="shared" si="1"/>
        <v>-100</v>
      </c>
      <c r="M64" s="898"/>
    </row>
    <row r="65" spans="1:13" ht="13.5" thickBot="1">
      <c r="A65" s="910" t="s">
        <v>949</v>
      </c>
      <c r="B65" s="911"/>
      <c r="C65" s="911"/>
      <c r="D65" s="911"/>
      <c r="E65" s="911"/>
      <c r="F65" s="912">
        <v>-115264.49999999999</v>
      </c>
      <c r="G65" s="912">
        <v>-127127.13000000002</v>
      </c>
      <c r="H65" s="912">
        <v>-101147.45000000001</v>
      </c>
      <c r="I65" s="912">
        <v>-145035.95</v>
      </c>
      <c r="J65" s="913">
        <v>-166832</v>
      </c>
      <c r="K65" s="913">
        <f t="shared" si="0"/>
        <v>-12.247526341588241</v>
      </c>
      <c r="L65" s="914">
        <f t="shared" si="1"/>
        <v>64.93940282231532</v>
      </c>
      <c r="M65" s="898"/>
    </row>
    <row r="66" ht="13.5" thickTop="1">
      <c r="A66" s="879" t="s">
        <v>950</v>
      </c>
    </row>
    <row r="67" ht="12.75">
      <c r="A67" s="915" t="s">
        <v>951</v>
      </c>
    </row>
    <row r="68" ht="12.75">
      <c r="A68" s="915" t="s">
        <v>952</v>
      </c>
    </row>
  </sheetData>
  <sheetProtection/>
  <mergeCells count="9">
    <mergeCell ref="A1:L1"/>
    <mergeCell ref="A2:L2"/>
    <mergeCell ref="A3:L3"/>
    <mergeCell ref="A4:E6"/>
    <mergeCell ref="F4:G5"/>
    <mergeCell ref="H4:I5"/>
    <mergeCell ref="J4:J5"/>
    <mergeCell ref="K4:L4"/>
    <mergeCell ref="K5:L5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="85" zoomScaleNormal="85" zoomScalePageLayoutView="0" workbookViewId="0" topLeftCell="A1">
      <selection activeCell="M27" sqref="M27"/>
    </sheetView>
  </sheetViews>
  <sheetFormatPr defaultColWidth="9.140625" defaultRowHeight="15"/>
  <cols>
    <col min="1" max="1" width="9.140625" style="200" customWidth="1"/>
    <col min="2" max="2" width="6.8515625" style="200" customWidth="1"/>
    <col min="3" max="3" width="31.28125" style="200" customWidth="1"/>
    <col min="4" max="4" width="16.140625" style="200" customWidth="1"/>
    <col min="5" max="5" width="16.7109375" style="200" customWidth="1"/>
    <col min="6" max="6" width="15.00390625" style="200" customWidth="1"/>
    <col min="7" max="7" width="14.00390625" style="200" customWidth="1"/>
    <col min="8" max="8" width="15.00390625" style="200" customWidth="1"/>
    <col min="9" max="9" width="14.8515625" style="200" customWidth="1"/>
    <col min="10" max="11" width="9.140625" style="200" customWidth="1"/>
    <col min="12" max="12" width="10.421875" style="200" bestFit="1" customWidth="1"/>
    <col min="13" max="16384" width="9.140625" style="200" customWidth="1"/>
  </cols>
  <sheetData>
    <row r="1" spans="2:10" ht="15" customHeight="1">
      <c r="B1" s="1496" t="s">
        <v>953</v>
      </c>
      <c r="C1" s="1496"/>
      <c r="D1" s="1496"/>
      <c r="E1" s="1496"/>
      <c r="F1" s="1496"/>
      <c r="G1" s="1496"/>
      <c r="H1" s="1496"/>
      <c r="I1" s="1496"/>
      <c r="J1" s="916"/>
    </row>
    <row r="2" spans="2:9" ht="15" customHeight="1">
      <c r="B2" s="1571" t="s">
        <v>954</v>
      </c>
      <c r="C2" s="1571"/>
      <c r="D2" s="1571"/>
      <c r="E2" s="1571"/>
      <c r="F2" s="1571"/>
      <c r="G2" s="1571"/>
      <c r="H2" s="1571"/>
      <c r="I2" s="1571"/>
    </row>
    <row r="3" spans="2:9" ht="15" customHeight="1">
      <c r="B3" s="1572" t="s">
        <v>955</v>
      </c>
      <c r="C3" s="1572"/>
      <c r="D3" s="1572"/>
      <c r="E3" s="1572"/>
      <c r="F3" s="1572"/>
      <c r="G3" s="1572"/>
      <c r="H3" s="1572"/>
      <c r="I3" s="1572"/>
    </row>
    <row r="4" spans="2:9" ht="12" customHeight="1" thickBot="1">
      <c r="B4" s="917"/>
      <c r="C4" s="918"/>
      <c r="D4" s="919"/>
      <c r="E4" s="919"/>
      <c r="F4" s="919"/>
      <c r="G4" s="918"/>
      <c r="H4" s="917"/>
      <c r="I4" s="917"/>
    </row>
    <row r="5" spans="2:9" ht="15" customHeight="1" thickTop="1">
      <c r="B5" s="920"/>
      <c r="C5" s="921"/>
      <c r="D5" s="922"/>
      <c r="E5" s="923"/>
      <c r="F5" s="922"/>
      <c r="G5" s="922"/>
      <c r="H5" s="924" t="s">
        <v>196</v>
      </c>
      <c r="I5" s="925"/>
    </row>
    <row r="6" spans="2:9" ht="15" customHeight="1">
      <c r="B6" s="926"/>
      <c r="C6" s="927"/>
      <c r="D6" s="928" t="s">
        <v>30</v>
      </c>
      <c r="E6" s="928" t="s">
        <v>46</v>
      </c>
      <c r="F6" s="928" t="s">
        <v>30</v>
      </c>
      <c r="G6" s="929" t="s">
        <v>46</v>
      </c>
      <c r="H6" s="930" t="s">
        <v>956</v>
      </c>
      <c r="I6" s="931" t="s">
        <v>46</v>
      </c>
    </row>
    <row r="7" spans="2:9" ht="15" customHeight="1">
      <c r="B7" s="926"/>
      <c r="C7" s="927"/>
      <c r="D7" s="932">
        <v>2014</v>
      </c>
      <c r="E7" s="933">
        <v>2015</v>
      </c>
      <c r="F7" s="932">
        <v>2015</v>
      </c>
      <c r="G7" s="932">
        <v>2016</v>
      </c>
      <c r="H7" s="934" t="s">
        <v>3</v>
      </c>
      <c r="I7" s="935" t="s">
        <v>6</v>
      </c>
    </row>
    <row r="8" spans="1:9" ht="15" customHeight="1">
      <c r="A8" s="221"/>
      <c r="B8" s="936"/>
      <c r="C8" s="937"/>
      <c r="D8" s="938"/>
      <c r="E8" s="938"/>
      <c r="F8" s="939"/>
      <c r="G8" s="940"/>
      <c r="H8" s="941"/>
      <c r="I8" s="942"/>
    </row>
    <row r="9" spans="1:9" ht="15" customHeight="1">
      <c r="A9" s="221"/>
      <c r="B9" s="1567" t="s">
        <v>957</v>
      </c>
      <c r="C9" s="1573"/>
      <c r="D9" s="943">
        <v>593752.9400000001</v>
      </c>
      <c r="E9" s="943">
        <v>683121.1</v>
      </c>
      <c r="F9" s="943">
        <v>726683.87</v>
      </c>
      <c r="G9" s="943">
        <v>901092.93919398</v>
      </c>
      <c r="H9" s="943">
        <v>15.05140505072697</v>
      </c>
      <c r="I9" s="944">
        <v>24.000679854636104</v>
      </c>
    </row>
    <row r="10" spans="1:9" ht="15" customHeight="1">
      <c r="A10" s="221"/>
      <c r="B10" s="945" t="s">
        <v>958</v>
      </c>
      <c r="C10" s="946"/>
      <c r="D10" s="947">
        <v>21352.06</v>
      </c>
      <c r="E10" s="947">
        <v>23830.399999999998</v>
      </c>
      <c r="F10" s="947">
        <v>23622.95</v>
      </c>
      <c r="G10" s="947">
        <v>30105.06212292</v>
      </c>
      <c r="H10" s="948">
        <v>11.607029954018472</v>
      </c>
      <c r="I10" s="949">
        <v>27.43989265913021</v>
      </c>
    </row>
    <row r="11" spans="1:9" ht="15" customHeight="1">
      <c r="A11" s="221"/>
      <c r="B11" s="945" t="s">
        <v>959</v>
      </c>
      <c r="C11" s="946"/>
      <c r="D11" s="950">
        <v>572400.88</v>
      </c>
      <c r="E11" s="950">
        <v>659290.7</v>
      </c>
      <c r="F11" s="950">
        <v>703060.92</v>
      </c>
      <c r="G11" s="950">
        <v>870987.87707106</v>
      </c>
      <c r="H11" s="943">
        <v>15.179889311141508</v>
      </c>
      <c r="I11" s="944">
        <v>23.885121800122235</v>
      </c>
    </row>
    <row r="12" spans="1:9" ht="15" customHeight="1">
      <c r="A12" s="221"/>
      <c r="B12" s="951"/>
      <c r="C12" s="952" t="s">
        <v>960</v>
      </c>
      <c r="D12" s="948">
        <v>426132.85371916</v>
      </c>
      <c r="E12" s="947">
        <v>486943.03323321</v>
      </c>
      <c r="F12" s="948">
        <v>517456.67892682005</v>
      </c>
      <c r="G12" s="947">
        <v>650109.05981632</v>
      </c>
      <c r="H12" s="948">
        <v>14.270239664301144</v>
      </c>
      <c r="I12" s="949">
        <v>25.63545631773745</v>
      </c>
    </row>
    <row r="13" spans="1:9" ht="15" customHeight="1">
      <c r="A13" s="221"/>
      <c r="B13" s="951"/>
      <c r="C13" s="953" t="s">
        <v>961</v>
      </c>
      <c r="D13" s="948">
        <v>146268.02628084</v>
      </c>
      <c r="E13" s="947">
        <v>172347.66676679</v>
      </c>
      <c r="F13" s="948">
        <v>185604.24107318</v>
      </c>
      <c r="G13" s="947">
        <v>220878.81725474</v>
      </c>
      <c r="H13" s="948">
        <v>17.830035141019934</v>
      </c>
      <c r="I13" s="949">
        <v>19.005264091811313</v>
      </c>
    </row>
    <row r="14" spans="1:9" ht="15" customHeight="1">
      <c r="A14" s="221"/>
      <c r="B14" s="954"/>
      <c r="C14" s="953"/>
      <c r="D14" s="955"/>
      <c r="E14" s="955"/>
      <c r="F14" s="955"/>
      <c r="G14" s="955"/>
      <c r="H14" s="955"/>
      <c r="I14" s="949"/>
    </row>
    <row r="15" spans="1:9" ht="15" customHeight="1">
      <c r="A15" s="221"/>
      <c r="B15" s="956"/>
      <c r="C15" s="937"/>
      <c r="D15" s="957"/>
      <c r="E15" s="957"/>
      <c r="F15" s="957"/>
      <c r="G15" s="957"/>
      <c r="H15" s="957"/>
      <c r="I15" s="958"/>
    </row>
    <row r="16" spans="1:9" ht="15" customHeight="1">
      <c r="A16" s="221"/>
      <c r="B16" s="1567" t="s">
        <v>962</v>
      </c>
      <c r="C16" s="1573"/>
      <c r="D16" s="950">
        <v>93006.09</v>
      </c>
      <c r="E16" s="950">
        <v>122036.3</v>
      </c>
      <c r="F16" s="950">
        <v>120995.11</v>
      </c>
      <c r="G16" s="950">
        <v>142452.20952553334</v>
      </c>
      <c r="H16" s="943">
        <v>31.213235606399536</v>
      </c>
      <c r="I16" s="944">
        <v>17.733856786057984</v>
      </c>
    </row>
    <row r="17" spans="1:9" ht="15" customHeight="1">
      <c r="A17" s="221"/>
      <c r="B17" s="954"/>
      <c r="C17" s="959" t="s">
        <v>960</v>
      </c>
      <c r="D17" s="948">
        <v>87372.33</v>
      </c>
      <c r="E17" s="947">
        <v>116323.5</v>
      </c>
      <c r="F17" s="948">
        <v>114843.41</v>
      </c>
      <c r="G17" s="947">
        <v>135088.50952553333</v>
      </c>
      <c r="H17" s="948">
        <v>33.135398815620476</v>
      </c>
      <c r="I17" s="949">
        <v>17.62843817118747</v>
      </c>
    </row>
    <row r="18" spans="1:9" ht="15" customHeight="1">
      <c r="A18" s="221"/>
      <c r="B18" s="954"/>
      <c r="C18" s="959" t="s">
        <v>961</v>
      </c>
      <c r="D18" s="948">
        <v>5633.76</v>
      </c>
      <c r="E18" s="947">
        <v>5712.8</v>
      </c>
      <c r="F18" s="948">
        <v>6151.7</v>
      </c>
      <c r="G18" s="947">
        <v>7363.7</v>
      </c>
      <c r="H18" s="948">
        <v>1.4029706625770473</v>
      </c>
      <c r="I18" s="949">
        <v>19.701871027520852</v>
      </c>
    </row>
    <row r="19" spans="1:9" ht="15" customHeight="1">
      <c r="A19" s="221"/>
      <c r="B19" s="960"/>
      <c r="C19" s="961"/>
      <c r="D19" s="962"/>
      <c r="E19" s="962"/>
      <c r="F19" s="962"/>
      <c r="G19" s="962"/>
      <c r="H19" s="963"/>
      <c r="I19" s="964"/>
    </row>
    <row r="20" spans="1:9" ht="15" customHeight="1">
      <c r="A20" s="221"/>
      <c r="B20" s="965"/>
      <c r="C20" s="966"/>
      <c r="D20" s="967"/>
      <c r="E20" s="967"/>
      <c r="F20" s="967"/>
      <c r="G20" s="967"/>
      <c r="H20" s="967"/>
      <c r="I20" s="968"/>
    </row>
    <row r="21" spans="1:9" ht="15" customHeight="1">
      <c r="A21" s="221"/>
      <c r="B21" s="1567" t="s">
        <v>963</v>
      </c>
      <c r="C21" s="1568"/>
      <c r="D21" s="943">
        <v>665406.97</v>
      </c>
      <c r="E21" s="943">
        <v>781327</v>
      </c>
      <c r="F21" s="943">
        <v>824056.04</v>
      </c>
      <c r="G21" s="943">
        <v>1013440.0865965933</v>
      </c>
      <c r="H21" s="943">
        <v>17.42092211628021</v>
      </c>
      <c r="I21" s="944">
        <v>22.98193780566102</v>
      </c>
    </row>
    <row r="22" spans="1:9" ht="15" customHeight="1">
      <c r="A22" s="221"/>
      <c r="B22" s="954"/>
      <c r="C22" s="959" t="s">
        <v>960</v>
      </c>
      <c r="D22" s="948">
        <v>513505.18371916004</v>
      </c>
      <c r="E22" s="948">
        <v>603266.53323321</v>
      </c>
      <c r="F22" s="948">
        <v>632300.0889268201</v>
      </c>
      <c r="G22" s="948">
        <v>785197.5693418533</v>
      </c>
      <c r="H22" s="948">
        <v>17.480125295705136</v>
      </c>
      <c r="I22" s="949">
        <v>24.181157506167764</v>
      </c>
    </row>
    <row r="23" spans="1:12" ht="15" customHeight="1">
      <c r="A23" s="221"/>
      <c r="B23" s="954"/>
      <c r="C23" s="959" t="s">
        <v>964</v>
      </c>
      <c r="D23" s="948">
        <v>77.17159676267894</v>
      </c>
      <c r="E23" s="948">
        <v>77.21050638634144</v>
      </c>
      <c r="F23" s="948">
        <v>76.73022928474865</v>
      </c>
      <c r="G23" s="948">
        <v>77.47843999133286</v>
      </c>
      <c r="H23" s="948" t="s">
        <v>63</v>
      </c>
      <c r="I23" s="949" t="s">
        <v>63</v>
      </c>
      <c r="L23" s="803"/>
    </row>
    <row r="24" spans="1:12" ht="15" customHeight="1">
      <c r="A24" s="221"/>
      <c r="B24" s="954"/>
      <c r="C24" s="959" t="s">
        <v>961</v>
      </c>
      <c r="D24" s="948">
        <v>151901.78628084</v>
      </c>
      <c r="E24" s="948">
        <v>178060.46676679</v>
      </c>
      <c r="F24" s="948">
        <v>191755.95107318</v>
      </c>
      <c r="G24" s="948">
        <v>228242.51725474</v>
      </c>
      <c r="H24" s="948">
        <v>17.22078530241056</v>
      </c>
      <c r="I24" s="949">
        <v>19.02760565049458</v>
      </c>
      <c r="L24" s="803"/>
    </row>
    <row r="25" spans="1:9" ht="15" customHeight="1">
      <c r="A25" s="221"/>
      <c r="B25" s="951"/>
      <c r="C25" s="959" t="s">
        <v>964</v>
      </c>
      <c r="D25" s="948">
        <v>22.828403237321062</v>
      </c>
      <c r="E25" s="948">
        <v>22.789493613658557</v>
      </c>
      <c r="F25" s="948">
        <v>23.269770715251354</v>
      </c>
      <c r="G25" s="948">
        <v>22.52156000866714</v>
      </c>
      <c r="H25" s="948" t="s">
        <v>63</v>
      </c>
      <c r="I25" s="949" t="s">
        <v>63</v>
      </c>
    </row>
    <row r="26" spans="1:9" ht="15" customHeight="1">
      <c r="A26" s="221"/>
      <c r="B26" s="969"/>
      <c r="C26" s="961"/>
      <c r="D26" s="970"/>
      <c r="E26" s="970"/>
      <c r="F26" s="970"/>
      <c r="G26" s="970"/>
      <c r="H26" s="970"/>
      <c r="I26" s="971"/>
    </row>
    <row r="27" spans="1:15" ht="15" customHeight="1">
      <c r="A27" s="221"/>
      <c r="B27" s="954"/>
      <c r="C27" s="952"/>
      <c r="D27" s="972"/>
      <c r="E27" s="972"/>
      <c r="F27" s="972"/>
      <c r="G27" s="972"/>
      <c r="H27" s="972"/>
      <c r="I27" s="949"/>
      <c r="L27" s="803"/>
      <c r="M27" s="803"/>
      <c r="N27" s="803"/>
      <c r="O27" s="803"/>
    </row>
    <row r="28" spans="1:9" ht="15" customHeight="1">
      <c r="A28" s="221"/>
      <c r="B28" s="1567" t="s">
        <v>965</v>
      </c>
      <c r="C28" s="1568"/>
      <c r="D28" s="943">
        <v>686759.03</v>
      </c>
      <c r="E28" s="943">
        <v>805157.4</v>
      </c>
      <c r="F28" s="943">
        <v>847678.99</v>
      </c>
      <c r="G28" s="943">
        <v>1043545.1487195133</v>
      </c>
      <c r="H28" s="943">
        <v>17.240162098778654</v>
      </c>
      <c r="I28" s="944">
        <v>23.106171207512574</v>
      </c>
    </row>
    <row r="29" spans="1:9" ht="15" customHeight="1">
      <c r="A29" s="221"/>
      <c r="B29" s="973"/>
      <c r="C29" s="974"/>
      <c r="D29" s="975"/>
      <c r="E29" s="975"/>
      <c r="F29" s="975"/>
      <c r="G29" s="975"/>
      <c r="H29" s="975"/>
      <c r="I29" s="976"/>
    </row>
    <row r="30" spans="1:9" ht="15" customHeight="1">
      <c r="A30" s="221"/>
      <c r="B30" s="977" t="s">
        <v>966</v>
      </c>
      <c r="C30" s="978"/>
      <c r="D30" s="972"/>
      <c r="E30" s="972"/>
      <c r="F30" s="972"/>
      <c r="G30" s="972"/>
      <c r="H30" s="972"/>
      <c r="I30" s="979"/>
    </row>
    <row r="31" spans="1:9" ht="9.75" customHeight="1" hidden="1">
      <c r="A31" s="221"/>
      <c r="B31" s="980"/>
      <c r="C31" s="981"/>
      <c r="D31" s="943"/>
      <c r="E31" s="943"/>
      <c r="F31" s="943"/>
      <c r="G31" s="943"/>
      <c r="H31" s="943"/>
      <c r="I31" s="944"/>
    </row>
    <row r="32" spans="2:9" ht="15" customHeight="1">
      <c r="B32" s="1569" t="s">
        <v>967</v>
      </c>
      <c r="C32" s="1570"/>
      <c r="D32" s="972"/>
      <c r="E32" s="972"/>
      <c r="F32" s="972"/>
      <c r="G32" s="972"/>
      <c r="H32" s="972"/>
      <c r="I32" s="982"/>
    </row>
    <row r="33" spans="2:9" ht="15" customHeight="1">
      <c r="B33" s="954"/>
      <c r="C33" s="952" t="s">
        <v>968</v>
      </c>
      <c r="D33" s="948">
        <v>11.466383963888333</v>
      </c>
      <c r="E33" s="947">
        <v>12.646648219891603</v>
      </c>
      <c r="F33" s="948">
        <v>12.981127553746326</v>
      </c>
      <c r="G33" s="947">
        <v>17.257187768563824</v>
      </c>
      <c r="H33" s="948" t="s">
        <v>63</v>
      </c>
      <c r="I33" s="949" t="s">
        <v>63</v>
      </c>
    </row>
    <row r="34" spans="2:9" ht="15" customHeight="1">
      <c r="B34" s="954"/>
      <c r="C34" s="952" t="s">
        <v>969</v>
      </c>
      <c r="D34" s="948">
        <v>9.97421859883483</v>
      </c>
      <c r="E34" s="947">
        <v>10.883446811829995</v>
      </c>
      <c r="F34" s="948">
        <v>11.19332249619925</v>
      </c>
      <c r="G34" s="947">
        <v>14.645780033198003</v>
      </c>
      <c r="H34" s="948" t="s">
        <v>63</v>
      </c>
      <c r="I34" s="949" t="s">
        <v>63</v>
      </c>
    </row>
    <row r="35" spans="2:9" ht="15" customHeight="1">
      <c r="B35" s="954"/>
      <c r="C35" s="952"/>
      <c r="D35" s="948"/>
      <c r="E35" s="948"/>
      <c r="F35" s="948"/>
      <c r="G35" s="948"/>
      <c r="H35" s="948"/>
      <c r="I35" s="949"/>
    </row>
    <row r="36" spans="2:9" ht="15" customHeight="1">
      <c r="B36" s="1569" t="s">
        <v>970</v>
      </c>
      <c r="C36" s="1570"/>
      <c r="D36" s="943"/>
      <c r="E36" s="943"/>
      <c r="F36" s="943"/>
      <c r="G36" s="943"/>
      <c r="H36" s="943"/>
      <c r="I36" s="944"/>
    </row>
    <row r="37" spans="2:9" ht="15" customHeight="1">
      <c r="B37" s="983"/>
      <c r="C37" s="952" t="s">
        <v>968</v>
      </c>
      <c r="D37" s="948">
        <v>11.834325583706326</v>
      </c>
      <c r="E37" s="947">
        <v>13.032369800918886</v>
      </c>
      <c r="F37" s="948">
        <v>13.353253370754805</v>
      </c>
      <c r="G37" s="947">
        <v>17.769826568538896</v>
      </c>
      <c r="H37" s="955" t="s">
        <v>63</v>
      </c>
      <c r="I37" s="984" t="s">
        <v>63</v>
      </c>
    </row>
    <row r="38" spans="2:9" ht="15" customHeight="1">
      <c r="B38" s="983"/>
      <c r="C38" s="985" t="s">
        <v>969</v>
      </c>
      <c r="D38" s="948">
        <v>10.294278537454705</v>
      </c>
      <c r="E38" s="947">
        <v>11.215390915777041</v>
      </c>
      <c r="F38" s="948">
        <v>11.514197879457882</v>
      </c>
      <c r="G38" s="947">
        <v>15.080844842227561</v>
      </c>
      <c r="H38" s="948" t="s">
        <v>63</v>
      </c>
      <c r="I38" s="984" t="s">
        <v>63</v>
      </c>
    </row>
    <row r="39" spans="2:9" ht="15" customHeight="1">
      <c r="B39" s="986"/>
      <c r="C39" s="961"/>
      <c r="D39" s="970"/>
      <c r="E39" s="970"/>
      <c r="F39" s="970"/>
      <c r="G39" s="970"/>
      <c r="H39" s="970"/>
      <c r="I39" s="971"/>
    </row>
    <row r="40" spans="2:9" ht="15">
      <c r="B40" s="987"/>
      <c r="C40" s="988"/>
      <c r="D40" s="989"/>
      <c r="E40" s="989"/>
      <c r="F40" s="989"/>
      <c r="G40" s="989"/>
      <c r="H40" s="989"/>
      <c r="I40" s="990"/>
    </row>
    <row r="41" spans="2:9" ht="15.75">
      <c r="B41" s="991" t="s">
        <v>971</v>
      </c>
      <c r="C41" s="972"/>
      <c r="D41" s="955">
        <v>87539.29999999999</v>
      </c>
      <c r="E41" s="955">
        <v>97878.79999999999</v>
      </c>
      <c r="F41" s="955">
        <v>100391.6</v>
      </c>
      <c r="G41" s="955">
        <v>111549.64075184877</v>
      </c>
      <c r="H41" s="948">
        <v>11.811266482596963</v>
      </c>
      <c r="I41" s="949">
        <v>11.1145163059945</v>
      </c>
    </row>
    <row r="42" spans="2:9" ht="15.75">
      <c r="B42" s="991" t="s">
        <v>972</v>
      </c>
      <c r="C42" s="972"/>
      <c r="D42" s="955">
        <v>599219.73</v>
      </c>
      <c r="E42" s="955">
        <v>707278.6000000001</v>
      </c>
      <c r="F42" s="955">
        <v>747287.39</v>
      </c>
      <c r="G42" s="955">
        <v>931995.5079676645</v>
      </c>
      <c r="H42" s="948">
        <v>18.033263023565667</v>
      </c>
      <c r="I42" s="949">
        <v>24.717146366897012</v>
      </c>
    </row>
    <row r="43" spans="2:9" ht="15.75">
      <c r="B43" s="991" t="s">
        <v>973</v>
      </c>
      <c r="C43" s="972"/>
      <c r="D43" s="955">
        <v>-130981.76400000008</v>
      </c>
      <c r="E43" s="955">
        <v>-108058.87000000011</v>
      </c>
      <c r="F43" s="955">
        <v>-148067.66000000003</v>
      </c>
      <c r="G43" s="955">
        <v>-184708.1179676645</v>
      </c>
      <c r="H43" s="955" t="s">
        <v>63</v>
      </c>
      <c r="I43" s="949" t="s">
        <v>63</v>
      </c>
    </row>
    <row r="44" spans="2:9" ht="15.75">
      <c r="B44" s="991" t="s">
        <v>974</v>
      </c>
      <c r="C44" s="972"/>
      <c r="D44" s="955">
        <v>3854.6</v>
      </c>
      <c r="E44" s="955">
        <v>6911.4</v>
      </c>
      <c r="F44" s="955">
        <v>3031.7</v>
      </c>
      <c r="G44" s="955">
        <v>17876.094140272497</v>
      </c>
      <c r="H44" s="955" t="s">
        <v>63</v>
      </c>
      <c r="I44" s="949" t="s">
        <v>63</v>
      </c>
    </row>
    <row r="45" spans="2:9" ht="16.5" thickBot="1">
      <c r="B45" s="992" t="s">
        <v>975</v>
      </c>
      <c r="C45" s="993"/>
      <c r="D45" s="994">
        <v>-127127.06400000007</v>
      </c>
      <c r="E45" s="994">
        <v>-101147.47000000012</v>
      </c>
      <c r="F45" s="994">
        <v>-145035.96000000002</v>
      </c>
      <c r="G45" s="994">
        <v>-166832.023827392</v>
      </c>
      <c r="H45" s="994" t="s">
        <v>63</v>
      </c>
      <c r="I45" s="995" t="s">
        <v>63</v>
      </c>
    </row>
    <row r="46" spans="2:9" ht="16.5" thickTop="1">
      <c r="B46" s="996" t="s">
        <v>976</v>
      </c>
      <c r="C46" s="918"/>
      <c r="D46" s="997"/>
      <c r="E46" s="997"/>
      <c r="F46" s="997"/>
      <c r="G46" s="917"/>
      <c r="H46" s="917"/>
      <c r="I46" s="917"/>
    </row>
    <row r="47" spans="2:9" ht="15.75">
      <c r="B47" s="998" t="s">
        <v>977</v>
      </c>
      <c r="C47" s="918"/>
      <c r="D47" s="997"/>
      <c r="E47" s="997"/>
      <c r="F47" s="997"/>
      <c r="G47" s="917"/>
      <c r="H47" s="917"/>
      <c r="I47" s="917"/>
    </row>
    <row r="48" spans="2:9" ht="15.75">
      <c r="B48" s="999" t="s">
        <v>978</v>
      </c>
      <c r="C48" s="1000"/>
      <c r="D48" s="997"/>
      <c r="E48" s="997"/>
      <c r="F48" s="997"/>
      <c r="G48" s="917"/>
      <c r="H48" s="917"/>
      <c r="I48" s="917"/>
    </row>
    <row r="49" spans="2:9" ht="15.75">
      <c r="B49" s="1001" t="s">
        <v>979</v>
      </c>
      <c r="C49" s="1002"/>
      <c r="D49" s="997"/>
      <c r="E49" s="997"/>
      <c r="F49" s="997"/>
      <c r="G49" s="917"/>
      <c r="H49" s="917"/>
      <c r="I49" s="917"/>
    </row>
    <row r="50" spans="2:9" ht="15.75">
      <c r="B50" s="1002" t="s">
        <v>980</v>
      </c>
      <c r="C50" s="1003"/>
      <c r="D50" s="1004">
        <v>95.9</v>
      </c>
      <c r="E50" s="1004">
        <v>102.16</v>
      </c>
      <c r="F50" s="1004">
        <v>101.14</v>
      </c>
      <c r="G50" s="1004">
        <v>106.27</v>
      </c>
      <c r="H50" s="917"/>
      <c r="I50" s="917"/>
    </row>
    <row r="52" spans="4:7" ht="15.75">
      <c r="D52" s="1005"/>
      <c r="E52" s="1006"/>
      <c r="F52" s="1006"/>
      <c r="G52" s="1006"/>
    </row>
    <row r="55" ht="12.75">
      <c r="E55" s="803"/>
    </row>
  </sheetData>
  <sheetProtection/>
  <mergeCells count="9">
    <mergeCell ref="B28:C28"/>
    <mergeCell ref="B32:C32"/>
    <mergeCell ref="B36:C36"/>
    <mergeCell ref="B1:I1"/>
    <mergeCell ref="B2:I2"/>
    <mergeCell ref="B3:I3"/>
    <mergeCell ref="B9:C9"/>
    <mergeCell ref="B16:C16"/>
    <mergeCell ref="B21:C21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selection activeCell="A57" sqref="A57"/>
    </sheetView>
  </sheetViews>
  <sheetFormatPr defaultColWidth="9.140625" defaultRowHeight="15"/>
  <cols>
    <col min="1" max="1" width="30.421875" style="176" customWidth="1"/>
    <col min="2" max="2" width="8.421875" style="172" bestFit="1" customWidth="1"/>
    <col min="3" max="3" width="10.140625" style="172" customWidth="1"/>
    <col min="4" max="4" width="9.7109375" style="172" customWidth="1"/>
    <col min="5" max="5" width="8.421875" style="172" bestFit="1" customWidth="1"/>
    <col min="6" max="6" width="8.421875" style="172" customWidth="1"/>
    <col min="7" max="7" width="9.8515625" style="172" customWidth="1"/>
    <col min="8" max="8" width="8.421875" style="172" bestFit="1" customWidth="1"/>
    <col min="9" max="12" width="8.28125" style="172" customWidth="1"/>
    <col min="13" max="16384" width="9.140625" style="172" customWidth="1"/>
  </cols>
  <sheetData>
    <row r="1" spans="1:12" ht="14.25">
      <c r="A1" s="1397" t="s">
        <v>145</v>
      </c>
      <c r="B1" s="1397"/>
      <c r="C1" s="1397"/>
      <c r="D1" s="1397"/>
      <c r="E1" s="1397"/>
      <c r="F1" s="1397"/>
      <c r="G1" s="1397"/>
      <c r="H1" s="1397"/>
      <c r="I1" s="1397"/>
      <c r="J1" s="1397"/>
      <c r="K1" s="1397"/>
      <c r="L1" s="1397"/>
    </row>
    <row r="2" spans="1:12" ht="15.75">
      <c r="A2" s="1398" t="s">
        <v>103</v>
      </c>
      <c r="B2" s="1398"/>
      <c r="C2" s="1398"/>
      <c r="D2" s="1398"/>
      <c r="E2" s="1398"/>
      <c r="F2" s="1398"/>
      <c r="G2" s="1398"/>
      <c r="H2" s="1398"/>
      <c r="I2" s="1398"/>
      <c r="J2" s="1398"/>
      <c r="K2" s="1398"/>
      <c r="L2" s="1398"/>
    </row>
    <row r="3" spans="1:12" ht="14.25">
      <c r="A3" s="1399" t="s">
        <v>146</v>
      </c>
      <c r="B3" s="1399"/>
      <c r="C3" s="1399"/>
      <c r="D3" s="1399"/>
      <c r="E3" s="1399"/>
      <c r="F3" s="1399"/>
      <c r="G3" s="1399"/>
      <c r="H3" s="1399"/>
      <c r="I3" s="1399"/>
      <c r="J3" s="1399"/>
      <c r="K3" s="1399"/>
      <c r="L3" s="1399"/>
    </row>
    <row r="4" spans="1:12" ht="14.25">
      <c r="A4" s="1400" t="s">
        <v>147</v>
      </c>
      <c r="B4" s="1400"/>
      <c r="C4" s="1400"/>
      <c r="D4" s="1400"/>
      <c r="E4" s="1400"/>
      <c r="F4" s="1400"/>
      <c r="G4" s="1400"/>
      <c r="H4" s="1400"/>
      <c r="I4" s="1400"/>
      <c r="J4" s="1400"/>
      <c r="K4" s="1400"/>
      <c r="L4" s="1400"/>
    </row>
    <row r="5" spans="1:12" ht="14.25" customHeight="1">
      <c r="A5" s="1401" t="s">
        <v>148</v>
      </c>
      <c r="B5" s="1401" t="s">
        <v>149</v>
      </c>
      <c r="C5" s="173" t="s">
        <v>150</v>
      </c>
      <c r="D5" s="1403" t="s">
        <v>151</v>
      </c>
      <c r="E5" s="1403"/>
      <c r="F5" s="1403" t="s">
        <v>288</v>
      </c>
      <c r="G5" s="1403"/>
      <c r="H5" s="1403"/>
      <c r="I5" s="1404" t="s">
        <v>152</v>
      </c>
      <c r="J5" s="1405"/>
      <c r="K5" s="1405"/>
      <c r="L5" s="1406"/>
    </row>
    <row r="6" spans="1:12" ht="22.5">
      <c r="A6" s="1402"/>
      <c r="B6" s="1402"/>
      <c r="C6" s="174" t="str">
        <f>H6</f>
        <v>April/May</v>
      </c>
      <c r="D6" s="174" t="str">
        <f>G6</f>
        <v>March/April</v>
      </c>
      <c r="E6" s="174" t="str">
        <f>H6</f>
        <v>April/May</v>
      </c>
      <c r="F6" s="174" t="s">
        <v>153</v>
      </c>
      <c r="G6" s="174" t="s">
        <v>154</v>
      </c>
      <c r="H6" s="174" t="s">
        <v>155</v>
      </c>
      <c r="I6" s="175" t="s">
        <v>156</v>
      </c>
      <c r="J6" s="175" t="s">
        <v>156</v>
      </c>
      <c r="K6" s="175" t="s">
        <v>157</v>
      </c>
      <c r="L6" s="175" t="s">
        <v>157</v>
      </c>
    </row>
    <row r="7" spans="1:12" ht="14.25">
      <c r="A7" s="364">
        <v>1</v>
      </c>
      <c r="B7" s="364">
        <v>2</v>
      </c>
      <c r="C7" s="364">
        <v>3</v>
      </c>
      <c r="D7" s="364">
        <v>4</v>
      </c>
      <c r="E7" s="364">
        <v>5</v>
      </c>
      <c r="F7" s="364">
        <v>6</v>
      </c>
      <c r="G7" s="364">
        <v>7</v>
      </c>
      <c r="H7" s="364">
        <v>8</v>
      </c>
      <c r="I7" s="365" t="s">
        <v>158</v>
      </c>
      <c r="J7" s="365" t="s">
        <v>159</v>
      </c>
      <c r="K7" s="365" t="s">
        <v>160</v>
      </c>
      <c r="L7" s="365" t="s">
        <v>161</v>
      </c>
    </row>
    <row r="8" spans="1:12" ht="14.25">
      <c r="A8" s="366">
        <v>1</v>
      </c>
      <c r="B8" s="367">
        <v>2</v>
      </c>
      <c r="C8" s="367">
        <v>3</v>
      </c>
      <c r="D8" s="367">
        <v>4</v>
      </c>
      <c r="E8" s="367">
        <v>5</v>
      </c>
      <c r="F8" s="367">
        <v>6</v>
      </c>
      <c r="G8" s="367">
        <v>7</v>
      </c>
      <c r="H8" s="367">
        <v>8</v>
      </c>
      <c r="I8" s="367">
        <v>9</v>
      </c>
      <c r="J8" s="367">
        <v>10</v>
      </c>
      <c r="K8" s="367">
        <v>11</v>
      </c>
      <c r="L8" s="367">
        <v>12</v>
      </c>
    </row>
    <row r="9" spans="1:12" ht="14.25">
      <c r="A9" s="368" t="s">
        <v>162</v>
      </c>
      <c r="B9" s="369">
        <v>100</v>
      </c>
      <c r="C9" s="370">
        <v>94.58450046685341</v>
      </c>
      <c r="D9" s="370">
        <v>99.68</v>
      </c>
      <c r="E9" s="370">
        <v>101.3</v>
      </c>
      <c r="F9" s="370">
        <v>109.18</v>
      </c>
      <c r="G9" s="370">
        <v>109.35</v>
      </c>
      <c r="H9" s="370">
        <v>111.48</v>
      </c>
      <c r="I9" s="370">
        <v>7.1</v>
      </c>
      <c r="J9" s="370">
        <v>1.63</v>
      </c>
      <c r="K9" s="370">
        <v>10.04</v>
      </c>
      <c r="L9" s="370">
        <v>1.94</v>
      </c>
    </row>
    <row r="10" spans="1:12" ht="14.25">
      <c r="A10" s="368" t="s">
        <v>163</v>
      </c>
      <c r="B10" s="369">
        <v>43.91</v>
      </c>
      <c r="C10" s="370">
        <v>92.94765840220386</v>
      </c>
      <c r="D10" s="370">
        <v>99.82</v>
      </c>
      <c r="E10" s="370">
        <v>101.22</v>
      </c>
      <c r="F10" s="370">
        <v>108.54</v>
      </c>
      <c r="G10" s="370">
        <v>109.09</v>
      </c>
      <c r="H10" s="370">
        <v>110.91</v>
      </c>
      <c r="I10" s="370">
        <v>8.9</v>
      </c>
      <c r="J10" s="370">
        <v>1.4</v>
      </c>
      <c r="K10" s="370">
        <v>9.57</v>
      </c>
      <c r="L10" s="370">
        <v>1.67</v>
      </c>
    </row>
    <row r="11" spans="1:12" ht="14.25">
      <c r="A11" s="366" t="s">
        <v>164</v>
      </c>
      <c r="B11" s="367">
        <v>11.33</v>
      </c>
      <c r="C11" s="371">
        <v>93.6003600360036</v>
      </c>
      <c r="D11" s="371">
        <v>102.3</v>
      </c>
      <c r="E11" s="371">
        <v>103.99</v>
      </c>
      <c r="F11" s="371">
        <v>110.22</v>
      </c>
      <c r="G11" s="371">
        <v>109.93</v>
      </c>
      <c r="H11" s="371">
        <v>110.08</v>
      </c>
      <c r="I11" s="371">
        <v>11.1</v>
      </c>
      <c r="J11" s="371">
        <v>1.65</v>
      </c>
      <c r="K11" s="371">
        <v>5.86</v>
      </c>
      <c r="L11" s="371">
        <v>0.14</v>
      </c>
    </row>
    <row r="12" spans="1:12" ht="14.25">
      <c r="A12" s="366" t="s">
        <v>165</v>
      </c>
      <c r="B12" s="367">
        <v>1.84</v>
      </c>
      <c r="C12" s="371">
        <v>84.7</v>
      </c>
      <c r="D12" s="371">
        <v>101.29</v>
      </c>
      <c r="E12" s="371">
        <v>105.36</v>
      </c>
      <c r="F12" s="371">
        <v>132.46</v>
      </c>
      <c r="G12" s="371">
        <v>128.4</v>
      </c>
      <c r="H12" s="371">
        <v>130.04</v>
      </c>
      <c r="I12" s="371">
        <v>24.5</v>
      </c>
      <c r="J12" s="371">
        <v>4.02</v>
      </c>
      <c r="K12" s="371">
        <v>23.43</v>
      </c>
      <c r="L12" s="371">
        <v>1.28</v>
      </c>
    </row>
    <row r="13" spans="1:12" ht="14.25">
      <c r="A13" s="366" t="s">
        <v>166</v>
      </c>
      <c r="B13" s="367">
        <v>5.52</v>
      </c>
      <c r="C13" s="371">
        <v>93.9</v>
      </c>
      <c r="D13" s="371">
        <v>88.83</v>
      </c>
      <c r="E13" s="371">
        <v>88.51</v>
      </c>
      <c r="F13" s="371">
        <v>89.67</v>
      </c>
      <c r="G13" s="371">
        <v>97</v>
      </c>
      <c r="H13" s="371">
        <v>106.29</v>
      </c>
      <c r="I13" s="371">
        <v>-5.8</v>
      </c>
      <c r="J13" s="371">
        <v>-0.36</v>
      </c>
      <c r="K13" s="371">
        <v>20.09</v>
      </c>
      <c r="L13" s="371">
        <v>9.58</v>
      </c>
    </row>
    <row r="14" spans="1:12" ht="14.25">
      <c r="A14" s="366" t="s">
        <v>167</v>
      </c>
      <c r="B14" s="367">
        <v>6.75</v>
      </c>
      <c r="C14" s="371">
        <v>96.8</v>
      </c>
      <c r="D14" s="371">
        <v>104.75</v>
      </c>
      <c r="E14" s="371">
        <v>103</v>
      </c>
      <c r="F14" s="371">
        <v>112.19</v>
      </c>
      <c r="G14" s="371">
        <v>110.2</v>
      </c>
      <c r="H14" s="371">
        <v>109.84</v>
      </c>
      <c r="I14" s="371">
        <v>6.5</v>
      </c>
      <c r="J14" s="371">
        <v>-1.67</v>
      </c>
      <c r="K14" s="371">
        <v>6.63</v>
      </c>
      <c r="L14" s="371">
        <v>-0.33</v>
      </c>
    </row>
    <row r="15" spans="1:12" ht="14.25">
      <c r="A15" s="366" t="s">
        <v>168</v>
      </c>
      <c r="B15" s="367">
        <v>5.24</v>
      </c>
      <c r="C15" s="371">
        <v>92.31040564373899</v>
      </c>
      <c r="D15" s="371">
        <v>100.03</v>
      </c>
      <c r="E15" s="371">
        <v>104.68</v>
      </c>
      <c r="F15" s="371">
        <v>109.79</v>
      </c>
      <c r="G15" s="371">
        <v>109.87</v>
      </c>
      <c r="H15" s="371">
        <v>110.73</v>
      </c>
      <c r="I15" s="371">
        <v>13.4</v>
      </c>
      <c r="J15" s="371">
        <v>4.65</v>
      </c>
      <c r="K15" s="371">
        <v>5.78</v>
      </c>
      <c r="L15" s="371">
        <v>0.78</v>
      </c>
    </row>
    <row r="16" spans="1:12" ht="14.25">
      <c r="A16" s="366" t="s">
        <v>169</v>
      </c>
      <c r="B16" s="367">
        <v>2.95</v>
      </c>
      <c r="C16" s="371">
        <v>99.4</v>
      </c>
      <c r="D16" s="371">
        <v>99.93</v>
      </c>
      <c r="E16" s="371">
        <v>100.95</v>
      </c>
      <c r="F16" s="371">
        <v>118.36</v>
      </c>
      <c r="G16" s="371">
        <v>115.4</v>
      </c>
      <c r="H16" s="371">
        <v>113.51</v>
      </c>
      <c r="I16" s="371">
        <v>1.5</v>
      </c>
      <c r="J16" s="371">
        <v>1.02</v>
      </c>
      <c r="K16" s="371">
        <v>12.44</v>
      </c>
      <c r="L16" s="371">
        <v>-1.63</v>
      </c>
    </row>
    <row r="17" spans="1:12" ht="14.25">
      <c r="A17" s="366" t="s">
        <v>170</v>
      </c>
      <c r="B17" s="367">
        <v>2.08</v>
      </c>
      <c r="C17" s="371">
        <v>95.77228596646073</v>
      </c>
      <c r="D17" s="371">
        <v>98.37</v>
      </c>
      <c r="E17" s="371">
        <v>108.51</v>
      </c>
      <c r="F17" s="371">
        <v>101.88</v>
      </c>
      <c r="G17" s="371">
        <v>102.6</v>
      </c>
      <c r="H17" s="371">
        <v>111.23</v>
      </c>
      <c r="I17" s="371">
        <v>13.3</v>
      </c>
      <c r="J17" s="371">
        <v>10.3</v>
      </c>
      <c r="K17" s="371">
        <v>2.51</v>
      </c>
      <c r="L17" s="371">
        <v>8.41</v>
      </c>
    </row>
    <row r="18" spans="1:12" ht="14.25">
      <c r="A18" s="366" t="s">
        <v>171</v>
      </c>
      <c r="B18" s="367">
        <v>1.74</v>
      </c>
      <c r="C18" s="371">
        <v>98.42629482071712</v>
      </c>
      <c r="D18" s="371">
        <v>99.12</v>
      </c>
      <c r="E18" s="371">
        <v>98.82</v>
      </c>
      <c r="F18" s="371">
        <v>107.39</v>
      </c>
      <c r="G18" s="371">
        <v>109.56</v>
      </c>
      <c r="H18" s="371">
        <v>111.15</v>
      </c>
      <c r="I18" s="371">
        <v>0.4</v>
      </c>
      <c r="J18" s="371">
        <v>-0.31</v>
      </c>
      <c r="K18" s="371">
        <v>12.48</v>
      </c>
      <c r="L18" s="371">
        <v>1.46</v>
      </c>
    </row>
    <row r="19" spans="1:12" ht="14.25">
      <c r="A19" s="366" t="s">
        <v>172</v>
      </c>
      <c r="B19" s="367">
        <v>1.21</v>
      </c>
      <c r="C19" s="371">
        <v>88.9</v>
      </c>
      <c r="D19" s="371">
        <v>99.33</v>
      </c>
      <c r="E19" s="371">
        <v>100.02</v>
      </c>
      <c r="F19" s="371">
        <v>115.15</v>
      </c>
      <c r="G19" s="371">
        <v>115.08</v>
      </c>
      <c r="H19" s="371">
        <v>114.1</v>
      </c>
      <c r="I19" s="371">
        <v>12.6</v>
      </c>
      <c r="J19" s="371">
        <v>0.69</v>
      </c>
      <c r="K19" s="371">
        <v>14.09</v>
      </c>
      <c r="L19" s="371">
        <v>-0.85</v>
      </c>
    </row>
    <row r="20" spans="1:12" ht="14.25">
      <c r="A20" s="366" t="s">
        <v>173</v>
      </c>
      <c r="B20" s="367">
        <v>1.24</v>
      </c>
      <c r="C20" s="371">
        <v>94.51127819548871</v>
      </c>
      <c r="D20" s="371">
        <v>100.31</v>
      </c>
      <c r="E20" s="371">
        <v>100.56</v>
      </c>
      <c r="F20" s="371">
        <v>104.98</v>
      </c>
      <c r="G20" s="371">
        <v>105.58</v>
      </c>
      <c r="H20" s="371">
        <v>106.24</v>
      </c>
      <c r="I20" s="371">
        <v>6.4</v>
      </c>
      <c r="J20" s="371">
        <v>0.25</v>
      </c>
      <c r="K20" s="371">
        <v>5.65</v>
      </c>
      <c r="L20" s="371">
        <v>0.63</v>
      </c>
    </row>
    <row r="21" spans="1:12" ht="14.25">
      <c r="A21" s="366" t="s">
        <v>174</v>
      </c>
      <c r="B21" s="367">
        <v>0.68</v>
      </c>
      <c r="C21" s="371">
        <v>82.70024772914947</v>
      </c>
      <c r="D21" s="371">
        <v>100.08</v>
      </c>
      <c r="E21" s="371">
        <v>100.15</v>
      </c>
      <c r="F21" s="371">
        <v>114.62</v>
      </c>
      <c r="G21" s="371">
        <v>114.62</v>
      </c>
      <c r="H21" s="371">
        <v>116.03</v>
      </c>
      <c r="I21" s="371">
        <v>21.1</v>
      </c>
      <c r="J21" s="371">
        <v>0.07</v>
      </c>
      <c r="K21" s="371">
        <v>15.85</v>
      </c>
      <c r="L21" s="371">
        <v>1.23</v>
      </c>
    </row>
    <row r="22" spans="1:12" ht="14.25">
      <c r="A22" s="366" t="s">
        <v>175</v>
      </c>
      <c r="B22" s="367">
        <v>0.41</v>
      </c>
      <c r="C22" s="371">
        <v>79.19431279620854</v>
      </c>
      <c r="D22" s="371">
        <v>100.09</v>
      </c>
      <c r="E22" s="371">
        <v>100.26</v>
      </c>
      <c r="F22" s="371">
        <v>108</v>
      </c>
      <c r="G22" s="371">
        <v>108</v>
      </c>
      <c r="H22" s="371">
        <v>108.52</v>
      </c>
      <c r="I22" s="371">
        <v>26.6</v>
      </c>
      <c r="J22" s="371">
        <v>0.17</v>
      </c>
      <c r="K22" s="371">
        <v>8.24</v>
      </c>
      <c r="L22" s="371">
        <v>0.49</v>
      </c>
    </row>
    <row r="23" spans="1:12" ht="14.25">
      <c r="A23" s="366" t="s">
        <v>176</v>
      </c>
      <c r="B23" s="367">
        <v>2.92</v>
      </c>
      <c r="C23" s="371">
        <v>90.51785714285712</v>
      </c>
      <c r="D23" s="371">
        <v>101.12</v>
      </c>
      <c r="E23" s="371">
        <v>101.38</v>
      </c>
      <c r="F23" s="371">
        <v>110.81</v>
      </c>
      <c r="G23" s="371">
        <v>111.15</v>
      </c>
      <c r="H23" s="371">
        <v>111.62</v>
      </c>
      <c r="I23" s="371">
        <v>12</v>
      </c>
      <c r="J23" s="371">
        <v>0.25</v>
      </c>
      <c r="K23" s="371">
        <v>10.09</v>
      </c>
      <c r="L23" s="371">
        <v>0.42</v>
      </c>
    </row>
    <row r="24" spans="1:12" ht="14.25">
      <c r="A24" s="372"/>
      <c r="B24" s="373"/>
      <c r="C24" s="373"/>
      <c r="D24" s="373"/>
      <c r="E24" s="373"/>
      <c r="F24" s="373"/>
      <c r="G24" s="373"/>
      <c r="H24" s="373"/>
      <c r="I24" s="373"/>
      <c r="J24" s="373"/>
      <c r="K24" s="373"/>
      <c r="L24" s="374"/>
    </row>
    <row r="25" spans="1:12" ht="14.25">
      <c r="A25" s="368" t="s">
        <v>177</v>
      </c>
      <c r="B25" s="369">
        <v>56.09</v>
      </c>
      <c r="C25" s="370">
        <v>96.17647058823529</v>
      </c>
      <c r="D25" s="370">
        <v>99.57</v>
      </c>
      <c r="E25" s="370">
        <v>101.37</v>
      </c>
      <c r="F25" s="370">
        <v>109.69</v>
      </c>
      <c r="G25" s="370">
        <v>109.56</v>
      </c>
      <c r="H25" s="370">
        <v>111.93</v>
      </c>
      <c r="I25" s="370">
        <v>5.4</v>
      </c>
      <c r="J25" s="370">
        <v>1.81</v>
      </c>
      <c r="K25" s="370">
        <v>10.42</v>
      </c>
      <c r="L25" s="370">
        <v>2.16</v>
      </c>
    </row>
    <row r="26" spans="1:12" ht="14.25">
      <c r="A26" s="366" t="s">
        <v>178</v>
      </c>
      <c r="B26" s="367">
        <v>7.19</v>
      </c>
      <c r="C26" s="371">
        <v>90</v>
      </c>
      <c r="D26" s="371">
        <v>100.52</v>
      </c>
      <c r="E26" s="371">
        <v>100.86</v>
      </c>
      <c r="F26" s="371">
        <v>115.85</v>
      </c>
      <c r="G26" s="371">
        <v>115.85</v>
      </c>
      <c r="H26" s="371">
        <v>118.04</v>
      </c>
      <c r="I26" s="371">
        <v>12</v>
      </c>
      <c r="J26" s="371">
        <v>0.33</v>
      </c>
      <c r="K26" s="371">
        <v>17.04</v>
      </c>
      <c r="L26" s="371">
        <v>1.89</v>
      </c>
    </row>
    <row r="27" spans="1:12" ht="14.25">
      <c r="A27" s="366" t="s">
        <v>179</v>
      </c>
      <c r="B27" s="367">
        <v>20.3</v>
      </c>
      <c r="C27" s="371">
        <v>99.37623762376238</v>
      </c>
      <c r="D27" s="371">
        <v>99.94</v>
      </c>
      <c r="E27" s="371">
        <v>100.37</v>
      </c>
      <c r="F27" s="371">
        <v>113.06</v>
      </c>
      <c r="G27" s="371">
        <v>113.01</v>
      </c>
      <c r="H27" s="371">
        <v>116.83</v>
      </c>
      <c r="I27" s="371">
        <v>1</v>
      </c>
      <c r="J27" s="371">
        <v>0.43</v>
      </c>
      <c r="K27" s="371">
        <v>16.4</v>
      </c>
      <c r="L27" s="371">
        <v>3.38</v>
      </c>
    </row>
    <row r="28" spans="1:12" ht="14.25">
      <c r="A28" s="366" t="s">
        <v>180</v>
      </c>
      <c r="B28" s="367">
        <v>4.3</v>
      </c>
      <c r="C28" s="371">
        <v>91.6</v>
      </c>
      <c r="D28" s="371">
        <v>100.63</v>
      </c>
      <c r="E28" s="371">
        <v>100.76</v>
      </c>
      <c r="F28" s="371">
        <v>107.45</v>
      </c>
      <c r="G28" s="371">
        <v>107.51</v>
      </c>
      <c r="H28" s="371">
        <v>108.82</v>
      </c>
      <c r="I28" s="371">
        <v>10</v>
      </c>
      <c r="J28" s="371">
        <v>0.13</v>
      </c>
      <c r="K28" s="371">
        <v>8</v>
      </c>
      <c r="L28" s="371">
        <v>1.22</v>
      </c>
    </row>
    <row r="29" spans="1:12" ht="14.25">
      <c r="A29" s="366" t="s">
        <v>181</v>
      </c>
      <c r="B29" s="367">
        <v>3.47</v>
      </c>
      <c r="C29" s="371">
        <v>95.2</v>
      </c>
      <c r="D29" s="371">
        <v>100.08</v>
      </c>
      <c r="E29" s="371">
        <v>100.33</v>
      </c>
      <c r="F29" s="371">
        <v>102.53</v>
      </c>
      <c r="G29" s="371">
        <v>102.53</v>
      </c>
      <c r="H29" s="371">
        <v>105.09</v>
      </c>
      <c r="I29" s="371">
        <v>5.3</v>
      </c>
      <c r="J29" s="371">
        <v>0.25</v>
      </c>
      <c r="K29" s="371">
        <v>4.74</v>
      </c>
      <c r="L29" s="371">
        <v>2.5</v>
      </c>
    </row>
    <row r="30" spans="1:12" ht="14.25">
      <c r="A30" s="366" t="s">
        <v>182</v>
      </c>
      <c r="B30" s="367">
        <v>5.34</v>
      </c>
      <c r="C30" s="371">
        <v>97.72455089820359</v>
      </c>
      <c r="D30" s="371">
        <v>98.37</v>
      </c>
      <c r="E30" s="371">
        <v>97.92</v>
      </c>
      <c r="F30" s="371">
        <v>102.3</v>
      </c>
      <c r="G30" s="371">
        <v>101.45</v>
      </c>
      <c r="H30" s="371">
        <v>100.48</v>
      </c>
      <c r="I30" s="371">
        <v>0.2</v>
      </c>
      <c r="J30" s="371">
        <v>-0.45</v>
      </c>
      <c r="K30" s="371">
        <v>2.62</v>
      </c>
      <c r="L30" s="371">
        <v>-0.96</v>
      </c>
    </row>
    <row r="31" spans="1:12" ht="14.25">
      <c r="A31" s="366" t="s">
        <v>183</v>
      </c>
      <c r="B31" s="367">
        <v>2.82</v>
      </c>
      <c r="C31" s="371">
        <v>99.831013916501</v>
      </c>
      <c r="D31" s="371">
        <v>99.89</v>
      </c>
      <c r="E31" s="371">
        <v>100.43</v>
      </c>
      <c r="F31" s="371">
        <v>105.63</v>
      </c>
      <c r="G31" s="371">
        <v>105.63</v>
      </c>
      <c r="H31" s="371">
        <v>105.59</v>
      </c>
      <c r="I31" s="371">
        <v>0.6</v>
      </c>
      <c r="J31" s="371">
        <v>0.53</v>
      </c>
      <c r="K31" s="371">
        <v>5.14</v>
      </c>
      <c r="L31" s="371">
        <v>-0.04</v>
      </c>
    </row>
    <row r="32" spans="1:12" ht="14.25">
      <c r="A32" s="366" t="s">
        <v>184</v>
      </c>
      <c r="B32" s="367">
        <v>2.46</v>
      </c>
      <c r="C32" s="371">
        <v>93.80149812734082</v>
      </c>
      <c r="D32" s="371">
        <v>100.07</v>
      </c>
      <c r="E32" s="371">
        <v>100.18</v>
      </c>
      <c r="F32" s="371">
        <v>104.83</v>
      </c>
      <c r="G32" s="371">
        <v>104.83</v>
      </c>
      <c r="H32" s="371">
        <v>105.95</v>
      </c>
      <c r="I32" s="371">
        <v>6.8</v>
      </c>
      <c r="J32" s="371">
        <v>0.11</v>
      </c>
      <c r="K32" s="371">
        <v>5.75</v>
      </c>
      <c r="L32" s="371">
        <v>1.07</v>
      </c>
    </row>
    <row r="33" spans="1:12" ht="14.25">
      <c r="A33" s="366" t="s">
        <v>185</v>
      </c>
      <c r="B33" s="367">
        <v>7.41</v>
      </c>
      <c r="C33" s="371">
        <v>103.39336492890996</v>
      </c>
      <c r="D33" s="371">
        <v>97.11</v>
      </c>
      <c r="E33" s="371">
        <v>109.08</v>
      </c>
      <c r="F33" s="371">
        <v>109.16</v>
      </c>
      <c r="G33" s="371">
        <v>109.16</v>
      </c>
      <c r="H33" s="371">
        <v>112.73</v>
      </c>
      <c r="I33" s="371">
        <v>5.5</v>
      </c>
      <c r="J33" s="371">
        <v>12.33</v>
      </c>
      <c r="K33" s="371">
        <v>3.35</v>
      </c>
      <c r="L33" s="371">
        <v>3.27</v>
      </c>
    </row>
    <row r="34" spans="1:12" ht="14.25">
      <c r="A34" s="366" t="s">
        <v>186</v>
      </c>
      <c r="B34" s="367">
        <v>2.81</v>
      </c>
      <c r="C34" s="371">
        <v>92.42922374429223</v>
      </c>
      <c r="D34" s="371">
        <v>100.33</v>
      </c>
      <c r="E34" s="371">
        <v>101.21</v>
      </c>
      <c r="F34" s="371">
        <v>107.36</v>
      </c>
      <c r="G34" s="371">
        <v>106.85</v>
      </c>
      <c r="H34" s="371">
        <v>108.3</v>
      </c>
      <c r="I34" s="371">
        <v>9.5</v>
      </c>
      <c r="J34" s="371">
        <v>0.88</v>
      </c>
      <c r="K34" s="371">
        <v>7</v>
      </c>
      <c r="L34" s="371">
        <v>1.35</v>
      </c>
    </row>
    <row r="35" spans="1:12" ht="14.25">
      <c r="A35" s="1407"/>
      <c r="B35" s="1408"/>
      <c r="C35" s="1408"/>
      <c r="D35" s="1408"/>
      <c r="E35" s="1408"/>
      <c r="F35" s="1408"/>
      <c r="G35" s="1408"/>
      <c r="H35" s="1408"/>
      <c r="I35" s="1408"/>
      <c r="J35" s="1408"/>
      <c r="K35" s="1408"/>
      <c r="L35" s="1409"/>
    </row>
    <row r="36" spans="1:12" ht="14.25">
      <c r="A36" s="1410" t="s">
        <v>187</v>
      </c>
      <c r="B36" s="1411"/>
      <c r="C36" s="1411"/>
      <c r="D36" s="1411"/>
      <c r="E36" s="1411"/>
      <c r="F36" s="1411"/>
      <c r="G36" s="1411"/>
      <c r="H36" s="1411"/>
      <c r="I36" s="1411"/>
      <c r="J36" s="1411"/>
      <c r="K36" s="1411"/>
      <c r="L36" s="1412"/>
    </row>
    <row r="37" spans="1:12" ht="14.25">
      <c r="A37" s="375" t="s">
        <v>162</v>
      </c>
      <c r="B37" s="371">
        <v>100</v>
      </c>
      <c r="C37" s="371">
        <v>95.08426966292134</v>
      </c>
      <c r="D37" s="371">
        <v>99.34</v>
      </c>
      <c r="E37" s="371">
        <v>101.55</v>
      </c>
      <c r="F37" s="371">
        <v>111.45</v>
      </c>
      <c r="G37" s="371">
        <v>110.95</v>
      </c>
      <c r="H37" s="371">
        <v>113.25</v>
      </c>
      <c r="I37" s="371">
        <v>6.8</v>
      </c>
      <c r="J37" s="371">
        <v>2.23</v>
      </c>
      <c r="K37" s="371">
        <v>11.51</v>
      </c>
      <c r="L37" s="371">
        <v>2.07</v>
      </c>
    </row>
    <row r="38" spans="1:12" ht="14.25">
      <c r="A38" s="375" t="s">
        <v>163</v>
      </c>
      <c r="B38" s="371">
        <v>39.77</v>
      </c>
      <c r="C38" s="371">
        <v>92.8</v>
      </c>
      <c r="D38" s="371">
        <v>99.14</v>
      </c>
      <c r="E38" s="371">
        <v>101.59</v>
      </c>
      <c r="F38" s="371">
        <v>112.12</v>
      </c>
      <c r="G38" s="371">
        <v>110.95</v>
      </c>
      <c r="H38" s="371">
        <v>113.84</v>
      </c>
      <c r="I38" s="371">
        <v>9.4</v>
      </c>
      <c r="J38" s="371">
        <v>2.47</v>
      </c>
      <c r="K38" s="371">
        <v>12.06</v>
      </c>
      <c r="L38" s="371">
        <v>2.6</v>
      </c>
    </row>
    <row r="39" spans="1:12" ht="14.25">
      <c r="A39" s="375" t="s">
        <v>177</v>
      </c>
      <c r="B39" s="371">
        <v>60.23</v>
      </c>
      <c r="C39" s="371">
        <v>97.34419942473635</v>
      </c>
      <c r="D39" s="371">
        <v>99.46</v>
      </c>
      <c r="E39" s="371">
        <v>101.53</v>
      </c>
      <c r="F39" s="371">
        <v>111</v>
      </c>
      <c r="G39" s="371">
        <v>110.94</v>
      </c>
      <c r="H39" s="371">
        <v>112.86</v>
      </c>
      <c r="I39" s="371">
        <v>4.3</v>
      </c>
      <c r="J39" s="371">
        <v>2.08</v>
      </c>
      <c r="K39" s="371">
        <v>11.16</v>
      </c>
      <c r="L39" s="371">
        <v>1.72</v>
      </c>
    </row>
    <row r="40" spans="1:12" ht="14.25">
      <c r="A40" s="1413"/>
      <c r="B40" s="1414"/>
      <c r="C40" s="1414"/>
      <c r="D40" s="1414"/>
      <c r="E40" s="1414"/>
      <c r="F40" s="1414"/>
      <c r="G40" s="1414"/>
      <c r="H40" s="1414"/>
      <c r="I40" s="1414"/>
      <c r="J40" s="1414"/>
      <c r="K40" s="1414"/>
      <c r="L40" s="1415"/>
    </row>
    <row r="41" spans="1:12" ht="14.25">
      <c r="A41" s="1410" t="s">
        <v>188</v>
      </c>
      <c r="B41" s="1411"/>
      <c r="C41" s="1411"/>
      <c r="D41" s="1411"/>
      <c r="E41" s="1411"/>
      <c r="F41" s="1411"/>
      <c r="G41" s="1411"/>
      <c r="H41" s="1411"/>
      <c r="I41" s="1411"/>
      <c r="J41" s="1411"/>
      <c r="K41" s="1411"/>
      <c r="L41" s="1412"/>
    </row>
    <row r="42" spans="1:12" ht="14.25">
      <c r="A42" s="366" t="s">
        <v>162</v>
      </c>
      <c r="B42" s="367">
        <v>100</v>
      </c>
      <c r="C42" s="371">
        <v>94.47146866230122</v>
      </c>
      <c r="D42" s="371">
        <v>99.7</v>
      </c>
      <c r="E42" s="371">
        <v>100.99</v>
      </c>
      <c r="F42" s="371">
        <v>107.5</v>
      </c>
      <c r="G42" s="371">
        <v>108.01</v>
      </c>
      <c r="H42" s="371">
        <v>109.67</v>
      </c>
      <c r="I42" s="371">
        <v>6.9</v>
      </c>
      <c r="J42" s="371">
        <v>1.3</v>
      </c>
      <c r="K42" s="371">
        <v>8.59</v>
      </c>
      <c r="L42" s="371">
        <v>1.53</v>
      </c>
    </row>
    <row r="43" spans="1:12" ht="14.25">
      <c r="A43" s="366" t="s">
        <v>163</v>
      </c>
      <c r="B43" s="367">
        <v>44.14</v>
      </c>
      <c r="C43" s="371">
        <v>92.2069597069597</v>
      </c>
      <c r="D43" s="371">
        <v>99.84</v>
      </c>
      <c r="E43" s="371">
        <v>100.69</v>
      </c>
      <c r="F43" s="371">
        <v>106.34</v>
      </c>
      <c r="G43" s="371">
        <v>107.66</v>
      </c>
      <c r="H43" s="371">
        <v>109.14</v>
      </c>
      <c r="I43" s="371">
        <v>9.2</v>
      </c>
      <c r="J43" s="371">
        <v>0.85</v>
      </c>
      <c r="K43" s="371">
        <v>8.39</v>
      </c>
      <c r="L43" s="371">
        <v>1.37</v>
      </c>
    </row>
    <row r="44" spans="1:12" ht="14.25">
      <c r="A44" s="366" t="s">
        <v>177</v>
      </c>
      <c r="B44" s="367">
        <v>55.86</v>
      </c>
      <c r="C44" s="371">
        <v>96.23574144486692</v>
      </c>
      <c r="D44" s="371">
        <v>99.59</v>
      </c>
      <c r="E44" s="371">
        <v>101.24</v>
      </c>
      <c r="F44" s="371">
        <v>108.43</v>
      </c>
      <c r="G44" s="371">
        <v>108.3</v>
      </c>
      <c r="H44" s="371">
        <v>110.09</v>
      </c>
      <c r="I44" s="371">
        <v>5.2</v>
      </c>
      <c r="J44" s="371">
        <v>1.65</v>
      </c>
      <c r="K44" s="371">
        <v>8.74</v>
      </c>
      <c r="L44" s="371">
        <v>1.65</v>
      </c>
    </row>
    <row r="45" spans="1:12" ht="14.25">
      <c r="A45" s="1407"/>
      <c r="B45" s="1408"/>
      <c r="C45" s="1408"/>
      <c r="D45" s="1408"/>
      <c r="E45" s="1408"/>
      <c r="F45" s="1408"/>
      <c r="G45" s="1408"/>
      <c r="H45" s="1408"/>
      <c r="I45" s="1408"/>
      <c r="J45" s="1408"/>
      <c r="K45" s="1408"/>
      <c r="L45" s="1409"/>
    </row>
    <row r="46" spans="1:12" ht="14.25">
      <c r="A46" s="1410" t="s">
        <v>189</v>
      </c>
      <c r="B46" s="1411"/>
      <c r="C46" s="1411"/>
      <c r="D46" s="1411"/>
      <c r="E46" s="1411"/>
      <c r="F46" s="1411"/>
      <c r="G46" s="1411"/>
      <c r="H46" s="1411"/>
      <c r="I46" s="1411"/>
      <c r="J46" s="1411"/>
      <c r="K46" s="1411"/>
      <c r="L46" s="1412"/>
    </row>
    <row r="47" spans="1:12" ht="14.25">
      <c r="A47" s="366" t="s">
        <v>162</v>
      </c>
      <c r="B47" s="367">
        <v>100</v>
      </c>
      <c r="C47" s="371">
        <v>94.32683379758589</v>
      </c>
      <c r="D47" s="371">
        <v>99.97</v>
      </c>
      <c r="E47" s="371">
        <v>101.59</v>
      </c>
      <c r="F47" s="371">
        <v>109.64</v>
      </c>
      <c r="G47" s="371">
        <v>109.98</v>
      </c>
      <c r="H47" s="371">
        <v>112.8</v>
      </c>
      <c r="I47" s="371">
        <v>7.7</v>
      </c>
      <c r="J47" s="371">
        <v>1.62</v>
      </c>
      <c r="K47" s="371">
        <v>11.03</v>
      </c>
      <c r="L47" s="371">
        <v>2.56</v>
      </c>
    </row>
    <row r="48" spans="1:12" ht="14.25">
      <c r="A48" s="366" t="s">
        <v>163</v>
      </c>
      <c r="B48" s="367">
        <v>46.88</v>
      </c>
      <c r="C48" s="371">
        <v>94.4</v>
      </c>
      <c r="D48" s="371">
        <v>100.35</v>
      </c>
      <c r="E48" s="371">
        <v>101.76</v>
      </c>
      <c r="F48" s="371">
        <v>108.87</v>
      </c>
      <c r="G48" s="371">
        <v>109.85</v>
      </c>
      <c r="H48" s="371">
        <v>111.26</v>
      </c>
      <c r="I48" s="371">
        <v>7.9</v>
      </c>
      <c r="J48" s="371">
        <v>1.41</v>
      </c>
      <c r="K48" s="371">
        <v>9.34</v>
      </c>
      <c r="L48" s="371">
        <v>1.29</v>
      </c>
    </row>
    <row r="49" spans="1:12" ht="14.25">
      <c r="A49" s="366" t="s">
        <v>177</v>
      </c>
      <c r="B49" s="367">
        <v>53.12</v>
      </c>
      <c r="C49" s="371">
        <v>94.62686567164178</v>
      </c>
      <c r="D49" s="371">
        <v>99.63</v>
      </c>
      <c r="E49" s="371">
        <v>101.44</v>
      </c>
      <c r="F49" s="371">
        <v>110.32</v>
      </c>
      <c r="G49" s="371">
        <v>110.1</v>
      </c>
      <c r="H49" s="371">
        <v>114.17</v>
      </c>
      <c r="I49" s="371">
        <v>7.2</v>
      </c>
      <c r="J49" s="371">
        <v>1.81</v>
      </c>
      <c r="K49" s="371">
        <v>12.55</v>
      </c>
      <c r="L49" s="371">
        <v>3.7</v>
      </c>
    </row>
    <row r="50" spans="1:12" ht="14.25">
      <c r="A50" s="1407"/>
      <c r="B50" s="1408"/>
      <c r="C50" s="1408"/>
      <c r="D50" s="1408"/>
      <c r="E50" s="1408"/>
      <c r="F50" s="1408"/>
      <c r="G50" s="1408"/>
      <c r="H50" s="1408"/>
      <c r="I50" s="1408"/>
      <c r="J50" s="1408"/>
      <c r="K50" s="1408"/>
      <c r="L50" s="1409"/>
    </row>
    <row r="51" spans="1:12" ht="14.25">
      <c r="A51" s="1410" t="s">
        <v>190</v>
      </c>
      <c r="B51" s="1411"/>
      <c r="C51" s="1411"/>
      <c r="D51" s="1411"/>
      <c r="E51" s="1411"/>
      <c r="F51" s="1411"/>
      <c r="G51" s="1411"/>
      <c r="H51" s="1411"/>
      <c r="I51" s="1411"/>
      <c r="J51" s="1411"/>
      <c r="K51" s="1411"/>
      <c r="L51" s="1412"/>
    </row>
    <row r="52" spans="1:12" ht="14.25">
      <c r="A52" s="366" t="s">
        <v>162</v>
      </c>
      <c r="B52" s="367">
        <v>100</v>
      </c>
      <c r="C52" s="367"/>
      <c r="D52" s="371">
        <v>100.46</v>
      </c>
      <c r="E52" s="371">
        <v>100.91</v>
      </c>
      <c r="F52" s="371">
        <v>108.5</v>
      </c>
      <c r="G52" s="371">
        <v>108.45</v>
      </c>
      <c r="H52" s="371">
        <v>110.11</v>
      </c>
      <c r="I52" s="371">
        <v>0</v>
      </c>
      <c r="J52" s="371">
        <v>0.44</v>
      </c>
      <c r="K52" s="371">
        <v>9.12</v>
      </c>
      <c r="L52" s="371">
        <v>1.52</v>
      </c>
    </row>
    <row r="53" spans="1:12" ht="14.25">
      <c r="A53" s="366" t="s">
        <v>163</v>
      </c>
      <c r="B53" s="367">
        <v>59.53</v>
      </c>
      <c r="C53" s="367"/>
      <c r="D53" s="371">
        <v>100.77</v>
      </c>
      <c r="E53" s="371">
        <v>100.98</v>
      </c>
      <c r="F53" s="371">
        <v>107.61</v>
      </c>
      <c r="G53" s="371">
        <v>107.48</v>
      </c>
      <c r="H53" s="371">
        <v>108.82</v>
      </c>
      <c r="I53" s="371">
        <v>0</v>
      </c>
      <c r="J53" s="371">
        <v>0.2</v>
      </c>
      <c r="K53" s="371">
        <v>7.76</v>
      </c>
      <c r="L53" s="371">
        <v>1.24</v>
      </c>
    </row>
    <row r="54" spans="1:12" ht="14.25">
      <c r="A54" s="366" t="s">
        <v>177</v>
      </c>
      <c r="B54" s="367">
        <v>40.47</v>
      </c>
      <c r="C54" s="367"/>
      <c r="D54" s="371">
        <v>100</v>
      </c>
      <c r="E54" s="371">
        <v>100.8</v>
      </c>
      <c r="F54" s="371">
        <v>109.83</v>
      </c>
      <c r="G54" s="371">
        <v>109.9</v>
      </c>
      <c r="H54" s="371">
        <v>112.03</v>
      </c>
      <c r="I54" s="371">
        <v>0</v>
      </c>
      <c r="J54" s="371">
        <v>0.8</v>
      </c>
      <c r="K54" s="371">
        <v>11.14</v>
      </c>
      <c r="L54" s="371">
        <v>1.94</v>
      </c>
    </row>
    <row r="55" ht="8.25" customHeight="1"/>
    <row r="56" ht="14.25">
      <c r="A56" s="376" t="s">
        <v>19</v>
      </c>
    </row>
  </sheetData>
  <sheetProtection/>
  <mergeCells count="17">
    <mergeCell ref="A50:L50"/>
    <mergeCell ref="A51:L51"/>
    <mergeCell ref="A35:L35"/>
    <mergeCell ref="A36:L36"/>
    <mergeCell ref="A40:L40"/>
    <mergeCell ref="A41:L41"/>
    <mergeCell ref="A45:L45"/>
    <mergeCell ref="A46:L46"/>
    <mergeCell ref="A1:L1"/>
    <mergeCell ref="A2:L2"/>
    <mergeCell ref="A3:L3"/>
    <mergeCell ref="A4:L4"/>
    <mergeCell ref="A5:A6"/>
    <mergeCell ref="B5:B6"/>
    <mergeCell ref="D5:E5"/>
    <mergeCell ref="F5:H5"/>
    <mergeCell ref="I5:L5"/>
  </mergeCells>
  <printOptions horizontalCentered="1"/>
  <pageMargins left="0.75" right="0.7" top="0.25" bottom="0.23" header="0.3" footer="0.3"/>
  <pageSetup fitToHeight="1" fitToWidth="1"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86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9.140625" style="200" customWidth="1"/>
    <col min="2" max="2" width="5.8515625" style="200" customWidth="1"/>
    <col min="3" max="3" width="25.57421875" style="200" customWidth="1"/>
    <col min="4" max="4" width="16.421875" style="200" customWidth="1"/>
    <col min="5" max="5" width="15.7109375" style="200" customWidth="1"/>
    <col min="6" max="6" width="15.421875" style="200" customWidth="1"/>
    <col min="7" max="7" width="13.00390625" style="200" customWidth="1"/>
    <col min="8" max="8" width="12.140625" style="200" customWidth="1"/>
    <col min="9" max="9" width="12.7109375" style="200" customWidth="1"/>
    <col min="10" max="16384" width="9.140625" style="200" customWidth="1"/>
  </cols>
  <sheetData>
    <row r="2" spans="2:10" ht="12.75">
      <c r="B2" s="1496" t="s">
        <v>981</v>
      </c>
      <c r="C2" s="1496"/>
      <c r="D2" s="1496"/>
      <c r="E2" s="1496"/>
      <c r="F2" s="1496"/>
      <c r="G2" s="1496"/>
      <c r="H2" s="1496"/>
      <c r="I2" s="1496"/>
      <c r="J2" s="916"/>
    </row>
    <row r="3" spans="2:10" ht="15.75">
      <c r="B3" s="1571" t="s">
        <v>954</v>
      </c>
      <c r="C3" s="1571"/>
      <c r="D3" s="1571"/>
      <c r="E3" s="1571"/>
      <c r="F3" s="1571"/>
      <c r="G3" s="1571"/>
      <c r="H3" s="1571"/>
      <c r="I3" s="1571"/>
      <c r="J3" s="1007"/>
    </row>
    <row r="4" spans="2:10" ht="18" customHeight="1" thickBot="1">
      <c r="B4" s="1574" t="s">
        <v>982</v>
      </c>
      <c r="C4" s="1574"/>
      <c r="D4" s="1574"/>
      <c r="E4" s="1574"/>
      <c r="F4" s="1574"/>
      <c r="G4" s="1574"/>
      <c r="H4" s="1574"/>
      <c r="I4" s="1574"/>
      <c r="J4" s="1007"/>
    </row>
    <row r="5" spans="2:10" ht="15" customHeight="1" thickTop="1">
      <c r="B5" s="920"/>
      <c r="C5" s="921"/>
      <c r="D5" s="922"/>
      <c r="E5" s="923"/>
      <c r="F5" s="922"/>
      <c r="G5" s="922"/>
      <c r="H5" s="924" t="s">
        <v>196</v>
      </c>
      <c r="I5" s="925"/>
      <c r="J5" s="1007"/>
    </row>
    <row r="6" spans="2:10" ht="15" customHeight="1">
      <c r="B6" s="926"/>
      <c r="C6" s="927"/>
      <c r="D6" s="928" t="s">
        <v>30</v>
      </c>
      <c r="E6" s="929" t="s">
        <v>46</v>
      </c>
      <c r="F6" s="928" t="s">
        <v>30</v>
      </c>
      <c r="G6" s="929" t="s">
        <v>46</v>
      </c>
      <c r="H6" s="1008" t="s">
        <v>956</v>
      </c>
      <c r="I6" s="1009"/>
      <c r="J6" s="1007"/>
    </row>
    <row r="7" spans="2:10" ht="15" customHeight="1">
      <c r="B7" s="926"/>
      <c r="C7" s="927"/>
      <c r="D7" s="932">
        <v>2014</v>
      </c>
      <c r="E7" s="933">
        <v>2015</v>
      </c>
      <c r="F7" s="932">
        <v>2015</v>
      </c>
      <c r="G7" s="932">
        <v>2016</v>
      </c>
      <c r="H7" s="934" t="s">
        <v>3</v>
      </c>
      <c r="I7" s="935" t="s">
        <v>6</v>
      </c>
      <c r="J7" s="1007"/>
    </row>
    <row r="8" spans="2:10" ht="15" customHeight="1">
      <c r="B8" s="936"/>
      <c r="C8" s="937"/>
      <c r="D8" s="940"/>
      <c r="E8" s="940"/>
      <c r="F8" s="940"/>
      <c r="G8" s="940"/>
      <c r="H8" s="941"/>
      <c r="I8" s="942"/>
      <c r="J8" s="1007"/>
    </row>
    <row r="9" spans="2:15" ht="15" customHeight="1">
      <c r="B9" s="983" t="s">
        <v>957</v>
      </c>
      <c r="C9" s="1010"/>
      <c r="D9" s="943">
        <v>6191.375808133473</v>
      </c>
      <c r="E9" s="943">
        <v>6686.776624902114</v>
      </c>
      <c r="F9" s="943">
        <v>7184.93049238679</v>
      </c>
      <c r="G9" s="943">
        <v>8479.278622320317</v>
      </c>
      <c r="H9" s="943">
        <v>8.001465782739984</v>
      </c>
      <c r="I9" s="944">
        <v>18.014762025951782</v>
      </c>
      <c r="J9" s="1007"/>
      <c r="K9" s="221"/>
      <c r="L9" s="221"/>
      <c r="N9" s="221"/>
      <c r="O9" s="221"/>
    </row>
    <row r="10" spans="2:15" ht="15" customHeight="1">
      <c r="B10" s="945" t="s">
        <v>958</v>
      </c>
      <c r="C10" s="946"/>
      <c r="D10" s="950">
        <v>222.64921793534933</v>
      </c>
      <c r="E10" s="950">
        <v>233.26546593578698</v>
      </c>
      <c r="F10" s="950">
        <v>233.5668380462725</v>
      </c>
      <c r="G10" s="950">
        <v>283.2884362747718</v>
      </c>
      <c r="H10" s="943">
        <v>4.768149692544753</v>
      </c>
      <c r="I10" s="944">
        <v>21.287952795186115</v>
      </c>
      <c r="J10" s="1007"/>
      <c r="K10" s="221"/>
      <c r="L10" s="221"/>
      <c r="N10" s="221"/>
      <c r="O10" s="221"/>
    </row>
    <row r="11" spans="2:15" ht="15" customHeight="1">
      <c r="B11" s="945" t="s">
        <v>959</v>
      </c>
      <c r="C11" s="946"/>
      <c r="D11" s="950">
        <v>5968.726590198123</v>
      </c>
      <c r="E11" s="950">
        <v>6453.5111589663275</v>
      </c>
      <c r="F11" s="950">
        <v>6951.363654340518</v>
      </c>
      <c r="G11" s="950">
        <v>8195.990186045545</v>
      </c>
      <c r="H11" s="943">
        <v>8.122076986476827</v>
      </c>
      <c r="I11" s="944">
        <v>17.904782336166036</v>
      </c>
      <c r="J11" s="1007"/>
      <c r="K11" s="221"/>
      <c r="L11" s="221"/>
      <c r="N11" s="221"/>
      <c r="O11" s="221"/>
    </row>
    <row r="12" spans="2:15" ht="15" customHeight="1">
      <c r="B12" s="951"/>
      <c r="C12" s="952" t="s">
        <v>960</v>
      </c>
      <c r="D12" s="948">
        <v>4443.5125518160585</v>
      </c>
      <c r="E12" s="948">
        <v>4766.474483488743</v>
      </c>
      <c r="F12" s="948">
        <v>5116.24163463338</v>
      </c>
      <c r="G12" s="948">
        <v>6117.521970606192</v>
      </c>
      <c r="H12" s="948">
        <v>7.26816742175491</v>
      </c>
      <c r="I12" s="949">
        <v>19.570622489658106</v>
      </c>
      <c r="J12" s="1007"/>
      <c r="K12" s="221"/>
      <c r="L12" s="221"/>
      <c r="N12" s="221"/>
      <c r="O12" s="221"/>
    </row>
    <row r="13" spans="2:15" ht="15" customHeight="1">
      <c r="B13" s="951"/>
      <c r="C13" s="953" t="s">
        <v>961</v>
      </c>
      <c r="D13" s="948">
        <v>1525.2140383820645</v>
      </c>
      <c r="E13" s="948">
        <v>1687.0366754775844</v>
      </c>
      <c r="F13" s="948">
        <v>1835.1220197071384</v>
      </c>
      <c r="G13" s="948">
        <v>2078.4682154393527</v>
      </c>
      <c r="H13" s="948">
        <v>10.609831343224457</v>
      </c>
      <c r="I13" s="949">
        <v>13.260491298069056</v>
      </c>
      <c r="J13" s="1007"/>
      <c r="K13" s="221"/>
      <c r="L13" s="221"/>
      <c r="N13" s="221"/>
      <c r="O13" s="221"/>
    </row>
    <row r="14" spans="2:15" ht="15" customHeight="1">
      <c r="B14" s="960"/>
      <c r="C14" s="1011"/>
      <c r="D14" s="955"/>
      <c r="E14" s="955"/>
      <c r="F14" s="955"/>
      <c r="G14" s="955"/>
      <c r="H14" s="955"/>
      <c r="I14" s="949"/>
      <c r="J14" s="1007"/>
      <c r="K14" s="221"/>
      <c r="L14" s="221"/>
      <c r="N14" s="221"/>
      <c r="O14" s="221"/>
    </row>
    <row r="15" spans="2:15" ht="15" customHeight="1">
      <c r="B15" s="956"/>
      <c r="C15" s="937"/>
      <c r="D15" s="957"/>
      <c r="E15" s="957"/>
      <c r="F15" s="957"/>
      <c r="G15" s="957"/>
      <c r="H15" s="957"/>
      <c r="I15" s="958"/>
      <c r="J15" s="1007"/>
      <c r="K15" s="221"/>
      <c r="L15" s="221"/>
      <c r="N15" s="221"/>
      <c r="O15" s="221"/>
    </row>
    <row r="16" spans="2:15" ht="15" customHeight="1">
      <c r="B16" s="983" t="s">
        <v>962</v>
      </c>
      <c r="C16" s="1010"/>
      <c r="D16" s="950">
        <v>969.8236704900937</v>
      </c>
      <c r="E16" s="950">
        <v>1194.5604933437746</v>
      </c>
      <c r="F16" s="950">
        <v>1196.3131303144157</v>
      </c>
      <c r="G16" s="950">
        <v>1340.4743533032215</v>
      </c>
      <c r="H16" s="943">
        <v>23.172957073744314</v>
      </c>
      <c r="I16" s="944">
        <v>12.050458975646052</v>
      </c>
      <c r="J16" s="1007"/>
      <c r="K16" s="221"/>
      <c r="L16" s="221"/>
      <c r="N16" s="221"/>
      <c r="O16" s="221"/>
    </row>
    <row r="17" spans="2:15" ht="15" customHeight="1">
      <c r="B17" s="954"/>
      <c r="C17" s="959" t="s">
        <v>960</v>
      </c>
      <c r="D17" s="948">
        <v>911.0774765380604</v>
      </c>
      <c r="E17" s="948">
        <v>1138.6403680501176</v>
      </c>
      <c r="F17" s="948">
        <v>1135.4895194779515</v>
      </c>
      <c r="G17" s="948">
        <v>1271.1819848078794</v>
      </c>
      <c r="H17" s="948">
        <v>24.977336985297597</v>
      </c>
      <c r="I17" s="949">
        <v>11.95012926163453</v>
      </c>
      <c r="J17" s="1007"/>
      <c r="K17" s="221"/>
      <c r="L17" s="221"/>
      <c r="N17" s="221"/>
      <c r="O17" s="221"/>
    </row>
    <row r="18" spans="2:15" ht="15" customHeight="1">
      <c r="B18" s="954"/>
      <c r="C18" s="959" t="s">
        <v>961</v>
      </c>
      <c r="D18" s="948">
        <v>58.746193952033366</v>
      </c>
      <c r="E18" s="948">
        <v>55.920125293657016</v>
      </c>
      <c r="F18" s="948">
        <v>60.823610836464304</v>
      </c>
      <c r="G18" s="948">
        <v>69.29236849534206</v>
      </c>
      <c r="H18" s="948">
        <v>-4.810641282878436</v>
      </c>
      <c r="I18" s="949">
        <v>13.923470741728238</v>
      </c>
      <c r="J18" s="1007"/>
      <c r="K18" s="221"/>
      <c r="L18" s="221"/>
      <c r="N18" s="221"/>
      <c r="O18" s="221"/>
    </row>
    <row r="19" spans="2:15" ht="15" customHeight="1">
      <c r="B19" s="960"/>
      <c r="C19" s="961"/>
      <c r="D19" s="962"/>
      <c r="E19" s="962"/>
      <c r="F19" s="962"/>
      <c r="G19" s="962"/>
      <c r="H19" s="963"/>
      <c r="I19" s="964"/>
      <c r="J19" s="1007"/>
      <c r="K19" s="221"/>
      <c r="L19" s="221"/>
      <c r="N19" s="221"/>
      <c r="O19" s="221"/>
    </row>
    <row r="20" spans="2:15" ht="15" customHeight="1">
      <c r="B20" s="1012"/>
      <c r="C20" s="1013"/>
      <c r="D20" s="967"/>
      <c r="E20" s="967"/>
      <c r="F20" s="967"/>
      <c r="G20" s="967"/>
      <c r="H20" s="967"/>
      <c r="I20" s="968"/>
      <c r="J20" s="1007"/>
      <c r="K20" s="221"/>
      <c r="L20" s="221"/>
      <c r="N20" s="221"/>
      <c r="O20" s="221"/>
    </row>
    <row r="21" spans="2:15" ht="15" customHeight="1">
      <c r="B21" s="983" t="s">
        <v>963</v>
      </c>
      <c r="C21" s="1010"/>
      <c r="D21" s="943">
        <v>6938.550260688216</v>
      </c>
      <c r="E21" s="943">
        <v>7648.071652310102</v>
      </c>
      <c r="F21" s="943">
        <v>8147.6768835277835</v>
      </c>
      <c r="G21" s="943">
        <v>9536.464539348766</v>
      </c>
      <c r="H21" s="943">
        <v>10.225787303751702</v>
      </c>
      <c r="I21" s="944">
        <v>17.045197983104913</v>
      </c>
      <c r="J21" s="1007"/>
      <c r="K21" s="221"/>
      <c r="L21" s="221"/>
      <c r="N21" s="221"/>
      <c r="O21" s="221"/>
    </row>
    <row r="22" spans="2:15" ht="15" customHeight="1">
      <c r="B22" s="954"/>
      <c r="C22" s="959" t="s">
        <v>960</v>
      </c>
      <c r="D22" s="948">
        <v>5354.590028354119</v>
      </c>
      <c r="E22" s="948">
        <v>5905.11485153886</v>
      </c>
      <c r="F22" s="948">
        <v>6251.731154111331</v>
      </c>
      <c r="G22" s="948">
        <v>7388.703955414071</v>
      </c>
      <c r="H22" s="948">
        <v>10.28136272374826</v>
      </c>
      <c r="I22" s="949">
        <v>18.186527431766336</v>
      </c>
      <c r="J22" s="1007"/>
      <c r="K22" s="221"/>
      <c r="L22" s="221"/>
      <c r="N22" s="221"/>
      <c r="O22" s="221"/>
    </row>
    <row r="23" spans="2:15" ht="15" customHeight="1">
      <c r="B23" s="954"/>
      <c r="C23" s="959" t="s">
        <v>964</v>
      </c>
      <c r="D23" s="948">
        <v>77.17159676267894</v>
      </c>
      <c r="E23" s="948">
        <v>77.21050638634144</v>
      </c>
      <c r="F23" s="948">
        <v>76.73022928474865</v>
      </c>
      <c r="G23" s="948">
        <v>77.47843999133286</v>
      </c>
      <c r="H23" s="948" t="s">
        <v>63</v>
      </c>
      <c r="I23" s="949" t="s">
        <v>63</v>
      </c>
      <c r="J23" s="1007"/>
      <c r="K23" s="221"/>
      <c r="L23" s="221"/>
      <c r="N23" s="221"/>
      <c r="O23" s="221"/>
    </row>
    <row r="24" spans="2:15" ht="15" customHeight="1">
      <c r="B24" s="954"/>
      <c r="C24" s="959" t="s">
        <v>961</v>
      </c>
      <c r="D24" s="948">
        <v>1583.9602323340978</v>
      </c>
      <c r="E24" s="948">
        <v>1742.9568007712412</v>
      </c>
      <c r="F24" s="948">
        <v>1895.9457294164527</v>
      </c>
      <c r="G24" s="948">
        <v>2147.7605839346948</v>
      </c>
      <c r="H24" s="948">
        <v>10.037914159173596</v>
      </c>
      <c r="I24" s="949">
        <v>13.281754356742454</v>
      </c>
      <c r="J24" s="1007"/>
      <c r="K24" s="221"/>
      <c r="L24" s="221"/>
      <c r="N24" s="221"/>
      <c r="O24" s="221"/>
    </row>
    <row r="25" spans="2:15" ht="15" customHeight="1">
      <c r="B25" s="951"/>
      <c r="C25" s="959" t="s">
        <v>964</v>
      </c>
      <c r="D25" s="948">
        <v>22.828403237321062</v>
      </c>
      <c r="E25" s="948">
        <v>22.789493613658557</v>
      </c>
      <c r="F25" s="948">
        <v>23.269770715251358</v>
      </c>
      <c r="G25" s="948">
        <v>22.52156000866714</v>
      </c>
      <c r="H25" s="948" t="s">
        <v>63</v>
      </c>
      <c r="I25" s="949" t="s">
        <v>63</v>
      </c>
      <c r="J25" s="1007"/>
      <c r="K25" s="221"/>
      <c r="L25" s="221"/>
      <c r="N25" s="221"/>
      <c r="O25" s="221"/>
    </row>
    <row r="26" spans="2:15" ht="15" customHeight="1">
      <c r="B26" s="969"/>
      <c r="C26" s="961"/>
      <c r="D26" s="970"/>
      <c r="E26" s="970"/>
      <c r="F26" s="970"/>
      <c r="G26" s="970"/>
      <c r="H26" s="970"/>
      <c r="I26" s="971"/>
      <c r="J26" s="1007"/>
      <c r="K26" s="221"/>
      <c r="L26" s="221"/>
      <c r="N26" s="221"/>
      <c r="O26" s="221"/>
    </row>
    <row r="27" spans="2:15" ht="15" customHeight="1">
      <c r="B27" s="956"/>
      <c r="C27" s="937"/>
      <c r="D27" s="972"/>
      <c r="E27" s="972"/>
      <c r="F27" s="972"/>
      <c r="G27" s="972"/>
      <c r="H27" s="972"/>
      <c r="I27" s="949"/>
      <c r="J27" s="1007"/>
      <c r="K27" s="221"/>
      <c r="L27" s="221"/>
      <c r="N27" s="221"/>
      <c r="O27" s="221"/>
    </row>
    <row r="28" spans="2:15" ht="15" customHeight="1">
      <c r="B28" s="983" t="s">
        <v>965</v>
      </c>
      <c r="C28" s="1010"/>
      <c r="D28" s="943">
        <v>7161.199478623566</v>
      </c>
      <c r="E28" s="943">
        <v>7881.3371182458895</v>
      </c>
      <c r="F28" s="943">
        <v>8381.243721574056</v>
      </c>
      <c r="G28" s="943">
        <v>9819.752975623538</v>
      </c>
      <c r="H28" s="943">
        <v>10.056103614652258</v>
      </c>
      <c r="I28" s="944">
        <v>17.163434232876853</v>
      </c>
      <c r="J28" s="1007"/>
      <c r="K28" s="221"/>
      <c r="L28" s="221"/>
      <c r="N28" s="221"/>
      <c r="O28" s="221"/>
    </row>
    <row r="29" spans="2:15" ht="15" customHeight="1">
      <c r="B29" s="973"/>
      <c r="C29" s="974"/>
      <c r="D29" s="975">
        <v>0</v>
      </c>
      <c r="E29" s="975">
        <v>0</v>
      </c>
      <c r="F29" s="975">
        <v>0</v>
      </c>
      <c r="G29" s="975">
        <v>0</v>
      </c>
      <c r="H29" s="975"/>
      <c r="I29" s="976"/>
      <c r="J29" s="1007"/>
      <c r="K29" s="221"/>
      <c r="L29" s="221"/>
      <c r="N29" s="221"/>
      <c r="O29" s="221"/>
    </row>
    <row r="30" spans="2:15" ht="15" customHeight="1">
      <c r="B30" s="977" t="s">
        <v>966</v>
      </c>
      <c r="C30" s="978"/>
      <c r="D30" s="972"/>
      <c r="E30" s="972"/>
      <c r="F30" s="972"/>
      <c r="G30" s="972"/>
      <c r="H30" s="972"/>
      <c r="I30" s="979"/>
      <c r="J30" s="1007"/>
      <c r="K30" s="221"/>
      <c r="L30" s="221"/>
      <c r="N30" s="221"/>
      <c r="O30" s="221"/>
    </row>
    <row r="31" spans="2:15" ht="6.75" customHeight="1">
      <c r="B31" s="980"/>
      <c r="C31" s="981"/>
      <c r="D31" s="943"/>
      <c r="E31" s="943"/>
      <c r="F31" s="943"/>
      <c r="G31" s="943"/>
      <c r="H31" s="943"/>
      <c r="I31" s="944"/>
      <c r="J31" s="1007"/>
      <c r="K31" s="221"/>
      <c r="L31" s="221"/>
      <c r="N31" s="221"/>
      <c r="O31" s="221"/>
    </row>
    <row r="32" spans="2:15" ht="15" customHeight="1">
      <c r="B32" s="1569" t="s">
        <v>967</v>
      </c>
      <c r="C32" s="1570"/>
      <c r="D32" s="972"/>
      <c r="E32" s="972"/>
      <c r="F32" s="972"/>
      <c r="G32" s="972"/>
      <c r="H32" s="972"/>
      <c r="I32" s="982"/>
      <c r="J32" s="1007"/>
      <c r="K32" s="221"/>
      <c r="L32" s="221"/>
      <c r="N32" s="221"/>
      <c r="O32" s="221"/>
    </row>
    <row r="33" spans="2:15" ht="15" customHeight="1">
      <c r="B33" s="954"/>
      <c r="C33" s="952" t="s">
        <v>968</v>
      </c>
      <c r="D33" s="948">
        <v>11.466383963888333</v>
      </c>
      <c r="E33" s="948">
        <v>12.646648219891603</v>
      </c>
      <c r="F33" s="948">
        <v>12.981127553746326</v>
      </c>
      <c r="G33" s="947">
        <v>17.257187768563824</v>
      </c>
      <c r="H33" s="948" t="s">
        <v>63</v>
      </c>
      <c r="I33" s="949" t="s">
        <v>63</v>
      </c>
      <c r="J33" s="1007"/>
      <c r="K33" s="221"/>
      <c r="L33" s="221"/>
      <c r="N33" s="221"/>
      <c r="O33" s="221"/>
    </row>
    <row r="34" spans="2:15" ht="15" customHeight="1">
      <c r="B34" s="954"/>
      <c r="C34" s="952" t="s">
        <v>969</v>
      </c>
      <c r="D34" s="948">
        <v>9.97421859883483</v>
      </c>
      <c r="E34" s="948">
        <v>10.883446811829995</v>
      </c>
      <c r="F34" s="948">
        <v>11.19332249619925</v>
      </c>
      <c r="G34" s="947">
        <v>14.645780033198003</v>
      </c>
      <c r="H34" s="948" t="s">
        <v>63</v>
      </c>
      <c r="I34" s="949" t="s">
        <v>63</v>
      </c>
      <c r="J34" s="1007"/>
      <c r="K34" s="221"/>
      <c r="L34" s="221"/>
      <c r="N34" s="221"/>
      <c r="O34" s="221"/>
    </row>
    <row r="35" spans="2:15" ht="15" customHeight="1">
      <c r="B35" s="954"/>
      <c r="C35" s="952"/>
      <c r="D35" s="948"/>
      <c r="E35" s="948"/>
      <c r="F35" s="948"/>
      <c r="G35" s="948"/>
      <c r="H35" s="948"/>
      <c r="I35" s="949"/>
      <c r="J35" s="1007"/>
      <c r="K35" s="221"/>
      <c r="L35" s="221"/>
      <c r="N35" s="221"/>
      <c r="O35" s="221"/>
    </row>
    <row r="36" spans="2:15" ht="15">
      <c r="B36" s="1569" t="s">
        <v>970</v>
      </c>
      <c r="C36" s="1570"/>
      <c r="D36" s="943"/>
      <c r="E36" s="943"/>
      <c r="F36" s="943"/>
      <c r="G36" s="943"/>
      <c r="H36" s="943"/>
      <c r="I36" s="944"/>
      <c r="J36" s="1007"/>
      <c r="K36" s="221"/>
      <c r="L36" s="221"/>
      <c r="N36" s="221"/>
      <c r="O36" s="221"/>
    </row>
    <row r="37" spans="2:15" ht="15">
      <c r="B37" s="983"/>
      <c r="C37" s="985" t="s">
        <v>968</v>
      </c>
      <c r="D37" s="948">
        <v>11.834325583706326</v>
      </c>
      <c r="E37" s="948">
        <v>13.032369800918886</v>
      </c>
      <c r="F37" s="948">
        <v>13.353253370754805</v>
      </c>
      <c r="G37" s="947">
        <v>17.769826568538896</v>
      </c>
      <c r="H37" s="955" t="s">
        <v>63</v>
      </c>
      <c r="I37" s="984" t="s">
        <v>63</v>
      </c>
      <c r="J37" s="1007"/>
      <c r="K37" s="221"/>
      <c r="L37" s="221"/>
      <c r="N37" s="221"/>
      <c r="O37" s="221"/>
    </row>
    <row r="38" spans="2:15" ht="15">
      <c r="B38" s="983"/>
      <c r="C38" s="985" t="s">
        <v>969</v>
      </c>
      <c r="D38" s="948">
        <v>10.294278537454705</v>
      </c>
      <c r="E38" s="948">
        <v>11.215390915777041</v>
      </c>
      <c r="F38" s="948">
        <v>11.514197879457882</v>
      </c>
      <c r="G38" s="947">
        <v>15.080844842227561</v>
      </c>
      <c r="H38" s="948" t="s">
        <v>63</v>
      </c>
      <c r="I38" s="984" t="s">
        <v>63</v>
      </c>
      <c r="J38" s="1007"/>
      <c r="K38" s="221"/>
      <c r="L38" s="221"/>
      <c r="N38" s="221"/>
      <c r="O38" s="221"/>
    </row>
    <row r="39" spans="2:15" ht="15">
      <c r="B39" s="986"/>
      <c r="C39" s="961"/>
      <c r="D39" s="970"/>
      <c r="E39" s="970"/>
      <c r="F39" s="970"/>
      <c r="G39" s="970"/>
      <c r="H39" s="970"/>
      <c r="I39" s="971"/>
      <c r="J39" s="1007"/>
      <c r="K39" s="221"/>
      <c r="L39" s="221"/>
      <c r="N39" s="221"/>
      <c r="O39" s="221"/>
    </row>
    <row r="40" spans="2:15" ht="15">
      <c r="B40" s="987"/>
      <c r="C40" s="988"/>
      <c r="D40" s="989"/>
      <c r="E40" s="989"/>
      <c r="F40" s="989"/>
      <c r="G40" s="989"/>
      <c r="H40" s="989"/>
      <c r="I40" s="990"/>
      <c r="J40" s="1007"/>
      <c r="K40" s="221"/>
      <c r="L40" s="221"/>
      <c r="N40" s="221"/>
      <c r="O40" s="221"/>
    </row>
    <row r="41" spans="2:15" ht="15.75">
      <c r="B41" s="991" t="s">
        <v>971</v>
      </c>
      <c r="C41" s="972"/>
      <c r="D41" s="955">
        <v>912.8185610010426</v>
      </c>
      <c r="E41" s="955">
        <v>958.0931871574</v>
      </c>
      <c r="F41" s="955">
        <v>992.6003559422583</v>
      </c>
      <c r="G41" s="955">
        <v>1049.6813846979276</v>
      </c>
      <c r="H41" s="948">
        <v>4.959871335953906</v>
      </c>
      <c r="I41" s="949">
        <v>5.750655680702764</v>
      </c>
      <c r="J41" s="1007"/>
      <c r="K41" s="221"/>
      <c r="L41" s="221"/>
      <c r="N41" s="221"/>
      <c r="O41" s="221"/>
    </row>
    <row r="42" spans="2:15" ht="15.75">
      <c r="B42" s="991" t="s">
        <v>972</v>
      </c>
      <c r="C42" s="972"/>
      <c r="D42" s="955">
        <v>6248.380917622523</v>
      </c>
      <c r="E42" s="955">
        <v>6923.24393108849</v>
      </c>
      <c r="F42" s="955">
        <v>7388.643365631798</v>
      </c>
      <c r="G42" s="955">
        <v>8770.07159092561</v>
      </c>
      <c r="H42" s="948">
        <v>10.800606146828002</v>
      </c>
      <c r="I42" s="949">
        <v>18.696642359536696</v>
      </c>
      <c r="J42" s="1007"/>
      <c r="K42" s="221"/>
      <c r="L42" s="221"/>
      <c r="N42" s="221"/>
      <c r="O42" s="221"/>
    </row>
    <row r="43" spans="2:15" ht="15.75">
      <c r="B43" s="991" t="s">
        <v>973</v>
      </c>
      <c r="C43" s="972"/>
      <c r="D43" s="955">
        <v>-1365.816100104276</v>
      </c>
      <c r="E43" s="955">
        <v>-1057.7414839467513</v>
      </c>
      <c r="F43" s="955">
        <v>-1463.9871465295632</v>
      </c>
      <c r="G43" s="955">
        <v>-1738.1021734042015</v>
      </c>
      <c r="H43" s="955" t="s">
        <v>63</v>
      </c>
      <c r="I43" s="949" t="s">
        <v>63</v>
      </c>
      <c r="J43" s="1007"/>
      <c r="K43" s="221"/>
      <c r="L43" s="221"/>
      <c r="N43" s="221"/>
      <c r="O43" s="221"/>
    </row>
    <row r="44" spans="2:15" ht="15.75">
      <c r="B44" s="991" t="s">
        <v>974</v>
      </c>
      <c r="C44" s="972"/>
      <c r="D44" s="955">
        <v>40.19395203336809</v>
      </c>
      <c r="E44" s="955">
        <v>67.65270164447925</v>
      </c>
      <c r="F44" s="955">
        <v>29.975281787621118</v>
      </c>
      <c r="G44" s="955">
        <v>168.2139281102145</v>
      </c>
      <c r="H44" s="955" t="s">
        <v>63</v>
      </c>
      <c r="I44" s="949" t="s">
        <v>63</v>
      </c>
      <c r="J44" s="1007"/>
      <c r="K44" s="221"/>
      <c r="L44" s="221"/>
      <c r="N44" s="221"/>
      <c r="O44" s="221"/>
    </row>
    <row r="45" spans="2:15" ht="16.5" thickBot="1">
      <c r="B45" s="992" t="s">
        <v>975</v>
      </c>
      <c r="C45" s="993"/>
      <c r="D45" s="994">
        <v>-1325.6211053180402</v>
      </c>
      <c r="E45" s="994">
        <v>-990.0887823022721</v>
      </c>
      <c r="F45" s="994">
        <v>-1434.011864741942</v>
      </c>
      <c r="G45" s="994">
        <v>-1569.888245293987</v>
      </c>
      <c r="H45" s="994" t="s">
        <v>63</v>
      </c>
      <c r="I45" s="995" t="s">
        <v>63</v>
      </c>
      <c r="J45" s="1007"/>
      <c r="K45" s="221"/>
      <c r="L45" s="221"/>
      <c r="N45" s="221"/>
      <c r="O45" s="221"/>
    </row>
    <row r="46" spans="2:15" ht="16.5" thickTop="1">
      <c r="B46" s="996" t="s">
        <v>976</v>
      </c>
      <c r="C46" s="918"/>
      <c r="D46" s="997"/>
      <c r="E46" s="997"/>
      <c r="F46" s="997"/>
      <c r="G46" s="917"/>
      <c r="H46" s="917"/>
      <c r="I46" s="917"/>
      <c r="J46" s="1007"/>
      <c r="N46" s="221"/>
      <c r="O46" s="221"/>
    </row>
    <row r="47" spans="2:10" ht="15.75">
      <c r="B47" s="998" t="s">
        <v>977</v>
      </c>
      <c r="C47" s="918"/>
      <c r="D47" s="997"/>
      <c r="E47" s="997"/>
      <c r="F47" s="997"/>
      <c r="G47" s="917"/>
      <c r="H47" s="917"/>
      <c r="I47" s="917"/>
      <c r="J47" s="1007"/>
    </row>
    <row r="48" spans="2:10" ht="15.75">
      <c r="B48" s="999" t="s">
        <v>978</v>
      </c>
      <c r="C48" s="1000"/>
      <c r="D48" s="997"/>
      <c r="E48" s="997"/>
      <c r="F48" s="997"/>
      <c r="G48" s="917"/>
      <c r="H48" s="917"/>
      <c r="I48" s="917"/>
      <c r="J48" s="1007"/>
    </row>
    <row r="49" spans="2:10" ht="15.75">
      <c r="B49" s="1001" t="s">
        <v>979</v>
      </c>
      <c r="C49" s="1002"/>
      <c r="D49" s="997"/>
      <c r="E49" s="997"/>
      <c r="F49" s="997"/>
      <c r="G49" s="917"/>
      <c r="H49" s="917"/>
      <c r="I49" s="917"/>
      <c r="J49" s="1007"/>
    </row>
    <row r="50" spans="2:10" ht="15.75">
      <c r="B50" s="1002" t="s">
        <v>980</v>
      </c>
      <c r="C50" s="1003"/>
      <c r="D50" s="1004">
        <v>95.9</v>
      </c>
      <c r="E50" s="1004">
        <v>102.16</v>
      </c>
      <c r="F50" s="1004">
        <v>101.14</v>
      </c>
      <c r="G50" s="1004">
        <v>106.27</v>
      </c>
      <c r="H50" s="917"/>
      <c r="I50" s="917"/>
      <c r="J50" s="1007"/>
    </row>
    <row r="51" spans="2:10" ht="15">
      <c r="B51" s="1007"/>
      <c r="C51" s="1007"/>
      <c r="D51" s="1007"/>
      <c r="E51" s="1007"/>
      <c r="F51" s="1007"/>
      <c r="G51" s="1007"/>
      <c r="H51" s="1007"/>
      <c r="I51" s="1007"/>
      <c r="J51" s="1007"/>
    </row>
    <row r="52" spans="8:11" ht="12.75">
      <c r="H52" s="803"/>
      <c r="I52" s="803"/>
      <c r="J52" s="803"/>
      <c r="K52" s="803"/>
    </row>
    <row r="53" spans="8:11" ht="12.75">
      <c r="H53" s="803"/>
      <c r="I53" s="803"/>
      <c r="J53" s="803"/>
      <c r="K53" s="803"/>
    </row>
    <row r="54" spans="8:11" ht="12.75">
      <c r="H54" s="803"/>
      <c r="I54" s="803"/>
      <c r="J54" s="803"/>
      <c r="K54" s="803"/>
    </row>
    <row r="55" spans="8:11" ht="12.75">
      <c r="H55" s="803"/>
      <c r="I55" s="803"/>
      <c r="J55" s="803"/>
      <c r="K55" s="803"/>
    </row>
    <row r="56" spans="8:11" ht="12.75">
      <c r="H56" s="803"/>
      <c r="I56" s="803"/>
      <c r="J56" s="803"/>
      <c r="K56" s="803"/>
    </row>
    <row r="57" spans="8:11" ht="12.75">
      <c r="H57" s="803"/>
      <c r="I57" s="803"/>
      <c r="J57" s="803"/>
      <c r="K57" s="803"/>
    </row>
    <row r="58" spans="8:11" ht="12.75">
      <c r="H58" s="803"/>
      <c r="I58" s="803"/>
      <c r="J58" s="803"/>
      <c r="K58" s="803"/>
    </row>
    <row r="59" spans="8:11" ht="12.75">
      <c r="H59" s="803"/>
      <c r="I59" s="803"/>
      <c r="J59" s="803"/>
      <c r="K59" s="803"/>
    </row>
    <row r="60" spans="8:11" ht="12.75">
      <c r="H60" s="803"/>
      <c r="I60" s="803"/>
      <c r="J60" s="803"/>
      <c r="K60" s="803"/>
    </row>
    <row r="61" spans="8:11" ht="12.75">
      <c r="H61" s="803"/>
      <c r="I61" s="803"/>
      <c r="J61" s="803"/>
      <c r="K61" s="803"/>
    </row>
    <row r="62" spans="8:11" ht="12.75">
      <c r="H62" s="803"/>
      <c r="I62" s="803"/>
      <c r="J62" s="803"/>
      <c r="K62" s="803"/>
    </row>
    <row r="63" spans="8:11" ht="12.75">
      <c r="H63" s="803"/>
      <c r="I63" s="803"/>
      <c r="J63" s="803"/>
      <c r="K63" s="803"/>
    </row>
    <row r="64" spans="8:11" ht="12.75">
      <c r="H64" s="803"/>
      <c r="I64" s="803"/>
      <c r="J64" s="803"/>
      <c r="K64" s="803"/>
    </row>
    <row r="65" spans="8:11" ht="12.75">
      <c r="H65" s="803"/>
      <c r="I65" s="803"/>
      <c r="J65" s="803"/>
      <c r="K65" s="803"/>
    </row>
    <row r="66" spans="8:11" ht="12.75">
      <c r="H66" s="803"/>
      <c r="I66" s="803"/>
      <c r="J66" s="803"/>
      <c r="K66" s="803"/>
    </row>
    <row r="67" spans="8:11" ht="12.75">
      <c r="H67" s="803"/>
      <c r="I67" s="803"/>
      <c r="J67" s="803"/>
      <c r="K67" s="803"/>
    </row>
    <row r="68" spans="8:11" ht="12.75">
      <c r="H68" s="803"/>
      <c r="I68" s="803"/>
      <c r="J68" s="803"/>
      <c r="K68" s="803"/>
    </row>
    <row r="69" spans="8:11" ht="12.75">
      <c r="H69" s="803"/>
      <c r="I69" s="803"/>
      <c r="J69" s="803"/>
      <c r="K69" s="803"/>
    </row>
    <row r="70" spans="8:11" ht="12.75">
      <c r="H70" s="803"/>
      <c r="I70" s="803"/>
      <c r="J70" s="803"/>
      <c r="K70" s="803"/>
    </row>
    <row r="71" spans="8:11" ht="12.75">
      <c r="H71" s="803"/>
      <c r="I71" s="803"/>
      <c r="J71" s="803"/>
      <c r="K71" s="803"/>
    </row>
    <row r="72" spans="8:11" ht="12.75">
      <c r="H72" s="803"/>
      <c r="I72" s="803"/>
      <c r="J72" s="803"/>
      <c r="K72" s="803"/>
    </row>
    <row r="73" spans="8:11" ht="12.75">
      <c r="H73" s="803"/>
      <c r="I73" s="803"/>
      <c r="J73" s="803"/>
      <c r="K73" s="803"/>
    </row>
    <row r="74" spans="8:11" ht="12.75">
      <c r="H74" s="803"/>
      <c r="I74" s="803"/>
      <c r="J74" s="803"/>
      <c r="K74" s="803"/>
    </row>
    <row r="75" spans="8:11" ht="12.75">
      <c r="H75" s="803"/>
      <c r="I75" s="803"/>
      <c r="J75" s="803"/>
      <c r="K75" s="803"/>
    </row>
    <row r="76" spans="8:11" ht="12.75">
      <c r="H76" s="803"/>
      <c r="I76" s="803"/>
      <c r="J76" s="803"/>
      <c r="K76" s="803"/>
    </row>
    <row r="77" spans="8:11" ht="12.75">
      <c r="H77" s="803"/>
      <c r="I77" s="803"/>
      <c r="J77" s="803"/>
      <c r="K77" s="803"/>
    </row>
    <row r="78" spans="8:11" ht="12.75">
      <c r="H78" s="803"/>
      <c r="I78" s="803"/>
      <c r="J78" s="803"/>
      <c r="K78" s="803"/>
    </row>
    <row r="79" spans="8:11" ht="12.75">
      <c r="H79" s="803"/>
      <c r="I79" s="803"/>
      <c r="J79" s="803"/>
      <c r="K79" s="803"/>
    </row>
    <row r="80" spans="8:11" ht="12.75">
      <c r="H80" s="803"/>
      <c r="I80" s="803"/>
      <c r="J80" s="803"/>
      <c r="K80" s="803"/>
    </row>
    <row r="81" spans="8:11" ht="12.75">
      <c r="H81" s="803"/>
      <c r="I81" s="803"/>
      <c r="J81" s="803"/>
      <c r="K81" s="803"/>
    </row>
    <row r="82" spans="8:11" ht="12.75">
      <c r="H82" s="803"/>
      <c r="I82" s="803"/>
      <c r="J82" s="803"/>
      <c r="K82" s="803"/>
    </row>
    <row r="83" spans="8:11" ht="12.75">
      <c r="H83" s="803"/>
      <c r="I83" s="803"/>
      <c r="J83" s="803"/>
      <c r="K83" s="803"/>
    </row>
    <row r="84" spans="8:11" ht="12.75">
      <c r="H84" s="803"/>
      <c r="I84" s="803"/>
      <c r="J84" s="803"/>
      <c r="K84" s="803"/>
    </row>
    <row r="85" spans="8:11" ht="12.75">
      <c r="H85" s="803"/>
      <c r="I85" s="803"/>
      <c r="J85" s="803"/>
      <c r="K85" s="803"/>
    </row>
    <row r="86" spans="8:11" ht="12.75">
      <c r="H86" s="803"/>
      <c r="I86" s="803"/>
      <c r="J86" s="803"/>
      <c r="K86" s="803"/>
    </row>
  </sheetData>
  <sheetProtection/>
  <mergeCells count="5">
    <mergeCell ref="B2:I2"/>
    <mergeCell ref="B3:I3"/>
    <mergeCell ref="B4:I4"/>
    <mergeCell ref="B32:C32"/>
    <mergeCell ref="B36:C36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84"/>
  <sheetViews>
    <sheetView zoomScalePageLayoutView="0" workbookViewId="0" topLeftCell="A34">
      <selection activeCell="L64" sqref="L64:M66"/>
    </sheetView>
  </sheetViews>
  <sheetFormatPr defaultColWidth="9.140625" defaultRowHeight="15"/>
  <cols>
    <col min="1" max="1" width="9.140625" style="30" customWidth="1"/>
    <col min="2" max="2" width="14.57421875" style="30" customWidth="1"/>
    <col min="3" max="3" width="13.7109375" style="30" bestFit="1" customWidth="1"/>
    <col min="4" max="4" width="12.57421875" style="30" customWidth="1"/>
    <col min="5" max="5" width="10.8515625" style="30" customWidth="1"/>
    <col min="6" max="6" width="10.7109375" style="30" customWidth="1"/>
    <col min="7" max="7" width="10.8515625" style="30" customWidth="1"/>
    <col min="8" max="8" width="10.57421875" style="30" customWidth="1"/>
    <col min="9" max="9" width="10.140625" style="30" customWidth="1"/>
    <col min="10" max="16384" width="9.140625" style="30" customWidth="1"/>
  </cols>
  <sheetData>
    <row r="1" spans="2:9" ht="12.75">
      <c r="B1" s="1496" t="s">
        <v>983</v>
      </c>
      <c r="C1" s="1496"/>
      <c r="D1" s="1496"/>
      <c r="E1" s="1496"/>
      <c r="F1" s="1496"/>
      <c r="G1" s="1496"/>
      <c r="H1" s="1496"/>
      <c r="I1" s="1496"/>
    </row>
    <row r="2" spans="2:9" ht="16.5" thickBot="1">
      <c r="B2" s="1575" t="s">
        <v>984</v>
      </c>
      <c r="C2" s="1576"/>
      <c r="D2" s="1576"/>
      <c r="E2" s="1576"/>
      <c r="F2" s="1576"/>
      <c r="G2" s="1576"/>
      <c r="H2" s="1576"/>
      <c r="I2" s="1576"/>
    </row>
    <row r="3" spans="2:9" ht="13.5" thickTop="1">
      <c r="B3" s="1577" t="s">
        <v>985</v>
      </c>
      <c r="C3" s="1579" t="s">
        <v>875</v>
      </c>
      <c r="D3" s="1581" t="s">
        <v>986</v>
      </c>
      <c r="E3" s="1581"/>
      <c r="F3" s="1581"/>
      <c r="G3" s="1582" t="s">
        <v>987</v>
      </c>
      <c r="H3" s="1581"/>
      <c r="I3" s="1583"/>
    </row>
    <row r="4" spans="2:9" ht="13.5" thickBot="1">
      <c r="B4" s="1578"/>
      <c r="C4" s="1580"/>
      <c r="D4" s="1014" t="s">
        <v>988</v>
      </c>
      <c r="E4" s="1014" t="s">
        <v>989</v>
      </c>
      <c r="F4" s="1014" t="s">
        <v>990</v>
      </c>
      <c r="G4" s="1015" t="s">
        <v>988</v>
      </c>
      <c r="H4" s="1014" t="s">
        <v>989</v>
      </c>
      <c r="I4" s="1016" t="s">
        <v>990</v>
      </c>
    </row>
    <row r="5" spans="2:9" ht="12.75">
      <c r="B5" s="1017" t="s">
        <v>867</v>
      </c>
      <c r="C5" s="1018" t="s">
        <v>878</v>
      </c>
      <c r="D5" s="1019">
        <v>72.1</v>
      </c>
      <c r="E5" s="1019">
        <v>72.7</v>
      </c>
      <c r="F5" s="1019">
        <v>72.4</v>
      </c>
      <c r="G5" s="1019">
        <v>71.1071875</v>
      </c>
      <c r="H5" s="1019">
        <v>71.7071875</v>
      </c>
      <c r="I5" s="1020">
        <v>71.4071875</v>
      </c>
    </row>
    <row r="6" spans="2:9" ht="12.75">
      <c r="B6" s="1017"/>
      <c r="C6" s="1018" t="s">
        <v>879</v>
      </c>
      <c r="D6" s="1019">
        <v>75.6</v>
      </c>
      <c r="E6" s="1019">
        <v>76.2</v>
      </c>
      <c r="F6" s="1019">
        <v>75.9</v>
      </c>
      <c r="G6" s="1019">
        <v>73.61709677419353</v>
      </c>
      <c r="H6" s="1019">
        <v>74.21709677419355</v>
      </c>
      <c r="I6" s="1020">
        <v>73.91709677419354</v>
      </c>
    </row>
    <row r="7" spans="2:9" ht="12.75">
      <c r="B7" s="1017"/>
      <c r="C7" s="1018" t="s">
        <v>880</v>
      </c>
      <c r="D7" s="1019">
        <v>78.1</v>
      </c>
      <c r="E7" s="1019">
        <v>78.7</v>
      </c>
      <c r="F7" s="1019">
        <v>78.4</v>
      </c>
      <c r="G7" s="1019">
        <v>77.85466666666666</v>
      </c>
      <c r="H7" s="1019">
        <v>78.45466666666667</v>
      </c>
      <c r="I7" s="1020">
        <v>78.15466666666666</v>
      </c>
    </row>
    <row r="8" spans="2:9" ht="12.75">
      <c r="B8" s="1017"/>
      <c r="C8" s="1018" t="s">
        <v>881</v>
      </c>
      <c r="D8" s="1019">
        <v>80.74</v>
      </c>
      <c r="E8" s="1019">
        <v>81.34</v>
      </c>
      <c r="F8" s="1019">
        <v>81.04</v>
      </c>
      <c r="G8" s="1019">
        <v>78.98333333333333</v>
      </c>
      <c r="H8" s="1019">
        <v>79.58333333333333</v>
      </c>
      <c r="I8" s="1020">
        <v>79.28333333333333</v>
      </c>
    </row>
    <row r="9" spans="2:9" ht="12.75">
      <c r="B9" s="1017"/>
      <c r="C9" s="1018" t="s">
        <v>882</v>
      </c>
      <c r="D9" s="1019">
        <v>85.51</v>
      </c>
      <c r="E9" s="1019">
        <v>86.11</v>
      </c>
      <c r="F9" s="1019">
        <v>85.81</v>
      </c>
      <c r="G9" s="1019">
        <v>82.69724137931034</v>
      </c>
      <c r="H9" s="1019">
        <v>83.29724137931034</v>
      </c>
      <c r="I9" s="1020">
        <v>82.99724137931034</v>
      </c>
    </row>
    <row r="10" spans="2:9" ht="12.75">
      <c r="B10" s="1017"/>
      <c r="C10" s="1018" t="s">
        <v>883</v>
      </c>
      <c r="D10" s="1019">
        <v>81.9</v>
      </c>
      <c r="E10" s="1019">
        <v>82.5</v>
      </c>
      <c r="F10" s="1019">
        <v>82.2</v>
      </c>
      <c r="G10" s="1019">
        <v>84.16366666666666</v>
      </c>
      <c r="H10" s="1019">
        <v>84.76366666666667</v>
      </c>
      <c r="I10" s="1020">
        <v>84.46366666666665</v>
      </c>
    </row>
    <row r="11" spans="2:9" ht="12.75">
      <c r="B11" s="1017"/>
      <c r="C11" s="1018" t="s">
        <v>884</v>
      </c>
      <c r="D11" s="1019">
        <v>79.05</v>
      </c>
      <c r="E11" s="1019">
        <v>79.65</v>
      </c>
      <c r="F11" s="1019">
        <v>79.35</v>
      </c>
      <c r="G11" s="1019">
        <v>79.45551724137931</v>
      </c>
      <c r="H11" s="1019">
        <v>80.0555172413793</v>
      </c>
      <c r="I11" s="1020">
        <v>79.75551724137931</v>
      </c>
    </row>
    <row r="12" spans="2:9" ht="12.75">
      <c r="B12" s="1017"/>
      <c r="C12" s="1018" t="s">
        <v>885</v>
      </c>
      <c r="D12" s="1019">
        <v>79.55</v>
      </c>
      <c r="E12" s="1019">
        <v>80.15</v>
      </c>
      <c r="F12" s="1019">
        <v>79.85</v>
      </c>
      <c r="G12" s="1019">
        <v>78.76</v>
      </c>
      <c r="H12" s="1019">
        <v>79.36</v>
      </c>
      <c r="I12" s="1020">
        <v>79.06</v>
      </c>
    </row>
    <row r="13" spans="2:9" ht="12.75">
      <c r="B13" s="1017"/>
      <c r="C13" s="1018" t="s">
        <v>886</v>
      </c>
      <c r="D13" s="1019">
        <v>82.13</v>
      </c>
      <c r="E13" s="1019">
        <v>82.73</v>
      </c>
      <c r="F13" s="1019">
        <v>82.43</v>
      </c>
      <c r="G13" s="1019">
        <v>80.99233333333332</v>
      </c>
      <c r="H13" s="1019">
        <v>81.59233333333334</v>
      </c>
      <c r="I13" s="1020">
        <v>81.29233333333333</v>
      </c>
    </row>
    <row r="14" spans="2:9" ht="12.75">
      <c r="B14" s="1017"/>
      <c r="C14" s="1018" t="s">
        <v>326</v>
      </c>
      <c r="D14" s="1019">
        <v>85.32</v>
      </c>
      <c r="E14" s="1019">
        <v>85.92</v>
      </c>
      <c r="F14" s="1019">
        <v>85.62</v>
      </c>
      <c r="G14" s="1019">
        <v>83.74677419354839</v>
      </c>
      <c r="H14" s="1019">
        <v>84.34677419354838</v>
      </c>
      <c r="I14" s="1020">
        <v>84.04677419354839</v>
      </c>
    </row>
    <row r="15" spans="2:9" ht="12.75">
      <c r="B15" s="1017"/>
      <c r="C15" s="1018" t="s">
        <v>887</v>
      </c>
      <c r="D15" s="1021">
        <v>88.6</v>
      </c>
      <c r="E15" s="1019">
        <v>89.2</v>
      </c>
      <c r="F15" s="1021">
        <v>88.9</v>
      </c>
      <c r="G15" s="1019">
        <v>88.0559375</v>
      </c>
      <c r="H15" s="1021">
        <v>88.6559375</v>
      </c>
      <c r="I15" s="1020">
        <v>88.3559375</v>
      </c>
    </row>
    <row r="16" spans="2:9" ht="12.75">
      <c r="B16" s="1017"/>
      <c r="C16" s="1022" t="s">
        <v>888</v>
      </c>
      <c r="D16" s="1023">
        <v>88.6</v>
      </c>
      <c r="E16" s="1023">
        <v>89.2</v>
      </c>
      <c r="F16" s="1023">
        <v>88.9</v>
      </c>
      <c r="G16" s="1023">
        <v>89.20290322580645</v>
      </c>
      <c r="H16" s="1023">
        <v>89.80290322580646</v>
      </c>
      <c r="I16" s="1024">
        <v>89.50290322580645</v>
      </c>
    </row>
    <row r="17" spans="2:9" ht="12.75">
      <c r="B17" s="1025"/>
      <c r="C17" s="1026" t="s">
        <v>991</v>
      </c>
      <c r="D17" s="1027">
        <v>81.43333333333332</v>
      </c>
      <c r="E17" s="1027">
        <v>82.03333333333335</v>
      </c>
      <c r="F17" s="1027">
        <v>81.73333333333333</v>
      </c>
      <c r="G17" s="1027">
        <v>80.71972148451984</v>
      </c>
      <c r="H17" s="1027">
        <v>81.31972148451985</v>
      </c>
      <c r="I17" s="1028">
        <v>81.0197214845198</v>
      </c>
    </row>
    <row r="18" spans="2:9" ht="12.75">
      <c r="B18" s="1017" t="s">
        <v>868</v>
      </c>
      <c r="C18" s="1018" t="s">
        <v>878</v>
      </c>
      <c r="D18" s="1029">
        <v>88.75</v>
      </c>
      <c r="E18" s="1029">
        <v>89.35</v>
      </c>
      <c r="F18" s="1029">
        <v>89.05</v>
      </c>
      <c r="G18" s="1030">
        <v>88.4484375</v>
      </c>
      <c r="H18" s="1029">
        <v>89.0484375</v>
      </c>
      <c r="I18" s="1031">
        <v>88.7484375</v>
      </c>
    </row>
    <row r="19" spans="2:9" ht="12.75">
      <c r="B19" s="1017"/>
      <c r="C19" s="1018" t="s">
        <v>879</v>
      </c>
      <c r="D19" s="1029">
        <v>87.23</v>
      </c>
      <c r="E19" s="1029">
        <v>87.83</v>
      </c>
      <c r="F19" s="1029">
        <v>87.53</v>
      </c>
      <c r="G19" s="1030">
        <v>88.50096774193551</v>
      </c>
      <c r="H19" s="1029">
        <v>89.10096774193548</v>
      </c>
      <c r="I19" s="1031">
        <v>88.8009677419355</v>
      </c>
    </row>
    <row r="20" spans="2:9" ht="12.75">
      <c r="B20" s="1017"/>
      <c r="C20" s="1018" t="s">
        <v>880</v>
      </c>
      <c r="D20" s="1029">
        <v>84.6</v>
      </c>
      <c r="E20" s="1029">
        <v>85.2</v>
      </c>
      <c r="F20" s="1029">
        <v>84.9</v>
      </c>
      <c r="G20" s="1030">
        <v>84.46933333333332</v>
      </c>
      <c r="H20" s="1029">
        <v>85.06933333333333</v>
      </c>
      <c r="I20" s="1031">
        <v>84.76933333333332</v>
      </c>
    </row>
    <row r="21" spans="2:9" ht="12.75">
      <c r="B21" s="1017"/>
      <c r="C21" s="1018" t="s">
        <v>881</v>
      </c>
      <c r="D21" s="1029">
        <v>87.64</v>
      </c>
      <c r="E21" s="1029">
        <v>88.24</v>
      </c>
      <c r="F21" s="1029">
        <v>87.94</v>
      </c>
      <c r="G21" s="1030">
        <v>85.92666666666668</v>
      </c>
      <c r="H21" s="1029">
        <v>86.52666666666666</v>
      </c>
      <c r="I21" s="1031">
        <v>86.22666666666666</v>
      </c>
    </row>
    <row r="22" spans="2:9" ht="12.75">
      <c r="B22" s="1017"/>
      <c r="C22" s="1018" t="s">
        <v>882</v>
      </c>
      <c r="D22" s="1029">
        <v>86.61</v>
      </c>
      <c r="E22" s="1029">
        <v>87.21</v>
      </c>
      <c r="F22" s="1029">
        <v>86.91</v>
      </c>
      <c r="G22" s="1030">
        <v>87.38366666666667</v>
      </c>
      <c r="H22" s="1029">
        <v>87.98366666666668</v>
      </c>
      <c r="I22" s="1031">
        <v>87.68366666666668</v>
      </c>
    </row>
    <row r="23" spans="2:9" ht="12.75">
      <c r="B23" s="1017"/>
      <c r="C23" s="1018" t="s">
        <v>883</v>
      </c>
      <c r="D23" s="1029">
        <v>87.1</v>
      </c>
      <c r="E23" s="1029">
        <v>87.7</v>
      </c>
      <c r="F23" s="1029">
        <v>87.4</v>
      </c>
      <c r="G23" s="1030">
        <v>87.40275862068967</v>
      </c>
      <c r="H23" s="1029">
        <v>88.00275862068963</v>
      </c>
      <c r="I23" s="1031">
        <v>87.70275862068965</v>
      </c>
    </row>
    <row r="24" spans="2:9" ht="12.75">
      <c r="B24" s="1017"/>
      <c r="C24" s="1018" t="s">
        <v>884</v>
      </c>
      <c r="D24" s="1029">
        <v>85.3</v>
      </c>
      <c r="E24" s="1029">
        <v>85.9</v>
      </c>
      <c r="F24" s="1029">
        <v>85.6</v>
      </c>
      <c r="G24" s="1030">
        <v>85.64689655172413</v>
      </c>
      <c r="H24" s="1029">
        <v>86.24689655172415</v>
      </c>
      <c r="I24" s="1031">
        <v>85.94689655172414</v>
      </c>
    </row>
    <row r="25" spans="2:9" ht="12.75">
      <c r="B25" s="1017"/>
      <c r="C25" s="1018" t="s">
        <v>885</v>
      </c>
      <c r="D25" s="1029">
        <v>86.77</v>
      </c>
      <c r="E25" s="1029">
        <v>87.37</v>
      </c>
      <c r="F25" s="1029">
        <v>87.07</v>
      </c>
      <c r="G25" s="1030">
        <v>86.57233333333333</v>
      </c>
      <c r="H25" s="1029">
        <v>87.17233333333334</v>
      </c>
      <c r="I25" s="1031">
        <v>86.87233333333333</v>
      </c>
    </row>
    <row r="26" spans="2:9" ht="12.75">
      <c r="B26" s="1017"/>
      <c r="C26" s="1018" t="s">
        <v>886</v>
      </c>
      <c r="D26" s="1029">
        <v>86.86</v>
      </c>
      <c r="E26" s="1029">
        <v>87.46</v>
      </c>
      <c r="F26" s="1029">
        <v>87.16</v>
      </c>
      <c r="G26" s="1030">
        <v>86.68645161290321</v>
      </c>
      <c r="H26" s="1029">
        <v>87.29100000000001</v>
      </c>
      <c r="I26" s="1031">
        <v>86.98872580645161</v>
      </c>
    </row>
    <row r="27" spans="2:9" ht="12.75">
      <c r="B27" s="1017"/>
      <c r="C27" s="1018" t="s">
        <v>326</v>
      </c>
      <c r="D27" s="1029">
        <v>87.61</v>
      </c>
      <c r="E27" s="1029">
        <v>88.21</v>
      </c>
      <c r="F27" s="1029">
        <v>87.91</v>
      </c>
      <c r="G27" s="1030">
        <v>86.4558064516129</v>
      </c>
      <c r="H27" s="1029">
        <v>87.0558064516129</v>
      </c>
      <c r="I27" s="1031">
        <v>86.7558064516129</v>
      </c>
    </row>
    <row r="28" spans="2:9" ht="12.75">
      <c r="B28" s="1017"/>
      <c r="C28" s="1018" t="s">
        <v>887</v>
      </c>
      <c r="D28" s="1029">
        <v>92.72</v>
      </c>
      <c r="E28" s="1029">
        <v>93.32</v>
      </c>
      <c r="F28" s="1029">
        <v>93.02</v>
      </c>
      <c r="G28" s="1030">
        <v>89.45870967741936</v>
      </c>
      <c r="H28" s="1029">
        <v>90.05870967741934</v>
      </c>
      <c r="I28" s="1031">
        <v>89.75870967741935</v>
      </c>
    </row>
    <row r="29" spans="2:9" ht="12.75">
      <c r="B29" s="1017"/>
      <c r="C29" s="1022" t="s">
        <v>888</v>
      </c>
      <c r="D29" s="1029">
        <v>95</v>
      </c>
      <c r="E29" s="1029">
        <v>95.6</v>
      </c>
      <c r="F29" s="1029">
        <v>95.3</v>
      </c>
      <c r="G29" s="1030">
        <v>94.91548387096775</v>
      </c>
      <c r="H29" s="1029">
        <v>95.51548387096774</v>
      </c>
      <c r="I29" s="1031">
        <v>95.21548387096774</v>
      </c>
    </row>
    <row r="30" spans="2:9" ht="12.75">
      <c r="B30" s="1032"/>
      <c r="C30" s="1033" t="s">
        <v>991</v>
      </c>
      <c r="D30" s="1034">
        <v>88.01583333333333</v>
      </c>
      <c r="E30" s="1034">
        <v>88.61583333333333</v>
      </c>
      <c r="F30" s="1034">
        <v>88.31583333333333</v>
      </c>
      <c r="G30" s="1035">
        <v>87.65562600227105</v>
      </c>
      <c r="H30" s="1034">
        <v>88.2560050345291</v>
      </c>
      <c r="I30" s="1036">
        <v>87.95581551840007</v>
      </c>
    </row>
    <row r="31" spans="2:11" ht="12.75">
      <c r="B31" s="1037" t="s">
        <v>2</v>
      </c>
      <c r="C31" s="1018" t="s">
        <v>878</v>
      </c>
      <c r="D31" s="1038">
        <v>97.96</v>
      </c>
      <c r="E31" s="1038">
        <v>98.56</v>
      </c>
      <c r="F31" s="1038">
        <v>98.25999999999999</v>
      </c>
      <c r="G31" s="1038">
        <v>96.0121875</v>
      </c>
      <c r="H31" s="1038">
        <v>96.6121875</v>
      </c>
      <c r="I31" s="1039">
        <v>96.3121875</v>
      </c>
      <c r="K31" s="713"/>
    </row>
    <row r="32" spans="2:12" ht="12.75">
      <c r="B32" s="1040"/>
      <c r="C32" s="1018" t="s">
        <v>879</v>
      </c>
      <c r="D32" s="1029">
        <v>101.29</v>
      </c>
      <c r="E32" s="1029">
        <v>101.89</v>
      </c>
      <c r="F32" s="1029">
        <v>101.59</v>
      </c>
      <c r="G32" s="1029">
        <v>103.24870967741936</v>
      </c>
      <c r="H32" s="1029">
        <v>103.84870967741935</v>
      </c>
      <c r="I32" s="1031">
        <v>103.54870967741935</v>
      </c>
      <c r="K32" s="713"/>
      <c r="L32" s="713"/>
    </row>
    <row r="33" spans="2:12" ht="12.75">
      <c r="B33" s="1040"/>
      <c r="C33" s="1018" t="s">
        <v>880</v>
      </c>
      <c r="D33" s="1029">
        <v>98.64</v>
      </c>
      <c r="E33" s="1029">
        <v>99.24</v>
      </c>
      <c r="F33" s="1029">
        <v>98.94</v>
      </c>
      <c r="G33" s="1029">
        <v>98.93967741935484</v>
      </c>
      <c r="H33" s="1029">
        <v>99.53967741935485</v>
      </c>
      <c r="I33" s="1031">
        <v>99.23967741935485</v>
      </c>
      <c r="K33" s="713"/>
      <c r="L33" s="713"/>
    </row>
    <row r="34" spans="2:12" ht="12.75">
      <c r="B34" s="1040"/>
      <c r="C34" s="1018" t="s">
        <v>881</v>
      </c>
      <c r="D34" s="1029">
        <v>100.73</v>
      </c>
      <c r="E34" s="1029">
        <v>101.33</v>
      </c>
      <c r="F34" s="1029">
        <v>101.03</v>
      </c>
      <c r="G34" s="1029">
        <v>98.80310344827586</v>
      </c>
      <c r="H34" s="1029">
        <v>99.40310344827586</v>
      </c>
      <c r="I34" s="1031">
        <v>99.10310344827586</v>
      </c>
      <c r="K34" s="713"/>
      <c r="L34" s="713"/>
    </row>
    <row r="35" spans="2:12" ht="12.75">
      <c r="B35" s="1040"/>
      <c r="C35" s="1018" t="s">
        <v>882</v>
      </c>
      <c r="D35" s="1029">
        <v>99.11</v>
      </c>
      <c r="E35" s="1029">
        <v>99.71</v>
      </c>
      <c r="F35" s="1029">
        <v>99.41</v>
      </c>
      <c r="G35" s="1029">
        <v>99.2683333333333</v>
      </c>
      <c r="H35" s="1029">
        <v>99.86833333333334</v>
      </c>
      <c r="I35" s="1031">
        <v>99.56833333333333</v>
      </c>
      <c r="K35" s="713"/>
      <c r="L35" s="713"/>
    </row>
    <row r="36" spans="2:12" ht="12.75">
      <c r="B36" s="1040"/>
      <c r="C36" s="1018" t="s">
        <v>883</v>
      </c>
      <c r="D36" s="1029">
        <v>98.14</v>
      </c>
      <c r="E36" s="1029">
        <v>98.74</v>
      </c>
      <c r="F36" s="1029">
        <v>98.44</v>
      </c>
      <c r="G36" s="1029">
        <v>98.89533333333334</v>
      </c>
      <c r="H36" s="1029">
        <v>99.49533333333332</v>
      </c>
      <c r="I36" s="1031">
        <v>99.19533333333334</v>
      </c>
      <c r="K36" s="713"/>
      <c r="L36" s="713"/>
    </row>
    <row r="37" spans="2:12" ht="12.75">
      <c r="B37" s="1041"/>
      <c r="C37" s="1042" t="s">
        <v>884</v>
      </c>
      <c r="D37" s="1043">
        <v>99.26</v>
      </c>
      <c r="E37" s="1043">
        <v>99.86</v>
      </c>
      <c r="F37" s="1043">
        <v>99.56</v>
      </c>
      <c r="G37" s="1043">
        <v>99.27</v>
      </c>
      <c r="H37" s="1043">
        <v>99.87</v>
      </c>
      <c r="I37" s="1031">
        <v>99.57</v>
      </c>
      <c r="K37" s="713"/>
      <c r="L37" s="713"/>
    </row>
    <row r="38" spans="2:12" ht="12.75">
      <c r="B38" s="1041"/>
      <c r="C38" s="1042" t="s">
        <v>885</v>
      </c>
      <c r="D38" s="1043">
        <v>97.58</v>
      </c>
      <c r="E38" s="1043">
        <v>98.18</v>
      </c>
      <c r="F38" s="1043">
        <v>97.88</v>
      </c>
      <c r="G38" s="1043">
        <v>98.50866666666667</v>
      </c>
      <c r="H38" s="1043">
        <v>99.10866666666668</v>
      </c>
      <c r="I38" s="1031">
        <v>98.80866666666668</v>
      </c>
      <c r="K38" s="713"/>
      <c r="L38" s="713"/>
    </row>
    <row r="39" spans="2:12" ht="12.75">
      <c r="B39" s="1040"/>
      <c r="C39" s="1018" t="s">
        <v>886</v>
      </c>
      <c r="D39" s="1029">
        <v>95.99</v>
      </c>
      <c r="E39" s="1029">
        <v>96.59</v>
      </c>
      <c r="F39" s="1029">
        <v>96.28999999999999</v>
      </c>
      <c r="G39" s="1029">
        <v>96.41466666666666</v>
      </c>
      <c r="H39" s="1029">
        <v>97.01466666666668</v>
      </c>
      <c r="I39" s="1031">
        <v>96.71466666666667</v>
      </c>
      <c r="K39" s="713"/>
      <c r="L39" s="713"/>
    </row>
    <row r="40" spans="2:12" ht="12.75">
      <c r="B40" s="1040"/>
      <c r="C40" s="1018" t="s">
        <v>326</v>
      </c>
      <c r="D40" s="1029">
        <v>95.2</v>
      </c>
      <c r="E40" s="1029">
        <v>95.8</v>
      </c>
      <c r="F40" s="1029">
        <v>95.5</v>
      </c>
      <c r="G40" s="1029">
        <v>96.2209677419355</v>
      </c>
      <c r="H40" s="1029">
        <v>96.82096774193548</v>
      </c>
      <c r="I40" s="1031">
        <v>96.5209677419355</v>
      </c>
      <c r="K40" s="713"/>
      <c r="L40" s="713"/>
    </row>
    <row r="41" spans="2:12" ht="12.75">
      <c r="B41" s="1040"/>
      <c r="C41" s="1018" t="s">
        <v>887</v>
      </c>
      <c r="D41" s="1029">
        <v>95.32</v>
      </c>
      <c r="E41" s="1029">
        <v>95.92</v>
      </c>
      <c r="F41" s="1029">
        <v>95.62</v>
      </c>
      <c r="G41" s="1029">
        <v>94.15225806451613</v>
      </c>
      <c r="H41" s="1029">
        <v>94.75225806451614</v>
      </c>
      <c r="I41" s="1031">
        <v>94.45225806451614</v>
      </c>
      <c r="K41" s="713"/>
      <c r="L41" s="713"/>
    </row>
    <row r="42" spans="2:12" ht="12.75">
      <c r="B42" s="1044"/>
      <c r="C42" s="1022" t="s">
        <v>888</v>
      </c>
      <c r="D42" s="1045">
        <v>95.9</v>
      </c>
      <c r="E42" s="1045">
        <v>96.5</v>
      </c>
      <c r="F42" s="1045">
        <v>96.2</v>
      </c>
      <c r="G42" s="1045">
        <v>95.7140625</v>
      </c>
      <c r="H42" s="1045">
        <v>96.3140625</v>
      </c>
      <c r="I42" s="1046">
        <v>96.0140625</v>
      </c>
      <c r="K42" s="713"/>
      <c r="L42" s="713"/>
    </row>
    <row r="43" spans="2:10" ht="12.75">
      <c r="B43" s="1032"/>
      <c r="C43" s="1047" t="s">
        <v>991</v>
      </c>
      <c r="D43" s="1048">
        <v>97.92666666666668</v>
      </c>
      <c r="E43" s="1048">
        <v>98.52666666666666</v>
      </c>
      <c r="F43" s="1048">
        <v>98.25163978494624</v>
      </c>
      <c r="G43" s="1048">
        <v>97.95399719595848</v>
      </c>
      <c r="H43" s="1048">
        <v>98.55399719595847</v>
      </c>
      <c r="I43" s="1049">
        <v>98.25399719595846</v>
      </c>
      <c r="J43" s="1050"/>
    </row>
    <row r="44" spans="2:18" ht="12.75">
      <c r="B44" s="1017" t="s">
        <v>3</v>
      </c>
      <c r="C44" s="1018" t="s">
        <v>878</v>
      </c>
      <c r="D44" s="1051">
        <v>96.92</v>
      </c>
      <c r="E44" s="1051">
        <v>97.52</v>
      </c>
      <c r="F44" s="1051">
        <v>97.22</v>
      </c>
      <c r="G44" s="1051">
        <v>96.7141935483871</v>
      </c>
      <c r="H44" s="1051">
        <v>97.3141935483871</v>
      </c>
      <c r="I44" s="1052">
        <v>97.0141935483871</v>
      </c>
      <c r="K44" s="713"/>
      <c r="L44" s="713"/>
      <c r="M44" s="1050"/>
      <c r="N44" s="1050"/>
      <c r="O44" s="1050"/>
      <c r="P44" s="1050"/>
      <c r="Q44" s="1050"/>
      <c r="R44" s="1050"/>
    </row>
    <row r="45" spans="2:18" ht="12.75">
      <c r="B45" s="1017"/>
      <c r="C45" s="1018" t="s">
        <v>879</v>
      </c>
      <c r="D45" s="1030">
        <v>97.52</v>
      </c>
      <c r="E45" s="1030">
        <v>98.12</v>
      </c>
      <c r="F45" s="1030">
        <v>97.82</v>
      </c>
      <c r="G45" s="1030">
        <v>96.64225806451614</v>
      </c>
      <c r="H45" s="1030">
        <v>97.24225806451611</v>
      </c>
      <c r="I45" s="1053">
        <v>96.94225806451612</v>
      </c>
      <c r="K45" s="713"/>
      <c r="L45" s="713"/>
      <c r="M45" s="1050"/>
      <c r="N45" s="1050"/>
      <c r="O45" s="1050"/>
      <c r="P45" s="1050"/>
      <c r="Q45" s="1050"/>
      <c r="R45" s="1050"/>
    </row>
    <row r="46" spans="2:12" ht="12.75">
      <c r="B46" s="1017"/>
      <c r="C46" s="1018" t="s">
        <v>880</v>
      </c>
      <c r="D46" s="1030">
        <v>98.64</v>
      </c>
      <c r="E46" s="1030">
        <v>99.24</v>
      </c>
      <c r="F46" s="1030">
        <v>98.94</v>
      </c>
      <c r="G46" s="1030">
        <v>97.7341935483871</v>
      </c>
      <c r="H46" s="1030">
        <v>98.3341935483871</v>
      </c>
      <c r="I46" s="1053">
        <v>98.0341935483871</v>
      </c>
      <c r="K46" s="713"/>
      <c r="L46" s="713"/>
    </row>
    <row r="47" spans="2:12" ht="12.75">
      <c r="B47" s="1017"/>
      <c r="C47" s="1018" t="s">
        <v>881</v>
      </c>
      <c r="D47" s="1030">
        <v>98.46</v>
      </c>
      <c r="E47" s="1030">
        <v>99.06</v>
      </c>
      <c r="F47" s="1030">
        <v>98.76</v>
      </c>
      <c r="G47" s="1030">
        <v>97.99633333333331</v>
      </c>
      <c r="H47" s="1030">
        <v>98.59633333333333</v>
      </c>
      <c r="I47" s="1053">
        <v>98.29633333333332</v>
      </c>
      <c r="K47" s="713"/>
      <c r="L47" s="713"/>
    </row>
    <row r="48" spans="2:12" ht="12.75">
      <c r="B48" s="1017"/>
      <c r="C48" s="1018" t="s">
        <v>882</v>
      </c>
      <c r="D48" s="1030">
        <v>99.37</v>
      </c>
      <c r="E48" s="1030">
        <v>99.97</v>
      </c>
      <c r="F48" s="1030">
        <v>99.67</v>
      </c>
      <c r="G48" s="1030">
        <v>98.79517241379308</v>
      </c>
      <c r="H48" s="1030">
        <v>99.3951724137931</v>
      </c>
      <c r="I48" s="1053">
        <v>99.0951724137931</v>
      </c>
      <c r="K48" s="713"/>
      <c r="L48" s="713"/>
    </row>
    <row r="49" spans="2:18" ht="12.75">
      <c r="B49" s="1017"/>
      <c r="C49" s="1018" t="s">
        <v>883</v>
      </c>
      <c r="D49" s="1030">
        <v>99.13</v>
      </c>
      <c r="E49" s="1030">
        <v>99.73</v>
      </c>
      <c r="F49" s="1030">
        <v>99.43</v>
      </c>
      <c r="G49" s="1030">
        <v>100.75700000000002</v>
      </c>
      <c r="H49" s="1030">
        <v>101.357</v>
      </c>
      <c r="I49" s="1053">
        <v>101.05700000000002</v>
      </c>
      <c r="K49" s="713"/>
      <c r="L49" s="713"/>
      <c r="M49" s="1050"/>
      <c r="N49" s="1050"/>
      <c r="O49" s="1050"/>
      <c r="P49" s="1050"/>
      <c r="Q49" s="1050"/>
      <c r="R49" s="1050"/>
    </row>
    <row r="50" spans="2:12" ht="12.75">
      <c r="B50" s="1017"/>
      <c r="C50" s="1018" t="s">
        <v>992</v>
      </c>
      <c r="D50" s="1030">
        <v>99.31</v>
      </c>
      <c r="E50" s="1030">
        <v>99.91</v>
      </c>
      <c r="F50" s="1030">
        <v>99.61</v>
      </c>
      <c r="G50" s="1030">
        <v>98.53</v>
      </c>
      <c r="H50" s="1030">
        <v>99.13</v>
      </c>
      <c r="I50" s="1053">
        <v>98.83</v>
      </c>
      <c r="K50" s="713"/>
      <c r="L50" s="713"/>
    </row>
    <row r="51" spans="2:12" ht="12.75">
      <c r="B51" s="1017"/>
      <c r="C51" s="1018" t="s">
        <v>885</v>
      </c>
      <c r="D51" s="1030">
        <v>100.45</v>
      </c>
      <c r="E51" s="1030">
        <v>101.05</v>
      </c>
      <c r="F51" s="1030">
        <v>100.75</v>
      </c>
      <c r="G51" s="1030">
        <v>99.25366666666669</v>
      </c>
      <c r="H51" s="1030">
        <v>99.85366666666665</v>
      </c>
      <c r="I51" s="1053">
        <v>99.55366666666667</v>
      </c>
      <c r="K51" s="713"/>
      <c r="L51" s="713"/>
    </row>
    <row r="52" spans="2:12" ht="12.75">
      <c r="B52" s="1017"/>
      <c r="C52" s="1018" t="s">
        <v>886</v>
      </c>
      <c r="D52" s="1030">
        <v>99.4</v>
      </c>
      <c r="E52" s="1030">
        <v>100</v>
      </c>
      <c r="F52" s="1030">
        <v>99.7</v>
      </c>
      <c r="G52" s="1030">
        <v>99.667</v>
      </c>
      <c r="H52" s="1030">
        <v>100.26700000000001</v>
      </c>
      <c r="I52" s="1053">
        <v>99.96700000000001</v>
      </c>
      <c r="K52" s="713"/>
      <c r="L52" s="713"/>
    </row>
    <row r="53" spans="2:12" ht="12.75">
      <c r="B53" s="1017"/>
      <c r="C53" s="1018" t="s">
        <v>326</v>
      </c>
      <c r="D53" s="1030">
        <v>102.16</v>
      </c>
      <c r="E53" s="1030">
        <v>102.76</v>
      </c>
      <c r="F53" s="1030">
        <v>102.46000000000001</v>
      </c>
      <c r="G53" s="1030">
        <v>100.94516129032259</v>
      </c>
      <c r="H53" s="1030">
        <v>101.54516129032258</v>
      </c>
      <c r="I53" s="1053">
        <v>101.24516129032259</v>
      </c>
      <c r="K53" s="713"/>
      <c r="L53" s="713"/>
    </row>
    <row r="54" spans="2:12" ht="12.75">
      <c r="B54" s="1040"/>
      <c r="C54" s="1018" t="s">
        <v>993</v>
      </c>
      <c r="D54" s="1030">
        <v>102.2</v>
      </c>
      <c r="E54" s="1030">
        <v>102.8</v>
      </c>
      <c r="F54" s="1030">
        <v>102.5</v>
      </c>
      <c r="G54" s="1030">
        <v>101.78375</v>
      </c>
      <c r="H54" s="1030">
        <v>102.38374999999999</v>
      </c>
      <c r="I54" s="1053">
        <v>102.08375</v>
      </c>
      <c r="K54" s="713"/>
      <c r="L54" s="713"/>
    </row>
    <row r="55" spans="2:12" ht="12.75">
      <c r="B55" s="1040"/>
      <c r="C55" s="1018" t="s">
        <v>888</v>
      </c>
      <c r="D55" s="1029">
        <v>101.14</v>
      </c>
      <c r="E55" s="1029">
        <v>101.74</v>
      </c>
      <c r="F55" s="1029">
        <v>101.44</v>
      </c>
      <c r="G55" s="1029">
        <v>101.45258064516129</v>
      </c>
      <c r="H55" s="1029">
        <v>102.0525806451613</v>
      </c>
      <c r="I55" s="1031">
        <v>101.75258064516129</v>
      </c>
      <c r="K55" s="713"/>
      <c r="L55" s="713"/>
    </row>
    <row r="56" spans="2:12" ht="12.75">
      <c r="B56" s="1032"/>
      <c r="C56" s="1047" t="s">
        <v>991</v>
      </c>
      <c r="D56" s="1034">
        <v>99.55833333333334</v>
      </c>
      <c r="E56" s="1034">
        <v>100.15833333333332</v>
      </c>
      <c r="F56" s="1034">
        <v>99.85833333333335</v>
      </c>
      <c r="G56" s="1034">
        <v>99.18927579254729</v>
      </c>
      <c r="H56" s="1034">
        <v>99.78927579254726</v>
      </c>
      <c r="I56" s="1036">
        <v>99.48927579254728</v>
      </c>
      <c r="K56" s="713"/>
      <c r="L56" s="713"/>
    </row>
    <row r="57" spans="2:13" ht="12.75">
      <c r="B57" s="1017" t="s">
        <v>6</v>
      </c>
      <c r="C57" s="1018" t="s">
        <v>878</v>
      </c>
      <c r="D57" s="1051">
        <v>103.71</v>
      </c>
      <c r="E57" s="1051">
        <v>104.31</v>
      </c>
      <c r="F57" s="1051">
        <v>104.00999999999999</v>
      </c>
      <c r="G57" s="1051">
        <v>102.12375000000002</v>
      </c>
      <c r="H57" s="1051">
        <v>102.72375</v>
      </c>
      <c r="I57" s="1052">
        <v>102.42375000000001</v>
      </c>
      <c r="K57" s="713"/>
      <c r="L57" s="713"/>
      <c r="M57" s="713"/>
    </row>
    <row r="58" spans="2:13" ht="12.75">
      <c r="B58" s="1017"/>
      <c r="C58" s="1018" t="s">
        <v>879</v>
      </c>
      <c r="D58" s="1030">
        <v>105.92</v>
      </c>
      <c r="E58" s="1030">
        <v>106.52</v>
      </c>
      <c r="F58" s="1030">
        <v>106.22</v>
      </c>
      <c r="G58" s="1030">
        <v>105.59096774193547</v>
      </c>
      <c r="H58" s="1030">
        <v>106.1909677419355</v>
      </c>
      <c r="I58" s="1053">
        <v>105.89096774193548</v>
      </c>
      <c r="K58" s="713"/>
      <c r="L58" s="713"/>
      <c r="M58" s="713"/>
    </row>
    <row r="59" spans="2:13" ht="12.75">
      <c r="B59" s="1017"/>
      <c r="C59" s="1018" t="s">
        <v>880</v>
      </c>
      <c r="D59" s="1030">
        <v>103.49</v>
      </c>
      <c r="E59" s="1030">
        <v>104.09</v>
      </c>
      <c r="F59" s="1030">
        <v>103.78999999999999</v>
      </c>
      <c r="G59" s="1030">
        <v>104.52666666666666</v>
      </c>
      <c r="H59" s="1030">
        <v>105.12666666666668</v>
      </c>
      <c r="I59" s="1053">
        <v>104.82666666666667</v>
      </c>
      <c r="K59" s="713"/>
      <c r="L59" s="713"/>
      <c r="M59" s="713"/>
    </row>
    <row r="60" spans="2:12" ht="12.75">
      <c r="B60" s="1017"/>
      <c r="C60" s="1018" t="s">
        <v>881</v>
      </c>
      <c r="D60" s="1030">
        <v>105.46</v>
      </c>
      <c r="E60" s="1030">
        <v>106.06</v>
      </c>
      <c r="F60" s="1030">
        <v>105.75999999999999</v>
      </c>
      <c r="G60" s="1030">
        <v>104.429</v>
      </c>
      <c r="H60" s="1030">
        <v>105.02900000000001</v>
      </c>
      <c r="I60" s="1053">
        <v>104.72900000000001</v>
      </c>
      <c r="K60" s="713"/>
      <c r="L60" s="713"/>
    </row>
    <row r="61" spans="2:12" ht="12.75">
      <c r="B61" s="1017"/>
      <c r="C61" s="1018" t="s">
        <v>882</v>
      </c>
      <c r="D61" s="1030">
        <v>107</v>
      </c>
      <c r="E61" s="1030">
        <v>107.6</v>
      </c>
      <c r="F61" s="1030">
        <v>107.3</v>
      </c>
      <c r="G61" s="1030">
        <v>106.20206896551723</v>
      </c>
      <c r="H61" s="1030">
        <v>106.80206896551724</v>
      </c>
      <c r="I61" s="1053">
        <v>106.50206896551722</v>
      </c>
      <c r="K61" s="713"/>
      <c r="L61" s="713"/>
    </row>
    <row r="62" spans="2:12" ht="12.75">
      <c r="B62" s="1017"/>
      <c r="C62" s="1018" t="s">
        <v>883</v>
      </c>
      <c r="D62" s="1030">
        <v>106.6</v>
      </c>
      <c r="E62" s="1030">
        <v>107.2</v>
      </c>
      <c r="F62" s="1030">
        <v>106.9</v>
      </c>
      <c r="G62" s="1030">
        <v>106.06200000000003</v>
      </c>
      <c r="H62" s="1030">
        <v>106.66199999999999</v>
      </c>
      <c r="I62" s="1053">
        <v>106.36200000000001</v>
      </c>
      <c r="K62" s="713"/>
      <c r="L62" s="713"/>
    </row>
    <row r="63" spans="2:12" ht="12.75">
      <c r="B63" s="1017"/>
      <c r="C63" s="1018" t="s">
        <v>994</v>
      </c>
      <c r="D63" s="1030">
        <v>108.88</v>
      </c>
      <c r="E63" s="1030">
        <v>109.48</v>
      </c>
      <c r="F63" s="1030">
        <v>109.18</v>
      </c>
      <c r="G63" s="1030">
        <v>108.18586206896553</v>
      </c>
      <c r="H63" s="1030">
        <v>108.78586206896551</v>
      </c>
      <c r="I63" s="1053">
        <v>108.48586206896553</v>
      </c>
      <c r="K63" s="713"/>
      <c r="L63" s="713"/>
    </row>
    <row r="64" spans="2:12" ht="12.75">
      <c r="B64" s="1017"/>
      <c r="C64" s="1018" t="s">
        <v>885</v>
      </c>
      <c r="D64" s="1030">
        <v>107.23</v>
      </c>
      <c r="E64" s="1030">
        <v>107.83</v>
      </c>
      <c r="F64" s="1030">
        <v>107.53</v>
      </c>
      <c r="G64" s="1030">
        <v>108.52000000000001</v>
      </c>
      <c r="H64" s="1030">
        <v>109.11999999999998</v>
      </c>
      <c r="I64" s="1053">
        <v>108.82</v>
      </c>
      <c r="K64" s="713"/>
      <c r="L64" s="713"/>
    </row>
    <row r="65" spans="2:12" ht="12.75">
      <c r="B65" s="1017"/>
      <c r="C65" s="1018" t="s">
        <v>886</v>
      </c>
      <c r="D65" s="1030">
        <v>105.92</v>
      </c>
      <c r="E65" s="1030">
        <v>106.52</v>
      </c>
      <c r="F65" s="1030">
        <v>106.22</v>
      </c>
      <c r="G65" s="1030">
        <v>106.24066666666664</v>
      </c>
      <c r="H65" s="1030">
        <v>106.84066666666668</v>
      </c>
      <c r="I65" s="1053">
        <v>106.54066666666665</v>
      </c>
      <c r="K65" s="713"/>
      <c r="L65" s="713"/>
    </row>
    <row r="66" spans="2:12" ht="13.5" thickBot="1">
      <c r="B66" s="1054"/>
      <c r="C66" s="1055" t="s">
        <v>326</v>
      </c>
      <c r="D66" s="1056">
        <v>106.27</v>
      </c>
      <c r="E66" s="1056">
        <v>106.87</v>
      </c>
      <c r="F66" s="1056">
        <v>106.57</v>
      </c>
      <c r="G66" s="1056">
        <v>106.12741935483871</v>
      </c>
      <c r="H66" s="1056">
        <v>106.72741935483872</v>
      </c>
      <c r="I66" s="1057">
        <v>106.42741935483872</v>
      </c>
      <c r="K66" s="713"/>
      <c r="L66" s="713"/>
    </row>
    <row r="67" spans="2:12" ht="13.5" thickTop="1">
      <c r="B67" s="1058" t="s">
        <v>995</v>
      </c>
      <c r="J67" s="377"/>
      <c r="K67" s="377"/>
      <c r="L67" s="377"/>
    </row>
    <row r="68" spans="2:12" ht="13.5" customHeight="1">
      <c r="B68" s="1496" t="s">
        <v>996</v>
      </c>
      <c r="C68" s="1496"/>
      <c r="D68" s="1496"/>
      <c r="E68" s="1496"/>
      <c r="F68" s="1496"/>
      <c r="G68" s="1496"/>
      <c r="H68" s="1496"/>
      <c r="I68" s="1496"/>
      <c r="J68" s="1496"/>
      <c r="K68" s="1496"/>
      <c r="L68" s="1496"/>
    </row>
    <row r="69" spans="2:12" ht="12.75">
      <c r="B69" s="1496" t="s">
        <v>124</v>
      </c>
      <c r="C69" s="1496"/>
      <c r="D69" s="1496"/>
      <c r="E69" s="1496"/>
      <c r="F69" s="1496"/>
      <c r="G69" s="1496"/>
      <c r="H69" s="1496"/>
      <c r="I69" s="1496"/>
      <c r="J69" s="1496"/>
      <c r="K69" s="1496"/>
      <c r="L69" s="1496"/>
    </row>
    <row r="70" spans="2:9" ht="16.5" thickBot="1">
      <c r="B70" s="378"/>
      <c r="C70" s="378"/>
      <c r="D70" s="378"/>
      <c r="E70" s="378"/>
      <c r="F70" s="378"/>
      <c r="G70" s="378"/>
      <c r="H70" s="378"/>
      <c r="I70" s="378"/>
    </row>
    <row r="71" spans="2:12" ht="15.75" customHeight="1" thickTop="1">
      <c r="B71" s="1584"/>
      <c r="C71" s="1586" t="s">
        <v>997</v>
      </c>
      <c r="D71" s="1587"/>
      <c r="E71" s="1588"/>
      <c r="F71" s="1586" t="s">
        <v>46</v>
      </c>
      <c r="G71" s="1587"/>
      <c r="H71" s="1588"/>
      <c r="I71" s="1592" t="s">
        <v>196</v>
      </c>
      <c r="J71" s="1593"/>
      <c r="K71" s="1593"/>
      <c r="L71" s="1594"/>
    </row>
    <row r="72" spans="2:12" ht="12.75">
      <c r="B72" s="1585"/>
      <c r="C72" s="1589"/>
      <c r="D72" s="1590"/>
      <c r="E72" s="1591"/>
      <c r="F72" s="1589"/>
      <c r="G72" s="1590"/>
      <c r="H72" s="1591"/>
      <c r="I72" s="1595" t="s">
        <v>998</v>
      </c>
      <c r="J72" s="1596"/>
      <c r="K72" s="1595" t="s">
        <v>999</v>
      </c>
      <c r="L72" s="1597"/>
    </row>
    <row r="73" spans="2:12" ht="12.75">
      <c r="B73" s="1059"/>
      <c r="C73" s="1060" t="s">
        <v>1000</v>
      </c>
      <c r="D73" s="1061" t="s">
        <v>1001</v>
      </c>
      <c r="E73" s="1061" t="s">
        <v>1002</v>
      </c>
      <c r="F73" s="1061">
        <v>2014</v>
      </c>
      <c r="G73" s="1061">
        <v>2015</v>
      </c>
      <c r="H73" s="1061">
        <v>2016</v>
      </c>
      <c r="I73" s="1062">
        <v>2014</v>
      </c>
      <c r="J73" s="1062">
        <v>2015</v>
      </c>
      <c r="K73" s="1062">
        <v>2015</v>
      </c>
      <c r="L73" s="1063">
        <v>2016</v>
      </c>
    </row>
    <row r="74" spans="2:12" ht="12.75">
      <c r="B74" s="1064" t="s">
        <v>1003</v>
      </c>
      <c r="C74" s="1065">
        <v>109.05</v>
      </c>
      <c r="D74" s="1065">
        <v>104.73</v>
      </c>
      <c r="E74" s="1065">
        <v>57.31</v>
      </c>
      <c r="F74" s="1066">
        <v>109.74</v>
      </c>
      <c r="G74" s="1066">
        <v>65.58</v>
      </c>
      <c r="H74" s="1067">
        <v>47.05</v>
      </c>
      <c r="I74" s="1068">
        <f>D74/C74*100-100</f>
        <v>-3.961485557083904</v>
      </c>
      <c r="J74" s="1068">
        <f>E74/D74*100-100</f>
        <v>-45.2783347655877</v>
      </c>
      <c r="K74" s="1069">
        <f>+G74/F74*100-100</f>
        <v>-40.24056861673046</v>
      </c>
      <c r="L74" s="1070">
        <f>+H74/G74*100-100</f>
        <v>-28.255565721256488</v>
      </c>
    </row>
    <row r="75" spans="2:12" ht="13.5" thickBot="1">
      <c r="B75" s="1071" t="s">
        <v>1004</v>
      </c>
      <c r="C75" s="1072">
        <v>1284.75</v>
      </c>
      <c r="D75" s="1072">
        <v>1310</v>
      </c>
      <c r="E75" s="1072">
        <v>1144.4</v>
      </c>
      <c r="F75" s="1072">
        <v>1299</v>
      </c>
      <c r="G75" s="1072">
        <v>1225</v>
      </c>
      <c r="H75" s="1072">
        <v>1265.9</v>
      </c>
      <c r="I75" s="1073">
        <f>D75/C75*100-100</f>
        <v>1.9653629110721909</v>
      </c>
      <c r="J75" s="1073">
        <f>E75/D75*100-100</f>
        <v>-12.641221374045799</v>
      </c>
      <c r="K75" s="1074">
        <f>+G75/F75*100-100</f>
        <v>-5.6966897613548895</v>
      </c>
      <c r="L75" s="1075">
        <f>+H75/G75*100-100</f>
        <v>3.3387755102041012</v>
      </c>
    </row>
    <row r="76" ht="13.5" thickTop="1">
      <c r="B76" s="1058" t="s">
        <v>1005</v>
      </c>
    </row>
    <row r="77" ht="12.75">
      <c r="B77" s="1058" t="s">
        <v>1006</v>
      </c>
    </row>
    <row r="78" spans="2:8" ht="12.75">
      <c r="B78" s="1058" t="s">
        <v>1007</v>
      </c>
      <c r="C78" s="1076"/>
      <c r="D78" s="1076"/>
      <c r="E78" s="1076"/>
      <c r="F78" s="1076"/>
      <c r="G78" s="1076"/>
      <c r="H78" s="1076"/>
    </row>
    <row r="79" spans="2:10" ht="12.75">
      <c r="B79" s="1077" t="s">
        <v>1008</v>
      </c>
      <c r="I79" s="713"/>
      <c r="J79" s="713"/>
    </row>
    <row r="80" spans="9:10" ht="12.75">
      <c r="I80" s="713"/>
      <c r="J80" s="713"/>
    </row>
    <row r="81" spans="10:11" ht="12.75">
      <c r="J81" s="713"/>
      <c r="K81" s="713"/>
    </row>
    <row r="82" spans="10:11" ht="12.75">
      <c r="J82" s="713"/>
      <c r="K82" s="713"/>
    </row>
    <row r="83" spans="10:11" ht="12.75">
      <c r="J83" s="713"/>
      <c r="K83" s="713"/>
    </row>
    <row r="84" spans="10:11" ht="12.75">
      <c r="J84" s="713"/>
      <c r="K84" s="713"/>
    </row>
  </sheetData>
  <sheetProtection/>
  <mergeCells count="14">
    <mergeCell ref="B68:L68"/>
    <mergeCell ref="B69:L69"/>
    <mergeCell ref="B71:B72"/>
    <mergeCell ref="C71:E72"/>
    <mergeCell ref="F71:H72"/>
    <mergeCell ref="I71:L71"/>
    <mergeCell ref="I72:J72"/>
    <mergeCell ref="K72:L72"/>
    <mergeCell ref="B1:I1"/>
    <mergeCell ref="B2:I2"/>
    <mergeCell ref="B3:B4"/>
    <mergeCell ref="C3:C4"/>
    <mergeCell ref="D3:F3"/>
    <mergeCell ref="G3:I3"/>
  </mergeCells>
  <hyperlinks>
    <hyperlink ref="B79" r:id="rId1" display="http://www.kitco.com/gold.londonfix.html"/>
  </hyperlinks>
  <printOptions/>
  <pageMargins left="0.75" right="0.75" top="1" bottom="1" header="0.5" footer="0.5"/>
  <pageSetup fitToHeight="1" fitToWidth="1" horizontalDpi="600" verticalDpi="600" orientation="portrait" scale="65"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1.421875" style="33" bestFit="1" customWidth="1"/>
    <col min="2" max="2" width="12.00390625" style="33" bestFit="1" customWidth="1"/>
    <col min="3" max="3" width="13.140625" style="33" customWidth="1"/>
    <col min="4" max="4" width="12.8515625" style="33" customWidth="1"/>
    <col min="5" max="5" width="12.140625" style="33" customWidth="1"/>
    <col min="6" max="6" width="12.57421875" style="33" bestFit="1" customWidth="1"/>
    <col min="7" max="8" width="9.28125" style="33" bestFit="1" customWidth="1"/>
    <col min="9" max="16384" width="9.140625" style="33" customWidth="1"/>
  </cols>
  <sheetData>
    <row r="1" spans="1:8" ht="12.75">
      <c r="A1" s="1605" t="s">
        <v>1144</v>
      </c>
      <c r="B1" s="1605"/>
      <c r="C1" s="1605"/>
      <c r="D1" s="1605"/>
      <c r="E1" s="1605"/>
      <c r="F1" s="1605"/>
      <c r="G1" s="1605"/>
      <c r="H1" s="1605"/>
    </row>
    <row r="2" spans="1:8" ht="15.75">
      <c r="A2" s="1606" t="s">
        <v>48</v>
      </c>
      <c r="B2" s="1606"/>
      <c r="C2" s="1606"/>
      <c r="D2" s="1606"/>
      <c r="E2" s="1606"/>
      <c r="F2" s="1606"/>
      <c r="G2" s="1606"/>
      <c r="H2" s="1606"/>
    </row>
    <row r="3" spans="1:8" ht="12.75">
      <c r="A3" s="1607" t="s">
        <v>49</v>
      </c>
      <c r="B3" s="1607"/>
      <c r="C3" s="1607"/>
      <c r="D3" s="1607"/>
      <c r="E3" s="1607"/>
      <c r="F3" s="1607"/>
      <c r="G3" s="1607"/>
      <c r="H3" s="1607"/>
    </row>
    <row r="4" spans="1:8" ht="13.5" thickBot="1">
      <c r="A4" s="97"/>
      <c r="B4" s="1608"/>
      <c r="C4" s="1608"/>
      <c r="D4" s="1608"/>
      <c r="E4" s="97"/>
      <c r="F4" s="97"/>
      <c r="G4" s="1609" t="s">
        <v>50</v>
      </c>
      <c r="H4" s="1609"/>
    </row>
    <row r="5" spans="1:8" ht="13.5" customHeight="1" thickTop="1">
      <c r="A5" s="1610" t="s">
        <v>51</v>
      </c>
      <c r="B5" s="1612" t="s">
        <v>52</v>
      </c>
      <c r="C5" s="1613"/>
      <c r="D5" s="1613"/>
      <c r="E5" s="1613"/>
      <c r="F5" s="1613"/>
      <c r="G5" s="1614" t="s">
        <v>98</v>
      </c>
      <c r="H5" s="1615"/>
    </row>
    <row r="6" spans="1:8" ht="16.5" customHeight="1">
      <c r="A6" s="1611"/>
      <c r="B6" s="1618" t="s">
        <v>2</v>
      </c>
      <c r="C6" s="1599"/>
      <c r="D6" s="1598" t="s">
        <v>3</v>
      </c>
      <c r="E6" s="1599"/>
      <c r="F6" s="98" t="s">
        <v>53</v>
      </c>
      <c r="G6" s="1616"/>
      <c r="H6" s="1617"/>
    </row>
    <row r="7" spans="1:8" ht="15.75">
      <c r="A7" s="99"/>
      <c r="B7" s="100" t="s">
        <v>97</v>
      </c>
      <c r="C7" s="100" t="s">
        <v>54</v>
      </c>
      <c r="D7" s="100" t="str">
        <f>B7</f>
        <v>Ten Months</v>
      </c>
      <c r="E7" s="100" t="s">
        <v>55</v>
      </c>
      <c r="F7" s="100" t="str">
        <f>D7</f>
        <v>Ten Months</v>
      </c>
      <c r="G7" s="101" t="s">
        <v>3</v>
      </c>
      <c r="H7" s="102" t="s">
        <v>6</v>
      </c>
    </row>
    <row r="8" spans="1:8" ht="12.75">
      <c r="A8" s="103" t="s">
        <v>56</v>
      </c>
      <c r="B8" s="104">
        <f>B9+B13+B17</f>
        <v>265276.4</v>
      </c>
      <c r="C8" s="104">
        <f>C9+C13+C17</f>
        <v>417327.49999999994</v>
      </c>
      <c r="D8" s="104">
        <f>D9+D13+D17</f>
        <v>308346.2</v>
      </c>
      <c r="E8" s="104">
        <f>E9+E13+E17</f>
        <v>509213.9</v>
      </c>
      <c r="F8" s="104">
        <f>F9+F13+F17</f>
        <v>333144.9</v>
      </c>
      <c r="G8" s="105">
        <f>D8/B8*100-100</f>
        <v>16.23582044991562</v>
      </c>
      <c r="H8" s="106">
        <f>F8/D8*100-100</f>
        <v>8.042486010854049</v>
      </c>
    </row>
    <row r="9" spans="1:8" ht="12.75">
      <c r="A9" s="103" t="s">
        <v>57</v>
      </c>
      <c r="B9" s="107">
        <f>SUM(B10:B12)</f>
        <v>213960.5</v>
      </c>
      <c r="C9" s="107">
        <f>SUM(C10:C12)</f>
        <v>296552.19999999995</v>
      </c>
      <c r="D9" s="107">
        <f>SUM(D10:D12)</f>
        <v>222705</v>
      </c>
      <c r="E9" s="107">
        <f>SUM(E10:E12)</f>
        <v>334881.5</v>
      </c>
      <c r="F9" s="107">
        <f>SUM(F10:F12)</f>
        <v>240994.9</v>
      </c>
      <c r="G9" s="105">
        <f aca="true" t="shared" si="0" ref="G9:G48">D9/B9*100-100</f>
        <v>4.086969323777055</v>
      </c>
      <c r="H9" s="106">
        <f aca="true" t="shared" si="1" ref="H9:H48">F9/D9*100-100</f>
        <v>8.212613098044486</v>
      </c>
    </row>
    <row r="10" spans="1:8" ht="12.75">
      <c r="A10" s="108" t="s">
        <v>58</v>
      </c>
      <c r="B10" s="109">
        <v>192433.1</v>
      </c>
      <c r="C10" s="109">
        <v>268110.5</v>
      </c>
      <c r="D10" s="109">
        <v>208945.4</v>
      </c>
      <c r="E10" s="109">
        <v>309169.3</v>
      </c>
      <c r="F10" s="109">
        <v>224669.9</v>
      </c>
      <c r="G10" s="110">
        <f t="shared" si="0"/>
        <v>8.580800288515846</v>
      </c>
      <c r="H10" s="111">
        <f t="shared" si="1"/>
        <v>7.525650241642069</v>
      </c>
    </row>
    <row r="11" spans="1:8" ht="12.75">
      <c r="A11" s="108" t="s">
        <v>59</v>
      </c>
      <c r="B11" s="109">
        <v>3284.8</v>
      </c>
      <c r="C11" s="109">
        <v>4209.599999999999</v>
      </c>
      <c r="D11" s="109">
        <v>1822.1</v>
      </c>
      <c r="E11" s="109">
        <v>3625.7</v>
      </c>
      <c r="F11" s="109">
        <v>4518.3</v>
      </c>
      <c r="G11" s="110">
        <f t="shared" si="0"/>
        <v>-44.52934729663907</v>
      </c>
      <c r="H11" s="111">
        <f t="shared" si="1"/>
        <v>147.972120081225</v>
      </c>
    </row>
    <row r="12" spans="1:8" ht="12.75">
      <c r="A12" s="108" t="s">
        <v>60</v>
      </c>
      <c r="B12" s="109">
        <v>18242.6</v>
      </c>
      <c r="C12" s="109">
        <v>24232.1</v>
      </c>
      <c r="D12" s="109">
        <v>11937.5</v>
      </c>
      <c r="E12" s="109">
        <v>22086.5</v>
      </c>
      <c r="F12" s="109">
        <v>11806.699999999999</v>
      </c>
      <c r="G12" s="110">
        <f t="shared" si="0"/>
        <v>-34.56250753730279</v>
      </c>
      <c r="H12" s="111">
        <f t="shared" si="1"/>
        <v>-1.0957068062827346</v>
      </c>
    </row>
    <row r="13" spans="1:8" ht="12.75">
      <c r="A13" s="103" t="s">
        <v>61</v>
      </c>
      <c r="B13" s="107">
        <f>SUM(B14:B16)</f>
        <v>30663.600000000002</v>
      </c>
      <c r="C13" s="107">
        <f>SUM(C14:C16)</f>
        <v>61360</v>
      </c>
      <c r="D13" s="107">
        <f>SUM(D14:D16)</f>
        <v>36193.7</v>
      </c>
      <c r="E13" s="107">
        <f>SUM(E14:E16)</f>
        <v>81030.3</v>
      </c>
      <c r="F13" s="107">
        <v>42986.8</v>
      </c>
      <c r="G13" s="105">
        <f t="shared" si="0"/>
        <v>18.03473825643431</v>
      </c>
      <c r="H13" s="106">
        <f t="shared" si="1"/>
        <v>18.768735995490943</v>
      </c>
    </row>
    <row r="14" spans="1:8" ht="12.75">
      <c r="A14" s="108" t="s">
        <v>58</v>
      </c>
      <c r="B14" s="109">
        <v>23968</v>
      </c>
      <c r="C14" s="109">
        <v>48804</v>
      </c>
      <c r="D14" s="109">
        <v>29609.3</v>
      </c>
      <c r="E14" s="109">
        <v>68626</v>
      </c>
      <c r="F14" s="109">
        <v>36394.1</v>
      </c>
      <c r="G14" s="110">
        <f t="shared" si="0"/>
        <v>23.536799065420567</v>
      </c>
      <c r="H14" s="111">
        <f t="shared" si="1"/>
        <v>22.91442215790309</v>
      </c>
    </row>
    <row r="15" spans="1:8" ht="12.75">
      <c r="A15" s="108" t="s">
        <v>59</v>
      </c>
      <c r="B15" s="109">
        <v>2805.4</v>
      </c>
      <c r="C15" s="109">
        <v>5446.8</v>
      </c>
      <c r="D15" s="109">
        <v>4535.9</v>
      </c>
      <c r="E15" s="109">
        <v>7646.2</v>
      </c>
      <c r="F15" s="109">
        <v>3589.8</v>
      </c>
      <c r="G15" s="110">
        <f t="shared" si="0"/>
        <v>61.684608255507214</v>
      </c>
      <c r="H15" s="111">
        <f t="shared" si="1"/>
        <v>-20.858043607663305</v>
      </c>
    </row>
    <row r="16" spans="1:8" ht="12.75">
      <c r="A16" s="108" t="s">
        <v>60</v>
      </c>
      <c r="B16" s="109">
        <v>3890.2</v>
      </c>
      <c r="C16" s="109">
        <v>7109.2</v>
      </c>
      <c r="D16" s="109">
        <v>2048.5</v>
      </c>
      <c r="E16" s="109">
        <v>4758.099999999999</v>
      </c>
      <c r="F16" s="109">
        <v>3002.9</v>
      </c>
      <c r="G16" s="110">
        <f t="shared" si="0"/>
        <v>-47.34203896971878</v>
      </c>
      <c r="H16" s="111">
        <f t="shared" si="1"/>
        <v>46.59018794239688</v>
      </c>
    </row>
    <row r="17" spans="1:8" ht="12.75">
      <c r="A17" s="112" t="s">
        <v>62</v>
      </c>
      <c r="B17" s="107">
        <f>SUM(B18:B20)</f>
        <v>20652.3</v>
      </c>
      <c r="C17" s="107">
        <f>SUM(C18:C20)</f>
        <v>59415.3</v>
      </c>
      <c r="D17" s="107">
        <f>SUM(D18:D20)</f>
        <v>49447.5</v>
      </c>
      <c r="E17" s="107">
        <f>SUM(E18:E20)</f>
        <v>93302.1</v>
      </c>
      <c r="F17" s="107">
        <v>49163.200000000004</v>
      </c>
      <c r="G17" s="110">
        <f t="shared" si="0"/>
        <v>139.42853822576663</v>
      </c>
      <c r="H17" s="111">
        <f t="shared" si="1"/>
        <v>-0.5749532332271485</v>
      </c>
    </row>
    <row r="18" spans="1:8" ht="12.75">
      <c r="A18" s="108" t="s">
        <v>58</v>
      </c>
      <c r="B18" s="109">
        <v>20226</v>
      </c>
      <c r="C18" s="113">
        <v>57937.4</v>
      </c>
      <c r="D18" s="109">
        <v>47337.6</v>
      </c>
      <c r="E18" s="109">
        <v>87750.5</v>
      </c>
      <c r="F18" s="109">
        <v>45167.8</v>
      </c>
      <c r="G18" s="110">
        <f t="shared" si="0"/>
        <v>134.04331059032927</v>
      </c>
      <c r="H18" s="111">
        <f t="shared" si="1"/>
        <v>-4.5836713310349495</v>
      </c>
    </row>
    <row r="19" spans="1:8" ht="12.75">
      <c r="A19" s="108" t="s">
        <v>59</v>
      </c>
      <c r="B19" s="109">
        <v>0</v>
      </c>
      <c r="C19" s="109">
        <v>319.3</v>
      </c>
      <c r="D19" s="109">
        <v>1212.9</v>
      </c>
      <c r="E19" s="109">
        <v>4051.6</v>
      </c>
      <c r="F19" s="109">
        <v>3969.4</v>
      </c>
      <c r="G19" s="114" t="s">
        <v>63</v>
      </c>
      <c r="H19" s="106" t="s">
        <v>63</v>
      </c>
    </row>
    <row r="20" spans="1:8" ht="12.75">
      <c r="A20" s="115" t="s">
        <v>60</v>
      </c>
      <c r="B20" s="116">
        <v>426.29999999999995</v>
      </c>
      <c r="C20" s="116">
        <v>1158.6</v>
      </c>
      <c r="D20" s="116">
        <v>897</v>
      </c>
      <c r="E20" s="116">
        <v>1500</v>
      </c>
      <c r="F20" s="116">
        <v>26</v>
      </c>
      <c r="G20" s="117" t="s">
        <v>63</v>
      </c>
      <c r="H20" s="118" t="s">
        <v>63</v>
      </c>
    </row>
    <row r="21" spans="1:8" ht="12.75">
      <c r="A21" s="119" t="s">
        <v>64</v>
      </c>
      <c r="B21" s="107">
        <f>SUM(B22:B24)</f>
        <v>138.39999999999998</v>
      </c>
      <c r="C21" s="107">
        <f>SUM(C22:C24)</f>
        <v>138.39999999999998</v>
      </c>
      <c r="D21" s="107">
        <f>SUM(D22:D24)</f>
        <v>0</v>
      </c>
      <c r="E21" s="107">
        <v>0</v>
      </c>
      <c r="F21" s="120">
        <v>0</v>
      </c>
      <c r="G21" s="105">
        <f t="shared" si="0"/>
        <v>-100</v>
      </c>
      <c r="H21" s="111" t="s">
        <v>63</v>
      </c>
    </row>
    <row r="22" spans="1:8" ht="12.75">
      <c r="A22" s="121" t="s">
        <v>65</v>
      </c>
      <c r="B22" s="109">
        <v>9.2</v>
      </c>
      <c r="C22" s="122">
        <v>9.200000000000001</v>
      </c>
      <c r="D22" s="123">
        <v>0</v>
      </c>
      <c r="E22" s="123">
        <v>0</v>
      </c>
      <c r="F22" s="123">
        <v>0</v>
      </c>
      <c r="G22" s="110">
        <f t="shared" si="0"/>
        <v>-100</v>
      </c>
      <c r="H22" s="124" t="s">
        <v>63</v>
      </c>
    </row>
    <row r="23" spans="1:8" ht="12.75">
      <c r="A23" s="121" t="s">
        <v>66</v>
      </c>
      <c r="B23" s="109">
        <v>129.2</v>
      </c>
      <c r="C23" s="122">
        <v>129.2</v>
      </c>
      <c r="D23" s="123">
        <v>0</v>
      </c>
      <c r="E23" s="123">
        <v>0</v>
      </c>
      <c r="F23" s="123">
        <v>0</v>
      </c>
      <c r="G23" s="110">
        <f t="shared" si="0"/>
        <v>-100</v>
      </c>
      <c r="H23" s="124" t="s">
        <v>63</v>
      </c>
    </row>
    <row r="24" spans="1:8" ht="13.5" thickBot="1">
      <c r="A24" s="125" t="s">
        <v>67</v>
      </c>
      <c r="B24" s="116">
        <v>0</v>
      </c>
      <c r="C24" s="122">
        <v>0</v>
      </c>
      <c r="D24" s="126">
        <v>0</v>
      </c>
      <c r="E24" s="126">
        <v>0</v>
      </c>
      <c r="F24" s="126">
        <v>0</v>
      </c>
      <c r="G24" s="110" t="s">
        <v>63</v>
      </c>
      <c r="H24" s="127" t="s">
        <v>63</v>
      </c>
    </row>
    <row r="25" spans="1:8" ht="13.5" thickBot="1">
      <c r="A25" s="128" t="s">
        <v>68</v>
      </c>
      <c r="B25" s="129">
        <v>265414.80000000005</v>
      </c>
      <c r="C25" s="129">
        <f>C21+C17+C13+C9</f>
        <v>417465.89999999997</v>
      </c>
      <c r="D25" s="129">
        <f>D21+D17+D13+D9</f>
        <v>308346.2</v>
      </c>
      <c r="E25" s="129">
        <f>E21+E17+E13+E9</f>
        <v>509213.9</v>
      </c>
      <c r="F25" s="129">
        <v>333144.9</v>
      </c>
      <c r="G25" s="130">
        <f t="shared" si="0"/>
        <v>16.17520952109676</v>
      </c>
      <c r="H25" s="131">
        <f t="shared" si="1"/>
        <v>8.042486010854049</v>
      </c>
    </row>
    <row r="26" spans="1:8" ht="13.5" thickBot="1">
      <c r="A26" s="128" t="s">
        <v>69</v>
      </c>
      <c r="B26" s="132">
        <v>323988.80000000005</v>
      </c>
      <c r="C26" s="132">
        <f>C27+C30+C31+C32+C33+C34+C35</f>
        <v>403715</v>
      </c>
      <c r="D26" s="132">
        <f>D27+D30+D31+D32+D33+D34+D35</f>
        <v>362243.89999999997</v>
      </c>
      <c r="E26" s="132">
        <f>E27+E30+E31+E32+E33+E34+E35</f>
        <v>463333.39999999997</v>
      </c>
      <c r="F26" s="132">
        <f>F27+F30+F31+F32+F33+F34+F35</f>
        <v>397961.49999999994</v>
      </c>
      <c r="G26" s="130">
        <f t="shared" si="0"/>
        <v>11.807537791429795</v>
      </c>
      <c r="H26" s="131">
        <f t="shared" si="1"/>
        <v>9.860097023027862</v>
      </c>
    </row>
    <row r="27" spans="1:8" ht="12.75">
      <c r="A27" s="121" t="s">
        <v>70</v>
      </c>
      <c r="B27" s="133">
        <f>B28+B29</f>
        <v>312207.80000000005</v>
      </c>
      <c r="C27" s="133">
        <f>C28+C29</f>
        <v>393560.30000000005</v>
      </c>
      <c r="D27" s="133">
        <f>D28+D29</f>
        <v>337667.8</v>
      </c>
      <c r="E27" s="133">
        <v>434795.19999999995</v>
      </c>
      <c r="F27" s="133">
        <f>F28+F29</f>
        <v>376235.8</v>
      </c>
      <c r="G27" s="105">
        <f t="shared" si="0"/>
        <v>8.154825087649925</v>
      </c>
      <c r="H27" s="106">
        <f t="shared" si="1"/>
        <v>11.421876767639688</v>
      </c>
    </row>
    <row r="28" spans="1:8" ht="12.75">
      <c r="A28" s="134" t="s">
        <v>71</v>
      </c>
      <c r="B28" s="135">
        <v>280041.9</v>
      </c>
      <c r="C28" s="136">
        <v>356619.60000000003</v>
      </c>
      <c r="D28" s="135">
        <v>312935.39999999997</v>
      </c>
      <c r="E28" s="135">
        <v>405846.6</v>
      </c>
      <c r="F28" s="135">
        <v>350266.8</v>
      </c>
      <c r="G28" s="137">
        <f t="shared" si="0"/>
        <v>11.74592087826855</v>
      </c>
      <c r="H28" s="138">
        <f>F28/D28*100-100</f>
        <v>11.929426967994033</v>
      </c>
    </row>
    <row r="29" spans="1:8" ht="12.75">
      <c r="A29" s="134" t="s">
        <v>72</v>
      </c>
      <c r="B29" s="135">
        <v>32165.9</v>
      </c>
      <c r="C29" s="136">
        <v>36940.7</v>
      </c>
      <c r="D29" s="135">
        <v>24732.4</v>
      </c>
      <c r="E29" s="135">
        <v>28948.6</v>
      </c>
      <c r="F29" s="135">
        <v>25969.000000000004</v>
      </c>
      <c r="G29" s="137">
        <f t="shared" si="0"/>
        <v>-23.109877230234503</v>
      </c>
      <c r="H29" s="138">
        <f t="shared" si="1"/>
        <v>4.999919134414782</v>
      </c>
    </row>
    <row r="30" spans="1:8" ht="12.75">
      <c r="A30" s="121" t="s">
        <v>73</v>
      </c>
      <c r="B30" s="109">
        <v>3587.7999999999993</v>
      </c>
      <c r="C30" s="122">
        <v>8084.4</v>
      </c>
      <c r="D30" s="109">
        <v>10202.1</v>
      </c>
      <c r="E30" s="109">
        <v>11104.8</v>
      </c>
      <c r="F30" s="109">
        <v>8380.100000000002</v>
      </c>
      <c r="G30" s="110">
        <f t="shared" si="0"/>
        <v>184.35531523496297</v>
      </c>
      <c r="H30" s="111">
        <f t="shared" si="1"/>
        <v>-17.859068231050458</v>
      </c>
    </row>
    <row r="31" spans="1:8" ht="12.75">
      <c r="A31" s="121" t="s">
        <v>74</v>
      </c>
      <c r="B31" s="109">
        <v>-48.7</v>
      </c>
      <c r="C31" s="122">
        <v>-63.400000000000034</v>
      </c>
      <c r="D31" s="109">
        <v>83.7</v>
      </c>
      <c r="E31" s="109">
        <v>-26.499999999999943</v>
      </c>
      <c r="F31" s="109">
        <v>190.00000000000006</v>
      </c>
      <c r="G31" s="110">
        <f t="shared" si="0"/>
        <v>-271.86858316221765</v>
      </c>
      <c r="H31" s="111">
        <f t="shared" si="1"/>
        <v>127.0011947431303</v>
      </c>
    </row>
    <row r="32" spans="1:8" ht="12.75">
      <c r="A32" s="121" t="s">
        <v>75</v>
      </c>
      <c r="B32" s="109">
        <v>376.9</v>
      </c>
      <c r="C32" s="122">
        <v>-44.7</v>
      </c>
      <c r="D32" s="109">
        <v>993.6</v>
      </c>
      <c r="E32" s="109">
        <v>1129.6</v>
      </c>
      <c r="F32" s="109">
        <v>-696.1999999999999</v>
      </c>
      <c r="G32" s="110">
        <f t="shared" si="0"/>
        <v>163.6243035287875</v>
      </c>
      <c r="H32" s="111">
        <f t="shared" si="1"/>
        <v>-170.0684380032206</v>
      </c>
    </row>
    <row r="33" spans="1:8" ht="12.75">
      <c r="A33" s="121" t="s">
        <v>76</v>
      </c>
      <c r="B33" s="109">
        <v>677.7</v>
      </c>
      <c r="C33" s="122">
        <v>136.60000000000002</v>
      </c>
      <c r="D33" s="109">
        <v>1097</v>
      </c>
      <c r="E33" s="109">
        <v>832.9</v>
      </c>
      <c r="F33" s="109">
        <v>1032.6</v>
      </c>
      <c r="G33" s="110">
        <f t="shared" si="0"/>
        <v>61.87103438099453</v>
      </c>
      <c r="H33" s="111">
        <f t="shared" si="1"/>
        <v>-5.870556061987244</v>
      </c>
    </row>
    <row r="34" spans="1:8" ht="12.75">
      <c r="A34" s="121" t="s">
        <v>77</v>
      </c>
      <c r="B34" s="109"/>
      <c r="C34" s="139">
        <v>0</v>
      </c>
      <c r="D34" s="109"/>
      <c r="E34" s="109">
        <v>10000</v>
      </c>
      <c r="F34" s="109">
        <v>0</v>
      </c>
      <c r="G34" s="110" t="s">
        <v>63</v>
      </c>
      <c r="H34" s="111" t="s">
        <v>63</v>
      </c>
    </row>
    <row r="35" spans="1:8" ht="13.5" thickBot="1">
      <c r="A35" s="121" t="s">
        <v>78</v>
      </c>
      <c r="B35" s="140">
        <v>7187.3</v>
      </c>
      <c r="C35" s="141">
        <v>2041.7999999999993</v>
      </c>
      <c r="D35" s="140">
        <v>12199.7</v>
      </c>
      <c r="E35" s="140">
        <v>5497.4</v>
      </c>
      <c r="F35" s="140">
        <v>12819.200000000003</v>
      </c>
      <c r="G35" s="110">
        <f t="shared" si="0"/>
        <v>69.73967971282678</v>
      </c>
      <c r="H35" s="111">
        <f t="shared" si="1"/>
        <v>5.0779937211571</v>
      </c>
    </row>
    <row r="36" spans="1:10" ht="13.5" thickBot="1">
      <c r="A36" s="142" t="s">
        <v>79</v>
      </c>
      <c r="B36" s="132">
        <f>B26-B25</f>
        <v>58574</v>
      </c>
      <c r="C36" s="132">
        <f>C26-C25</f>
        <v>-13750.899999999965</v>
      </c>
      <c r="D36" s="132">
        <f>D26-D25</f>
        <v>53897.69999999995</v>
      </c>
      <c r="E36" s="132">
        <f>E26-E25</f>
        <v>-45880.50000000006</v>
      </c>
      <c r="F36" s="132">
        <f>F26-F25</f>
        <v>64816.59999999992</v>
      </c>
      <c r="G36" s="130">
        <f t="shared" si="0"/>
        <v>-7.983576330795316</v>
      </c>
      <c r="H36" s="131">
        <f t="shared" si="1"/>
        <v>20.25856390903502</v>
      </c>
      <c r="J36" s="39"/>
    </row>
    <row r="37" spans="1:8" ht="13.5" thickBot="1">
      <c r="A37" s="142" t="s">
        <v>80</v>
      </c>
      <c r="B37" s="143">
        <f>B38+B47+B48</f>
        <v>-58573.99999999999</v>
      </c>
      <c r="C37" s="143">
        <f>C38+C47+C48</f>
        <v>13750.904999999959</v>
      </c>
      <c r="D37" s="143">
        <f>D38+D47+D48</f>
        <v>-53897.7</v>
      </c>
      <c r="E37" s="143">
        <f>E38+E47+E48</f>
        <v>45880.5</v>
      </c>
      <c r="F37" s="143">
        <f>F38+F47+F48</f>
        <v>-64816.615000000034</v>
      </c>
      <c r="G37" s="130">
        <f t="shared" si="0"/>
        <v>-7.9835763307952305</v>
      </c>
      <c r="H37" s="131">
        <f t="shared" si="1"/>
        <v>20.258591739536257</v>
      </c>
    </row>
    <row r="38" spans="1:8" ht="12.75">
      <c r="A38" s="144" t="s">
        <v>81</v>
      </c>
      <c r="B38" s="133">
        <f>B39+B45+B46</f>
        <v>-72734.7</v>
      </c>
      <c r="C38" s="133">
        <f>C39+C45+C46</f>
        <v>-1901.795000000042</v>
      </c>
      <c r="D38" s="133">
        <f>D39+D45+D46</f>
        <v>-62431.299999999996</v>
      </c>
      <c r="E38" s="133">
        <f>E39+E45+E46</f>
        <v>32055.300000000003</v>
      </c>
      <c r="F38" s="133">
        <f>F39+F45+F46</f>
        <v>-94024.51500000003</v>
      </c>
      <c r="G38" s="110">
        <f t="shared" si="0"/>
        <v>-14.165728324994802</v>
      </c>
      <c r="H38" s="111">
        <f t="shared" si="1"/>
        <v>50.60476876182304</v>
      </c>
    </row>
    <row r="39" spans="1:8" ht="12.75">
      <c r="A39" s="146" t="s">
        <v>82</v>
      </c>
      <c r="B39" s="109">
        <f>SUM(B40:B44)</f>
        <v>9982.8</v>
      </c>
      <c r="C39" s="109">
        <f>SUM(C40:C44)</f>
        <v>19982.805</v>
      </c>
      <c r="D39" s="109">
        <f>SUM(D40:D44)</f>
        <v>0</v>
      </c>
      <c r="E39" s="109">
        <f>SUM(E40:E44)</f>
        <v>42423.1</v>
      </c>
      <c r="F39" s="109">
        <f>SUM(F40:F44)</f>
        <v>82662.085</v>
      </c>
      <c r="G39" s="147">
        <f t="shared" si="0"/>
        <v>-100</v>
      </c>
      <c r="H39" s="111" t="s">
        <v>63</v>
      </c>
    </row>
    <row r="40" spans="1:8" ht="12.75">
      <c r="A40" s="108" t="s">
        <v>83</v>
      </c>
      <c r="B40" s="133">
        <v>0</v>
      </c>
      <c r="C40" s="145">
        <v>10000</v>
      </c>
      <c r="D40" s="133">
        <v>0</v>
      </c>
      <c r="E40" s="133">
        <v>10000</v>
      </c>
      <c r="F40" s="133">
        <v>15500</v>
      </c>
      <c r="G40" s="147"/>
      <c r="H40" s="111" t="s">
        <v>63</v>
      </c>
    </row>
    <row r="41" spans="1:8" ht="12.75">
      <c r="A41" s="108" t="s">
        <v>84</v>
      </c>
      <c r="B41" s="133">
        <v>9000</v>
      </c>
      <c r="C41" s="145">
        <v>9000</v>
      </c>
      <c r="D41" s="133">
        <v>0</v>
      </c>
      <c r="E41" s="133">
        <v>30000</v>
      </c>
      <c r="F41" s="133">
        <v>62000</v>
      </c>
      <c r="G41" s="147">
        <f t="shared" si="0"/>
        <v>-100</v>
      </c>
      <c r="H41" s="111" t="s">
        <v>63</v>
      </c>
    </row>
    <row r="42" spans="1:8" ht="12.75">
      <c r="A42" s="108" t="s">
        <v>85</v>
      </c>
      <c r="B42" s="133">
        <v>906.4</v>
      </c>
      <c r="C42" s="145">
        <v>906.4</v>
      </c>
      <c r="D42" s="133">
        <v>0</v>
      </c>
      <c r="E42" s="133">
        <v>0</v>
      </c>
      <c r="F42" s="133">
        <v>0</v>
      </c>
      <c r="G42" s="147" t="s">
        <v>63</v>
      </c>
      <c r="H42" s="111" t="s">
        <v>63</v>
      </c>
    </row>
    <row r="43" spans="1:8" ht="12.75">
      <c r="A43" s="108" t="s">
        <v>86</v>
      </c>
      <c r="B43" s="133">
        <v>0</v>
      </c>
      <c r="C43" s="145">
        <v>0</v>
      </c>
      <c r="D43" s="133">
        <v>0</v>
      </c>
      <c r="E43" s="133">
        <v>2339.4</v>
      </c>
      <c r="F43" s="133">
        <v>5000</v>
      </c>
      <c r="G43" s="147" t="s">
        <v>63</v>
      </c>
      <c r="H43" s="111" t="s">
        <v>63</v>
      </c>
    </row>
    <row r="44" spans="1:8" ht="12.75">
      <c r="A44" s="108" t="s">
        <v>87</v>
      </c>
      <c r="B44" s="148">
        <v>76.4</v>
      </c>
      <c r="C44" s="149">
        <v>76.405</v>
      </c>
      <c r="D44" s="150">
        <v>0</v>
      </c>
      <c r="E44" s="150">
        <v>83.7</v>
      </c>
      <c r="F44" s="133">
        <v>162.085</v>
      </c>
      <c r="G44" s="147" t="s">
        <v>63</v>
      </c>
      <c r="H44" s="111" t="s">
        <v>63</v>
      </c>
    </row>
    <row r="45" spans="1:8" ht="15.75">
      <c r="A45" s="146" t="s">
        <v>88</v>
      </c>
      <c r="B45" s="133">
        <v>-83565.8</v>
      </c>
      <c r="C45" s="145">
        <v>-23316.300000000043</v>
      </c>
      <c r="D45" s="133">
        <v>-62351.7</v>
      </c>
      <c r="E45" s="133">
        <v>-10312.299999999996</v>
      </c>
      <c r="F45" s="133">
        <v>-176403.10000000003</v>
      </c>
      <c r="G45" s="151">
        <f t="shared" si="0"/>
        <v>-25.38610292727408</v>
      </c>
      <c r="H45" s="111">
        <f t="shared" si="1"/>
        <v>182.9162637105324</v>
      </c>
    </row>
    <row r="46" spans="1:8" ht="15">
      <c r="A46" s="152" t="s">
        <v>89</v>
      </c>
      <c r="B46" s="133">
        <v>848.3000000000011</v>
      </c>
      <c r="C46" s="145">
        <v>1431.7000000000007</v>
      </c>
      <c r="D46" s="133">
        <v>-79.6</v>
      </c>
      <c r="E46" s="133">
        <v>-55.5</v>
      </c>
      <c r="F46" s="133">
        <v>-283.5</v>
      </c>
      <c r="G46" s="147" t="s">
        <v>63</v>
      </c>
      <c r="H46" s="111" t="s">
        <v>63</v>
      </c>
    </row>
    <row r="47" spans="1:8" ht="12.75">
      <c r="A47" s="144" t="s">
        <v>90</v>
      </c>
      <c r="B47" s="133">
        <v>301.8</v>
      </c>
      <c r="C47" s="145">
        <v>569.8</v>
      </c>
      <c r="D47" s="133">
        <v>5494.1</v>
      </c>
      <c r="E47" s="133">
        <v>11224</v>
      </c>
      <c r="F47" s="133">
        <v>5314.9</v>
      </c>
      <c r="G47" s="151">
        <f t="shared" si="0"/>
        <v>1720.4440026507623</v>
      </c>
      <c r="H47" s="111">
        <f t="shared" si="1"/>
        <v>-3.261680712036565</v>
      </c>
    </row>
    <row r="48" spans="1:8" ht="13.5" thickBot="1">
      <c r="A48" s="153" t="s">
        <v>91</v>
      </c>
      <c r="B48" s="154">
        <v>13858.9</v>
      </c>
      <c r="C48" s="155">
        <v>15082.900000000001</v>
      </c>
      <c r="D48" s="154">
        <v>3039.5</v>
      </c>
      <c r="E48" s="154">
        <v>2601.199999999999</v>
      </c>
      <c r="F48" s="154">
        <v>23893</v>
      </c>
      <c r="G48" s="156">
        <f t="shared" si="0"/>
        <v>-78.06824495450577</v>
      </c>
      <c r="H48" s="157">
        <f t="shared" si="1"/>
        <v>686.0832373745682</v>
      </c>
    </row>
    <row r="49" spans="1:10" ht="45.75" customHeight="1" thickTop="1">
      <c r="A49" s="1600" t="s">
        <v>99</v>
      </c>
      <c r="B49" s="1600"/>
      <c r="C49" s="1600"/>
      <c r="D49" s="1600"/>
      <c r="E49" s="1600"/>
      <c r="F49" s="1600"/>
      <c r="G49" s="1600"/>
      <c r="H49" s="1600"/>
      <c r="J49" s="39"/>
    </row>
    <row r="50" spans="1:8" ht="12.75">
      <c r="A50" s="1601" t="s">
        <v>92</v>
      </c>
      <c r="B50" s="1601"/>
      <c r="C50" s="1601"/>
      <c r="D50" s="1601"/>
      <c r="E50" s="1601"/>
      <c r="F50" s="1601"/>
      <c r="G50" s="1601"/>
      <c r="H50" s="1601"/>
    </row>
    <row r="51" spans="1:10" ht="12.75">
      <c r="A51" s="1602" t="s">
        <v>93</v>
      </c>
      <c r="B51" s="1602"/>
      <c r="C51" s="1602"/>
      <c r="D51" s="1602"/>
      <c r="E51" s="1602"/>
      <c r="F51" s="1602"/>
      <c r="G51" s="1602"/>
      <c r="H51" s="1602"/>
      <c r="J51" s="39"/>
    </row>
    <row r="52" spans="1:10" ht="12.75">
      <c r="A52" s="1603" t="s">
        <v>94</v>
      </c>
      <c r="B52" s="1603"/>
      <c r="C52" s="1603"/>
      <c r="D52" s="1603"/>
      <c r="E52" s="1603"/>
      <c r="F52" s="1603"/>
      <c r="G52" s="1603"/>
      <c r="H52" s="1603"/>
      <c r="J52" s="39"/>
    </row>
    <row r="53" spans="1:8" ht="12.75">
      <c r="A53" s="1604" t="s">
        <v>95</v>
      </c>
      <c r="B53" s="1604"/>
      <c r="C53" s="1604"/>
      <c r="D53" s="1604"/>
      <c r="E53" s="1604"/>
      <c r="F53" s="1604"/>
      <c r="G53" s="1604"/>
      <c r="H53" s="1604"/>
    </row>
    <row r="54" spans="1:8" ht="12.75">
      <c r="A54" s="1604" t="s">
        <v>96</v>
      </c>
      <c r="B54" s="1604"/>
      <c r="C54" s="1604"/>
      <c r="D54" s="1604"/>
      <c r="E54" s="1604"/>
      <c r="F54" s="1604"/>
      <c r="G54" s="1604"/>
      <c r="H54" s="1604"/>
    </row>
  </sheetData>
  <sheetProtection/>
  <mergeCells count="16">
    <mergeCell ref="A54:H54"/>
    <mergeCell ref="A1:H1"/>
    <mergeCell ref="A2:H2"/>
    <mergeCell ref="A3:H3"/>
    <mergeCell ref="B4:D4"/>
    <mergeCell ref="G4:H4"/>
    <mergeCell ref="A5:A6"/>
    <mergeCell ref="B5:F5"/>
    <mergeCell ref="G5:H6"/>
    <mergeCell ref="B6:C6"/>
    <mergeCell ref="D6:E6"/>
    <mergeCell ref="A49:H49"/>
    <mergeCell ref="A50:H50"/>
    <mergeCell ref="A51:H51"/>
    <mergeCell ref="A52:H52"/>
    <mergeCell ref="A53:H53"/>
  </mergeCells>
  <printOptions/>
  <pageMargins left="0.7" right="0.7" top="0.75" bottom="0.75" header="0.3" footer="0.3"/>
  <pageSetup fitToHeight="1" fitToWidth="1" horizontalDpi="600" verticalDpi="600" orientation="portrait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21.421875" style="33" customWidth="1"/>
    <col min="2" max="2" width="10.8515625" style="33" bestFit="1" customWidth="1"/>
    <col min="3" max="3" width="9.140625" style="33" customWidth="1"/>
    <col min="4" max="4" width="10.140625" style="33" bestFit="1" customWidth="1"/>
    <col min="5" max="5" width="9.140625" style="33" customWidth="1"/>
    <col min="6" max="6" width="10.8515625" style="33" bestFit="1" customWidth="1"/>
    <col min="7" max="10" width="8.140625" style="33" bestFit="1" customWidth="1"/>
    <col min="11" max="16384" width="9.140625" style="33" customWidth="1"/>
  </cols>
  <sheetData>
    <row r="1" spans="1:10" ht="12.75">
      <c r="A1" s="1496" t="s">
        <v>1145</v>
      </c>
      <c r="B1" s="1496"/>
      <c r="C1" s="1496"/>
      <c r="D1" s="1496"/>
      <c r="E1" s="1496"/>
      <c r="F1" s="1496"/>
      <c r="G1" s="1496"/>
      <c r="H1" s="1496"/>
      <c r="I1" s="1496"/>
      <c r="J1" s="1496"/>
    </row>
    <row r="2" spans="1:10" ht="15.75">
      <c r="A2" s="1620" t="s">
        <v>0</v>
      </c>
      <c r="B2" s="1620"/>
      <c r="C2" s="1620"/>
      <c r="D2" s="1620"/>
      <c r="E2" s="1620"/>
      <c r="F2" s="1620"/>
      <c r="G2" s="1620"/>
      <c r="H2" s="1620"/>
      <c r="I2" s="1620"/>
      <c r="J2" s="1620"/>
    </row>
    <row r="3" spans="1:10" ht="13.5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3.5">
      <c r="A4" s="1621"/>
      <c r="B4" s="1623" t="s">
        <v>1</v>
      </c>
      <c r="C4" s="1624"/>
      <c r="D4" s="1624"/>
      <c r="E4" s="1624"/>
      <c r="F4" s="1625"/>
      <c r="G4" s="1626" t="s">
        <v>22</v>
      </c>
      <c r="H4" s="1627"/>
      <c r="I4" s="1626" t="s">
        <v>23</v>
      </c>
      <c r="J4" s="1630"/>
    </row>
    <row r="5" spans="1:10" ht="13.5">
      <c r="A5" s="1622"/>
      <c r="B5" s="1632" t="s">
        <v>2</v>
      </c>
      <c r="C5" s="1633"/>
      <c r="D5" s="1632" t="s">
        <v>3</v>
      </c>
      <c r="E5" s="1633"/>
      <c r="F5" s="3" t="s">
        <v>4</v>
      </c>
      <c r="G5" s="1628"/>
      <c r="H5" s="1629"/>
      <c r="I5" s="1628"/>
      <c r="J5" s="1631"/>
    </row>
    <row r="6" spans="1:10" ht="13.5">
      <c r="A6" s="1622"/>
      <c r="B6" s="4" t="s">
        <v>24</v>
      </c>
      <c r="C6" s="5" t="s">
        <v>5</v>
      </c>
      <c r="D6" s="6" t="str">
        <f>B6</f>
        <v>Ten months</v>
      </c>
      <c r="E6" s="5" t="s">
        <v>5</v>
      </c>
      <c r="F6" s="7" t="str">
        <f>D6</f>
        <v>Ten months</v>
      </c>
      <c r="G6" s="3" t="s">
        <v>3</v>
      </c>
      <c r="H6" s="8" t="s">
        <v>6</v>
      </c>
      <c r="I6" s="3" t="s">
        <v>3</v>
      </c>
      <c r="J6" s="9" t="s">
        <v>6</v>
      </c>
    </row>
    <row r="7" spans="1:10" ht="12.75">
      <c r="A7" s="11" t="s">
        <v>7</v>
      </c>
      <c r="B7" s="12">
        <v>80936.679</v>
      </c>
      <c r="C7" s="10">
        <v>100966.88</v>
      </c>
      <c r="D7" s="12">
        <v>90464.606</v>
      </c>
      <c r="E7" s="10">
        <v>112377.395</v>
      </c>
      <c r="F7" s="10">
        <v>91568.645</v>
      </c>
      <c r="G7" s="13">
        <f>D7/B7*100-100</f>
        <v>11.772075550567124</v>
      </c>
      <c r="H7" s="13">
        <f>F7/D7*100-100</f>
        <v>1.2204098915768355</v>
      </c>
      <c r="I7" s="14">
        <f>D7/D$17*100</f>
        <v>28.90839642942281</v>
      </c>
      <c r="J7" s="15">
        <f>F7/F$17*100</f>
        <v>26.142541913764024</v>
      </c>
    </row>
    <row r="8" spans="1:10" ht="12.75">
      <c r="A8" s="34" t="s">
        <v>8</v>
      </c>
      <c r="B8" s="17">
        <v>55193.174</v>
      </c>
      <c r="C8" s="18">
        <v>77927.541</v>
      </c>
      <c r="D8" s="17">
        <v>61251.278</v>
      </c>
      <c r="E8" s="18">
        <v>74671.022</v>
      </c>
      <c r="F8" s="16">
        <v>59893.314</v>
      </c>
      <c r="G8" s="19">
        <f aca="true" t="shared" si="0" ref="G8:G17">D8/B8*100-100</f>
        <v>10.976183395432201</v>
      </c>
      <c r="H8" s="19">
        <f aca="true" t="shared" si="1" ref="H8:H16">F8/D8*100-100</f>
        <v>-2.217037822459801</v>
      </c>
      <c r="I8" s="20">
        <f aca="true" t="shared" si="2" ref="I8:I16">D8/D$17*100</f>
        <v>19.573138098150608</v>
      </c>
      <c r="J8" s="21">
        <f aca="true" t="shared" si="3" ref="J8:J16">F8/F$17*100</f>
        <v>17.099340845321336</v>
      </c>
    </row>
    <row r="9" spans="1:10" ht="12.75">
      <c r="A9" s="34" t="s">
        <v>9</v>
      </c>
      <c r="B9" s="17">
        <v>58517.512</v>
      </c>
      <c r="C9" s="18">
        <v>67882.009</v>
      </c>
      <c r="D9" s="17">
        <v>66006.006</v>
      </c>
      <c r="E9" s="18">
        <v>88459.09</v>
      </c>
      <c r="F9" s="16">
        <v>88685.248</v>
      </c>
      <c r="G9" s="19">
        <f t="shared" si="0"/>
        <v>12.797013652938617</v>
      </c>
      <c r="H9" s="19">
        <f t="shared" si="1"/>
        <v>34.3593611769208</v>
      </c>
      <c r="I9" s="20">
        <f t="shared" si="2"/>
        <v>21.092534114069544</v>
      </c>
      <c r="J9" s="21">
        <f t="shared" si="3"/>
        <v>25.319341713231175</v>
      </c>
    </row>
    <row r="10" spans="1:10" ht="12.75">
      <c r="A10" s="34" t="s">
        <v>10</v>
      </c>
      <c r="B10" s="17">
        <v>35535.499</v>
      </c>
      <c r="C10" s="18">
        <v>45395.355</v>
      </c>
      <c r="D10" s="17">
        <v>40974.781</v>
      </c>
      <c r="E10" s="18">
        <v>53524.95</v>
      </c>
      <c r="F10" s="16">
        <v>49406.803</v>
      </c>
      <c r="G10" s="19">
        <f t="shared" si="0"/>
        <v>15.30661494298981</v>
      </c>
      <c r="H10" s="19">
        <f t="shared" si="1"/>
        <v>20.57856514230056</v>
      </c>
      <c r="I10" s="20">
        <f t="shared" si="2"/>
        <v>13.09368674812757</v>
      </c>
      <c r="J10" s="21">
        <f t="shared" si="3"/>
        <v>14.10547702494213</v>
      </c>
    </row>
    <row r="11" spans="1:10" ht="12.75">
      <c r="A11" s="34" t="s">
        <v>11</v>
      </c>
      <c r="B11" s="17">
        <v>4020.099</v>
      </c>
      <c r="C11" s="18">
        <v>7813.653</v>
      </c>
      <c r="D11" s="17">
        <v>8542.862</v>
      </c>
      <c r="E11" s="18">
        <v>10650</v>
      </c>
      <c r="F11" s="16">
        <v>6230.155</v>
      </c>
      <c r="G11" s="19">
        <f t="shared" si="0"/>
        <v>112.50377167328463</v>
      </c>
      <c r="H11" s="19">
        <f t="shared" si="1"/>
        <v>-27.071805678237567</v>
      </c>
      <c r="I11" s="20">
        <f t="shared" si="2"/>
        <v>2.729912307779816</v>
      </c>
      <c r="J11" s="21">
        <f t="shared" si="3"/>
        <v>1.7786884169438841</v>
      </c>
    </row>
    <row r="12" spans="1:10" ht="12.75">
      <c r="A12" s="34" t="s">
        <v>12</v>
      </c>
      <c r="B12" s="17">
        <v>3708.196</v>
      </c>
      <c r="C12" s="18">
        <v>4090</v>
      </c>
      <c r="D12" s="17">
        <v>5442.7</v>
      </c>
      <c r="E12" s="18">
        <v>6217.373</v>
      </c>
      <c r="F12" s="16">
        <v>5970.977</v>
      </c>
      <c r="G12" s="19">
        <f t="shared" si="0"/>
        <v>46.774873820046196</v>
      </c>
      <c r="H12" s="19">
        <f t="shared" si="1"/>
        <v>9.706156870670796</v>
      </c>
      <c r="I12" s="20">
        <f t="shared" si="2"/>
        <v>1.7392407506469385</v>
      </c>
      <c r="J12" s="21">
        <f t="shared" si="3"/>
        <v>1.7046939647148973</v>
      </c>
    </row>
    <row r="13" spans="1:10" ht="12.75">
      <c r="A13" s="34" t="s">
        <v>13</v>
      </c>
      <c r="B13" s="22">
        <v>383.361</v>
      </c>
      <c r="C13" s="23">
        <v>434.906</v>
      </c>
      <c r="D13" s="22">
        <v>402.706</v>
      </c>
      <c r="E13" s="23">
        <v>461.616</v>
      </c>
      <c r="F13" s="16">
        <v>486.301</v>
      </c>
      <c r="G13" s="19">
        <f t="shared" si="0"/>
        <v>5.046157538195089</v>
      </c>
      <c r="H13" s="19">
        <f t="shared" si="1"/>
        <v>20.758319965433827</v>
      </c>
      <c r="I13" s="20">
        <f t="shared" si="2"/>
        <v>0.12868662350120824</v>
      </c>
      <c r="J13" s="21">
        <f t="shared" si="3"/>
        <v>0.1388373091597605</v>
      </c>
    </row>
    <row r="14" spans="1:10" ht="12.75">
      <c r="A14" s="34" t="s">
        <v>14</v>
      </c>
      <c r="B14" s="22">
        <v>404.814</v>
      </c>
      <c r="C14" s="23">
        <v>440.533</v>
      </c>
      <c r="D14" s="22">
        <v>526.685</v>
      </c>
      <c r="E14" s="23">
        <v>562.917</v>
      </c>
      <c r="F14" s="16">
        <v>636.589</v>
      </c>
      <c r="G14" s="19">
        <f t="shared" si="0"/>
        <v>30.105431136274916</v>
      </c>
      <c r="H14" s="19">
        <f t="shared" si="1"/>
        <v>20.867121714117573</v>
      </c>
      <c r="I14" s="20">
        <f t="shared" si="2"/>
        <v>0.1683047044214237</v>
      </c>
      <c r="J14" s="21">
        <f t="shared" si="3"/>
        <v>0.18174403055042615</v>
      </c>
    </row>
    <row r="15" spans="1:10" ht="12.75">
      <c r="A15" s="34" t="s">
        <v>15</v>
      </c>
      <c r="B15" s="22">
        <v>6253.066</v>
      </c>
      <c r="C15" s="23">
        <v>6850.123</v>
      </c>
      <c r="D15" s="22">
        <v>8981.476</v>
      </c>
      <c r="E15" s="23">
        <v>11016.301</v>
      </c>
      <c r="F15" s="16">
        <v>9506.568</v>
      </c>
      <c r="G15" s="19">
        <f t="shared" si="0"/>
        <v>43.63315531932656</v>
      </c>
      <c r="H15" s="19">
        <f t="shared" si="1"/>
        <v>5.846388722744436</v>
      </c>
      <c r="I15" s="20">
        <f t="shared" si="2"/>
        <v>2.8700735039883627</v>
      </c>
      <c r="J15" s="21">
        <f t="shared" si="3"/>
        <v>2.7140933711102506</v>
      </c>
    </row>
    <row r="16" spans="1:10" ht="12.75">
      <c r="A16" s="34" t="s">
        <v>16</v>
      </c>
      <c r="B16" s="17">
        <v>35089.5</v>
      </c>
      <c r="C16" s="16">
        <v>45045</v>
      </c>
      <c r="D16" s="17">
        <v>30342.3</v>
      </c>
      <c r="E16" s="16">
        <v>45093.2</v>
      </c>
      <c r="F16" s="16">
        <v>37882.2</v>
      </c>
      <c r="G16" s="19">
        <f t="shared" si="0"/>
        <v>-13.528833411704355</v>
      </c>
      <c r="H16" s="19">
        <f t="shared" si="1"/>
        <v>24.849467574969594</v>
      </c>
      <c r="I16" s="20">
        <f t="shared" si="2"/>
        <v>9.696026719891709</v>
      </c>
      <c r="J16" s="21">
        <f t="shared" si="3"/>
        <v>10.81524141026212</v>
      </c>
    </row>
    <row r="17" spans="1:12" ht="13.5" thickBot="1">
      <c r="A17" s="35" t="s">
        <v>17</v>
      </c>
      <c r="B17" s="24">
        <f>SUM(B7:B16)</f>
        <v>280041.9</v>
      </c>
      <c r="C17" s="24">
        <f>SUM(C7:C16)</f>
        <v>356846</v>
      </c>
      <c r="D17" s="24">
        <f>SUM(D7:D16)</f>
        <v>312935.4</v>
      </c>
      <c r="E17" s="24">
        <f>SUM(E7:E16)</f>
        <v>403033.864</v>
      </c>
      <c r="F17" s="24">
        <f>SUM(F7:F16)</f>
        <v>350266.8</v>
      </c>
      <c r="G17" s="36">
        <f t="shared" si="0"/>
        <v>11.745920878268578</v>
      </c>
      <c r="H17" s="36">
        <f>F17/D17*100-100</f>
        <v>11.929426967994019</v>
      </c>
      <c r="I17" s="37">
        <f>D17/D$17*100</f>
        <v>100</v>
      </c>
      <c r="J17" s="38">
        <f>F17/F$17*100</f>
        <v>100</v>
      </c>
      <c r="L17" s="39"/>
    </row>
    <row r="18" spans="1:10" ht="12.75">
      <c r="A18" s="25"/>
      <c r="B18" s="26"/>
      <c r="C18" s="26"/>
      <c r="D18" s="27"/>
      <c r="E18" s="27"/>
      <c r="F18" s="27"/>
      <c r="G18" s="28"/>
      <c r="H18" s="28"/>
      <c r="I18" s="29"/>
      <c r="J18" s="29"/>
    </row>
    <row r="19" spans="1:10" ht="12.75">
      <c r="A19" s="1619" t="s">
        <v>18</v>
      </c>
      <c r="B19" s="1619"/>
      <c r="C19" s="1619"/>
      <c r="D19" s="1619"/>
      <c r="E19" s="1619"/>
      <c r="F19" s="1619"/>
      <c r="G19" s="1619"/>
      <c r="H19" s="1619"/>
      <c r="I19" s="1619"/>
      <c r="J19" s="1619"/>
    </row>
    <row r="20" spans="1:10" ht="15.75">
      <c r="A20" s="30" t="s">
        <v>19</v>
      </c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15.75">
      <c r="A21" s="30" t="s">
        <v>20</v>
      </c>
      <c r="B21" s="31"/>
      <c r="C21" s="31"/>
      <c r="D21" s="31"/>
      <c r="E21" s="31"/>
      <c r="F21" s="31"/>
      <c r="G21" s="32"/>
      <c r="H21" s="31"/>
      <c r="I21" s="31"/>
      <c r="J21" s="31"/>
    </row>
    <row r="24" spans="4:6" ht="12.75">
      <c r="D24" s="39"/>
      <c r="E24" s="39"/>
      <c r="F24" s="39"/>
    </row>
    <row r="25" ht="12.75">
      <c r="D25" s="40"/>
    </row>
    <row r="26" ht="12.75">
      <c r="D26" s="40"/>
    </row>
  </sheetData>
  <sheetProtection/>
  <mergeCells count="9">
    <mergeCell ref="A19:J19"/>
    <mergeCell ref="A1:J1"/>
    <mergeCell ref="A2:J2"/>
    <mergeCell ref="A4:A6"/>
    <mergeCell ref="B4:F4"/>
    <mergeCell ref="G4:H5"/>
    <mergeCell ref="I4:J5"/>
    <mergeCell ref="B5:C5"/>
    <mergeCell ref="D5:E5"/>
  </mergeCells>
  <printOptions horizontalCentered="1"/>
  <pageMargins left="1" right="0.65" top="1" bottom="1" header="0.5" footer="0.5"/>
  <pageSetup fitToHeight="1" fitToWidth="1" horizontalDpi="600" verticalDpi="600" orientation="portrait" scale="8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5.57421875" style="1" bestFit="1" customWidth="1"/>
    <col min="2" max="2" width="34.57421875" style="1" customWidth="1"/>
    <col min="3" max="3" width="12.00390625" style="90" customWidth="1"/>
    <col min="4" max="4" width="12.140625" style="91" customWidth="1"/>
    <col min="5" max="5" width="12.28125" style="91" customWidth="1"/>
    <col min="6" max="6" width="12.140625" style="90" customWidth="1"/>
    <col min="7" max="7" width="11.28125" style="1" customWidth="1"/>
    <col min="8" max="8" width="11.140625" style="1" customWidth="1"/>
    <col min="9" max="9" width="10.00390625" style="92" customWidth="1"/>
    <col min="10" max="16384" width="9.140625" style="1" customWidth="1"/>
  </cols>
  <sheetData>
    <row r="1" spans="1:9" ht="12.75">
      <c r="A1" s="1634" t="s">
        <v>1146</v>
      </c>
      <c r="B1" s="1634"/>
      <c r="C1" s="1634"/>
      <c r="D1" s="1634"/>
      <c r="E1" s="1634"/>
      <c r="F1" s="1634"/>
      <c r="G1" s="1634"/>
      <c r="H1" s="1634"/>
      <c r="I1" s="41"/>
    </row>
    <row r="2" spans="1:9" ht="15.75">
      <c r="A2" s="1635" t="s">
        <v>26</v>
      </c>
      <c r="B2" s="1635"/>
      <c r="C2" s="1635"/>
      <c r="D2" s="1635"/>
      <c r="E2" s="1635"/>
      <c r="F2" s="1635"/>
      <c r="G2" s="1635"/>
      <c r="H2" s="1635"/>
      <c r="I2" s="42"/>
    </row>
    <row r="3" spans="1:9" ht="11.25" customHeight="1">
      <c r="A3" s="1635"/>
      <c r="B3" s="1635"/>
      <c r="C3" s="1635"/>
      <c r="D3" s="1635"/>
      <c r="E3" s="1635"/>
      <c r="F3" s="1635"/>
      <c r="G3" s="1635"/>
      <c r="H3" s="1635"/>
      <c r="I3" s="42"/>
    </row>
    <row r="4" spans="1:9" ht="13.5" thickBot="1">
      <c r="A4" s="1636" t="s">
        <v>27</v>
      </c>
      <c r="B4" s="1636"/>
      <c r="C4" s="1636"/>
      <c r="D4" s="1636"/>
      <c r="E4" s="1636"/>
      <c r="F4" s="1636"/>
      <c r="G4" s="1636"/>
      <c r="H4" s="1636"/>
      <c r="I4" s="43"/>
    </row>
    <row r="5" spans="1:9" ht="27.75" customHeight="1" thickTop="1">
      <c r="A5" s="1637" t="s">
        <v>28</v>
      </c>
      <c r="B5" s="1639" t="s">
        <v>29</v>
      </c>
      <c r="C5" s="44">
        <v>2014</v>
      </c>
      <c r="D5" s="44">
        <v>2015</v>
      </c>
      <c r="E5" s="44">
        <v>2015</v>
      </c>
      <c r="F5" s="44">
        <v>2016</v>
      </c>
      <c r="G5" s="1641" t="s">
        <v>287</v>
      </c>
      <c r="H5" s="1642"/>
      <c r="I5" s="45"/>
    </row>
    <row r="6" spans="1:9" ht="12.75">
      <c r="A6" s="1638"/>
      <c r="B6" s="1640"/>
      <c r="C6" s="46" t="s">
        <v>30</v>
      </c>
      <c r="D6" s="44" t="s">
        <v>46</v>
      </c>
      <c r="E6" s="46" t="s">
        <v>30</v>
      </c>
      <c r="F6" s="44" t="str">
        <f>D6</f>
        <v>Mid-May</v>
      </c>
      <c r="G6" s="44">
        <v>2014</v>
      </c>
      <c r="H6" s="47">
        <v>2015</v>
      </c>
      <c r="I6" s="48"/>
    </row>
    <row r="7" spans="1:10" ht="12.75">
      <c r="A7" s="49">
        <v>1</v>
      </c>
      <c r="B7" s="50" t="s">
        <v>31</v>
      </c>
      <c r="C7" s="51">
        <f>SUM(C8:C12)</f>
        <v>136468.107</v>
      </c>
      <c r="D7" s="51">
        <f>SUM(D8:D12)</f>
        <v>119468.107</v>
      </c>
      <c r="E7" s="51">
        <f>SUM(E8:E12)</f>
        <v>119858.10699999999</v>
      </c>
      <c r="F7" s="51">
        <f>SUM(F8:F12)</f>
        <v>120059.10699999999</v>
      </c>
      <c r="G7" s="51">
        <f aca="true" t="shared" si="0" ref="G7:G39">D7-C7</f>
        <v>-16999.999999999985</v>
      </c>
      <c r="H7" s="52">
        <f aca="true" t="shared" si="1" ref="H7:H39">F7-E7</f>
        <v>201</v>
      </c>
      <c r="I7" s="53"/>
      <c r="J7" s="54"/>
    </row>
    <row r="8" spans="1:10" ht="12.75">
      <c r="A8" s="55"/>
      <c r="B8" s="56" t="s">
        <v>32</v>
      </c>
      <c r="C8" s="57">
        <v>22048.932</v>
      </c>
      <c r="D8" s="57">
        <v>17968.932</v>
      </c>
      <c r="E8" s="57">
        <v>17968.932</v>
      </c>
      <c r="F8" s="57">
        <v>16099.932</v>
      </c>
      <c r="G8" s="58">
        <f t="shared" si="0"/>
        <v>-4080</v>
      </c>
      <c r="H8" s="59">
        <f t="shared" si="1"/>
        <v>-1869</v>
      </c>
      <c r="I8" s="60"/>
      <c r="J8" s="54"/>
    </row>
    <row r="9" spans="1:10" ht="12.75">
      <c r="A9" s="55"/>
      <c r="B9" s="56" t="s">
        <v>33</v>
      </c>
      <c r="C9" s="57">
        <v>113360.25</v>
      </c>
      <c r="D9" s="57">
        <v>100392.175</v>
      </c>
      <c r="E9" s="57">
        <v>100729.15</v>
      </c>
      <c r="F9" s="57">
        <v>97290.025</v>
      </c>
      <c r="G9" s="58">
        <f t="shared" si="0"/>
        <v>-12968.074999999997</v>
      </c>
      <c r="H9" s="59">
        <f t="shared" si="1"/>
        <v>-3439.125</v>
      </c>
      <c r="I9" s="60"/>
      <c r="J9" s="54"/>
    </row>
    <row r="10" spans="1:10" ht="12.75">
      <c r="A10" s="61"/>
      <c r="B10" s="56" t="s">
        <v>34</v>
      </c>
      <c r="C10" s="57">
        <v>721.425</v>
      </c>
      <c r="D10" s="57">
        <v>802</v>
      </c>
      <c r="E10" s="58">
        <v>906.95</v>
      </c>
      <c r="F10" s="57">
        <v>954.4</v>
      </c>
      <c r="G10" s="58">
        <f t="shared" si="0"/>
        <v>80.57500000000005</v>
      </c>
      <c r="H10" s="59">
        <f t="shared" si="1"/>
        <v>47.44999999999993</v>
      </c>
      <c r="I10" s="60"/>
      <c r="J10" s="54"/>
    </row>
    <row r="11" spans="1:10" ht="12.75">
      <c r="A11" s="62"/>
      <c r="B11" s="56" t="s">
        <v>35</v>
      </c>
      <c r="C11" s="57">
        <v>337.5</v>
      </c>
      <c r="D11" s="57">
        <v>305</v>
      </c>
      <c r="E11" s="58">
        <v>253.075</v>
      </c>
      <c r="F11" s="57">
        <v>216.5</v>
      </c>
      <c r="G11" s="58">
        <f t="shared" si="0"/>
        <v>-32.5</v>
      </c>
      <c r="H11" s="59">
        <f t="shared" si="1"/>
        <v>-36.57499999999999</v>
      </c>
      <c r="I11" s="60"/>
      <c r="J11" s="54"/>
    </row>
    <row r="12" spans="1:10" ht="12.75">
      <c r="A12" s="55"/>
      <c r="B12" s="56" t="s">
        <v>36</v>
      </c>
      <c r="C12" s="57">
        <v>0</v>
      </c>
      <c r="D12" s="57">
        <v>0</v>
      </c>
      <c r="E12" s="57">
        <v>0</v>
      </c>
      <c r="F12" s="57">
        <v>5498.25</v>
      </c>
      <c r="G12" s="58">
        <f t="shared" si="0"/>
        <v>0</v>
      </c>
      <c r="H12" s="59">
        <f t="shared" si="1"/>
        <v>5498.25</v>
      </c>
      <c r="I12" s="60"/>
      <c r="J12" s="54"/>
    </row>
    <row r="13" spans="1:10" ht="13.5">
      <c r="A13" s="63">
        <v>2</v>
      </c>
      <c r="B13" s="64" t="s">
        <v>37</v>
      </c>
      <c r="C13" s="65">
        <f>SUM(C14:C18)</f>
        <v>47110.899999999994</v>
      </c>
      <c r="D13" s="65">
        <v>38610.9</v>
      </c>
      <c r="E13" s="65">
        <f>SUM(E14:E18)</f>
        <v>57070</v>
      </c>
      <c r="F13" s="65">
        <v>113819.99999999999</v>
      </c>
      <c r="G13" s="65">
        <f t="shared" si="0"/>
        <v>-8499.999999999993</v>
      </c>
      <c r="H13" s="66">
        <f t="shared" si="1"/>
        <v>56749.999999999985</v>
      </c>
      <c r="I13" s="53"/>
      <c r="J13" s="54"/>
    </row>
    <row r="14" spans="1:10" ht="12.75">
      <c r="A14" s="61"/>
      <c r="B14" s="56" t="s">
        <v>32</v>
      </c>
      <c r="C14" s="57">
        <v>0</v>
      </c>
      <c r="D14" s="57">
        <v>0</v>
      </c>
      <c r="E14" s="58">
        <v>28.675</v>
      </c>
      <c r="F14" s="57">
        <v>0</v>
      </c>
      <c r="G14" s="58">
        <f t="shared" si="0"/>
        <v>0</v>
      </c>
      <c r="H14" s="59">
        <f t="shared" si="1"/>
        <v>-28.675</v>
      </c>
      <c r="I14" s="60"/>
      <c r="J14" s="54"/>
    </row>
    <row r="15" spans="1:19" ht="12.75">
      <c r="A15" s="62"/>
      <c r="B15" s="56" t="s">
        <v>33</v>
      </c>
      <c r="C15" s="57">
        <v>23006.775</v>
      </c>
      <c r="D15" s="57">
        <v>18564.275</v>
      </c>
      <c r="E15" s="67">
        <v>35633.925</v>
      </c>
      <c r="F15" s="57">
        <v>81208.5</v>
      </c>
      <c r="G15" s="58">
        <f t="shared" si="0"/>
        <v>-4442.5</v>
      </c>
      <c r="H15" s="59">
        <f t="shared" si="1"/>
        <v>45574.575</v>
      </c>
      <c r="I15" s="60"/>
      <c r="J15" s="54"/>
      <c r="L15" s="41"/>
      <c r="M15" s="41"/>
      <c r="N15" s="41"/>
      <c r="O15" s="41"/>
      <c r="P15" s="41"/>
      <c r="Q15" s="41"/>
      <c r="R15" s="41"/>
      <c r="S15" s="41"/>
    </row>
    <row r="16" spans="1:10" ht="12.75">
      <c r="A16" s="55"/>
      <c r="B16" s="56" t="s">
        <v>34</v>
      </c>
      <c r="C16" s="67">
        <v>2022.925</v>
      </c>
      <c r="D16" s="57">
        <v>1793.925</v>
      </c>
      <c r="E16" s="57">
        <v>2180.875</v>
      </c>
      <c r="F16" s="57">
        <v>5138.65</v>
      </c>
      <c r="G16" s="58">
        <f t="shared" si="0"/>
        <v>-229</v>
      </c>
      <c r="H16" s="59">
        <f t="shared" si="1"/>
        <v>2957.7749999999996</v>
      </c>
      <c r="I16" s="60"/>
      <c r="J16" s="54"/>
    </row>
    <row r="17" spans="1:10" ht="12.75">
      <c r="A17" s="62"/>
      <c r="B17" s="56" t="s">
        <v>35</v>
      </c>
      <c r="C17" s="67">
        <v>2702.475</v>
      </c>
      <c r="D17" s="57">
        <v>2473.975</v>
      </c>
      <c r="E17" s="57">
        <v>2793.875</v>
      </c>
      <c r="F17" s="57">
        <v>3776.525</v>
      </c>
      <c r="G17" s="58">
        <f t="shared" si="0"/>
        <v>-228.5</v>
      </c>
      <c r="H17" s="59">
        <f t="shared" si="1"/>
        <v>982.6500000000001</v>
      </c>
      <c r="I17" s="60"/>
      <c r="J17" s="54"/>
    </row>
    <row r="18" spans="1:10" ht="12.75">
      <c r="A18" s="61"/>
      <c r="B18" s="56" t="s">
        <v>36</v>
      </c>
      <c r="C18" s="57">
        <v>19378.725</v>
      </c>
      <c r="D18" s="57">
        <v>15778.725</v>
      </c>
      <c r="E18" s="67">
        <v>16432.649999999998</v>
      </c>
      <c r="F18" s="57">
        <v>23696.324999999997</v>
      </c>
      <c r="G18" s="58">
        <f t="shared" si="0"/>
        <v>-3599.999999999998</v>
      </c>
      <c r="H18" s="59">
        <f t="shared" si="1"/>
        <v>7263.674999999999</v>
      </c>
      <c r="I18" s="60"/>
      <c r="J18" s="54"/>
    </row>
    <row r="19" spans="1:10" ht="12.75">
      <c r="A19" s="61">
        <v>3</v>
      </c>
      <c r="B19" s="64" t="s">
        <v>38</v>
      </c>
      <c r="C19" s="65">
        <f>SUM(C20:C24)</f>
        <v>16586.48</v>
      </c>
      <c r="D19" s="65">
        <v>16586.48</v>
      </c>
      <c r="E19" s="65">
        <f>SUM(E20:E24)</f>
        <v>16586.48</v>
      </c>
      <c r="F19" s="65">
        <v>11086.48</v>
      </c>
      <c r="G19" s="65">
        <f t="shared" si="0"/>
        <v>0</v>
      </c>
      <c r="H19" s="66">
        <f t="shared" si="1"/>
        <v>-5500</v>
      </c>
      <c r="I19" s="53"/>
      <c r="J19" s="54"/>
    </row>
    <row r="20" spans="1:10" ht="12.75">
      <c r="A20" s="62"/>
      <c r="B20" s="56" t="s">
        <v>32</v>
      </c>
      <c r="C20" s="67">
        <v>18.67</v>
      </c>
      <c r="D20" s="57">
        <v>21.37</v>
      </c>
      <c r="E20" s="57">
        <v>21.37</v>
      </c>
      <c r="F20" s="57">
        <v>29.9</v>
      </c>
      <c r="G20" s="58">
        <f t="shared" si="0"/>
        <v>2.6999999999999993</v>
      </c>
      <c r="H20" s="59">
        <f t="shared" si="1"/>
        <v>8.529999999999998</v>
      </c>
      <c r="I20" s="60"/>
      <c r="J20" s="54"/>
    </row>
    <row r="21" spans="1:10" ht="12.75">
      <c r="A21" s="62"/>
      <c r="B21" s="56" t="s">
        <v>33</v>
      </c>
      <c r="C21" s="67">
        <v>0</v>
      </c>
      <c r="D21" s="57">
        <v>0</v>
      </c>
      <c r="E21" s="57">
        <v>0</v>
      </c>
      <c r="F21" s="57">
        <v>0</v>
      </c>
      <c r="G21" s="58">
        <f t="shared" si="0"/>
        <v>0</v>
      </c>
      <c r="H21" s="59">
        <f t="shared" si="1"/>
        <v>0</v>
      </c>
      <c r="I21" s="60"/>
      <c r="J21" s="54"/>
    </row>
    <row r="22" spans="1:10" ht="12.75">
      <c r="A22" s="62"/>
      <c r="B22" s="56" t="s">
        <v>34</v>
      </c>
      <c r="C22" s="57">
        <v>0</v>
      </c>
      <c r="D22" s="57">
        <v>0</v>
      </c>
      <c r="E22" s="67">
        <v>0</v>
      </c>
      <c r="F22" s="57">
        <v>0</v>
      </c>
      <c r="G22" s="58">
        <f t="shared" si="0"/>
        <v>0</v>
      </c>
      <c r="H22" s="59">
        <f t="shared" si="1"/>
        <v>0</v>
      </c>
      <c r="I22" s="60"/>
      <c r="J22" s="54"/>
    </row>
    <row r="23" spans="1:10" ht="12.75">
      <c r="A23" s="55"/>
      <c r="B23" s="56" t="s">
        <v>35</v>
      </c>
      <c r="C23" s="57">
        <v>0</v>
      </c>
      <c r="D23" s="57">
        <v>0</v>
      </c>
      <c r="E23" s="57">
        <v>0</v>
      </c>
      <c r="F23" s="57">
        <v>0</v>
      </c>
      <c r="G23" s="58">
        <f t="shared" si="0"/>
        <v>0</v>
      </c>
      <c r="H23" s="59">
        <f t="shared" si="1"/>
        <v>0</v>
      </c>
      <c r="I23" s="60"/>
      <c r="J23" s="54"/>
    </row>
    <row r="24" spans="1:10" ht="12.75">
      <c r="A24" s="62"/>
      <c r="B24" s="56" t="s">
        <v>36</v>
      </c>
      <c r="C24" s="57">
        <v>16567.81</v>
      </c>
      <c r="D24" s="57">
        <v>16565.11</v>
      </c>
      <c r="E24" s="57">
        <v>16565.11</v>
      </c>
      <c r="F24" s="57">
        <v>11056.58</v>
      </c>
      <c r="G24" s="58">
        <f t="shared" si="0"/>
        <v>-2.7000000000007276</v>
      </c>
      <c r="H24" s="59">
        <f t="shared" si="1"/>
        <v>-5508.530000000001</v>
      </c>
      <c r="I24" s="60"/>
      <c r="J24" s="54"/>
    </row>
    <row r="25" spans="1:10" ht="12.75">
      <c r="A25" s="61">
        <v>4</v>
      </c>
      <c r="B25" s="64" t="s">
        <v>39</v>
      </c>
      <c r="C25" s="65">
        <f>SUM(C26:C30)</f>
        <v>1516.7459999999999</v>
      </c>
      <c r="D25" s="65">
        <v>716.746</v>
      </c>
      <c r="E25" s="65">
        <f>SUM(E26:E30)</f>
        <v>3056.166</v>
      </c>
      <c r="F25" s="65">
        <v>7806.176</v>
      </c>
      <c r="G25" s="65">
        <f t="shared" si="0"/>
        <v>-799.9999999999999</v>
      </c>
      <c r="H25" s="66">
        <f t="shared" si="1"/>
        <v>4750.01</v>
      </c>
      <c r="I25" s="53"/>
      <c r="J25" s="54"/>
    </row>
    <row r="26" spans="1:10" ht="12.75">
      <c r="A26" s="61"/>
      <c r="B26" s="56" t="s">
        <v>40</v>
      </c>
      <c r="C26" s="58">
        <v>1265.358</v>
      </c>
      <c r="D26" s="57">
        <v>507.597</v>
      </c>
      <c r="E26" s="57">
        <v>507.597</v>
      </c>
      <c r="F26" s="57">
        <v>307.551</v>
      </c>
      <c r="G26" s="58">
        <f t="shared" si="0"/>
        <v>-757.761</v>
      </c>
      <c r="H26" s="59">
        <f t="shared" si="1"/>
        <v>-200.046</v>
      </c>
      <c r="I26" s="60"/>
      <c r="J26" s="54"/>
    </row>
    <row r="27" spans="1:10" ht="12.75">
      <c r="A27" s="61"/>
      <c r="B27" s="56" t="s">
        <v>33</v>
      </c>
      <c r="C27" s="68">
        <v>0</v>
      </c>
      <c r="D27" s="57">
        <v>0</v>
      </c>
      <c r="E27" s="58">
        <v>0</v>
      </c>
      <c r="F27" s="57">
        <v>0</v>
      </c>
      <c r="G27" s="58">
        <f t="shared" si="0"/>
        <v>0</v>
      </c>
      <c r="H27" s="59">
        <f t="shared" si="1"/>
        <v>0</v>
      </c>
      <c r="I27" s="60"/>
      <c r="J27" s="54"/>
    </row>
    <row r="28" spans="1:10" ht="12.75">
      <c r="A28" s="69"/>
      <c r="B28" s="56" t="s">
        <v>34</v>
      </c>
      <c r="C28" s="67">
        <v>0</v>
      </c>
      <c r="D28" s="57">
        <v>0</v>
      </c>
      <c r="E28" s="58">
        <v>0</v>
      </c>
      <c r="F28" s="57">
        <v>0</v>
      </c>
      <c r="G28" s="58">
        <f t="shared" si="0"/>
        <v>0</v>
      </c>
      <c r="H28" s="59">
        <f t="shared" si="1"/>
        <v>0</v>
      </c>
      <c r="I28" s="60"/>
      <c r="J28" s="54"/>
    </row>
    <row r="29" spans="1:10" ht="12.75">
      <c r="A29" s="70"/>
      <c r="B29" s="56" t="s">
        <v>35</v>
      </c>
      <c r="C29" s="57">
        <v>6.349</v>
      </c>
      <c r="D29" s="57">
        <v>0</v>
      </c>
      <c r="E29" s="67">
        <v>0</v>
      </c>
      <c r="F29" s="57">
        <v>0</v>
      </c>
      <c r="G29" s="58">
        <f t="shared" si="0"/>
        <v>-6.349</v>
      </c>
      <c r="H29" s="59">
        <f t="shared" si="1"/>
        <v>0</v>
      </c>
      <c r="I29" s="60"/>
      <c r="J29" s="54"/>
    </row>
    <row r="30" spans="1:10" ht="12.75">
      <c r="A30" s="69"/>
      <c r="B30" s="56" t="s">
        <v>36</v>
      </c>
      <c r="C30" s="57">
        <v>245.039</v>
      </c>
      <c r="D30" s="57">
        <v>209.149</v>
      </c>
      <c r="E30" s="67">
        <v>2548.569</v>
      </c>
      <c r="F30" s="57">
        <v>7498.625</v>
      </c>
      <c r="G30" s="58">
        <f t="shared" si="0"/>
        <v>-35.889999999999986</v>
      </c>
      <c r="H30" s="59">
        <f t="shared" si="1"/>
        <v>4950.0560000000005</v>
      </c>
      <c r="I30" s="60"/>
      <c r="J30" s="54"/>
    </row>
    <row r="31" spans="1:10" ht="13.5">
      <c r="A31" s="71">
        <v>5</v>
      </c>
      <c r="B31" s="72" t="s">
        <v>41</v>
      </c>
      <c r="C31" s="73">
        <f>SUM(C32:C33)</f>
        <v>135.31</v>
      </c>
      <c r="D31" s="73">
        <v>135.315</v>
      </c>
      <c r="E31" s="73">
        <f>SUM(E32:E33)</f>
        <v>215.02499999999998</v>
      </c>
      <c r="F31" s="73">
        <v>377.10999999999996</v>
      </c>
      <c r="G31" s="65">
        <f t="shared" si="0"/>
        <v>0.0049999999999954525</v>
      </c>
      <c r="H31" s="66">
        <f t="shared" si="1"/>
        <v>162.08499999999998</v>
      </c>
      <c r="I31" s="53"/>
      <c r="J31" s="54"/>
    </row>
    <row r="32" spans="1:10" ht="12.75">
      <c r="A32" s="70"/>
      <c r="B32" s="74" t="s">
        <v>42</v>
      </c>
      <c r="C32" s="75">
        <v>0.04</v>
      </c>
      <c r="D32" s="57">
        <v>0.055</v>
      </c>
      <c r="E32" s="75">
        <v>0.015</v>
      </c>
      <c r="F32" s="76">
        <v>0.025</v>
      </c>
      <c r="G32" s="77">
        <f t="shared" si="0"/>
        <v>0.015</v>
      </c>
      <c r="H32" s="78">
        <f t="shared" si="1"/>
        <v>0.010000000000000002</v>
      </c>
      <c r="I32" s="79"/>
      <c r="J32" s="54"/>
    </row>
    <row r="33" spans="1:10" ht="12.75">
      <c r="A33" s="70"/>
      <c r="B33" s="74" t="s">
        <v>43</v>
      </c>
      <c r="C33" s="80">
        <v>135.27</v>
      </c>
      <c r="D33" s="57">
        <v>135.26</v>
      </c>
      <c r="E33" s="80">
        <v>215.01</v>
      </c>
      <c r="F33" s="76">
        <v>377.085</v>
      </c>
      <c r="G33" s="58">
        <f t="shared" si="0"/>
        <v>-0.010000000000019327</v>
      </c>
      <c r="H33" s="59">
        <f t="shared" si="1"/>
        <v>162.075</v>
      </c>
      <c r="I33" s="60"/>
      <c r="J33" s="54"/>
    </row>
    <row r="34" spans="1:10" ht="12.75">
      <c r="A34" s="81">
        <v>6</v>
      </c>
      <c r="B34" s="82" t="s">
        <v>44</v>
      </c>
      <c r="C34" s="65">
        <f>SUM(C35:C39)</f>
        <v>201817.543</v>
      </c>
      <c r="D34" s="65">
        <f>SUM(D35:D39)</f>
        <v>175517.548</v>
      </c>
      <c r="E34" s="65">
        <f>SUM(E35:E39)</f>
        <v>196785.77800000005</v>
      </c>
      <c r="F34" s="65">
        <f>SUM(F35:F39)</f>
        <v>253148.87299999996</v>
      </c>
      <c r="G34" s="65">
        <f t="shared" si="0"/>
        <v>-26299.994999999995</v>
      </c>
      <c r="H34" s="66">
        <f>F34-E34</f>
        <v>56363.094999999914</v>
      </c>
      <c r="I34" s="53"/>
      <c r="J34" s="54"/>
    </row>
    <row r="35" spans="1:10" ht="12.75">
      <c r="A35" s="83"/>
      <c r="B35" s="84" t="s">
        <v>32</v>
      </c>
      <c r="C35" s="58">
        <f>C8+C14+C20+C26+C32</f>
        <v>23333</v>
      </c>
      <c r="D35" s="58">
        <f>D8+D14+D20+D26+D32</f>
        <v>18497.954</v>
      </c>
      <c r="E35" s="58">
        <f>E8+E14+E20+E26+E32</f>
        <v>18526.589</v>
      </c>
      <c r="F35" s="58">
        <f>F8+F14+F20+F26+F32</f>
        <v>16437.408000000003</v>
      </c>
      <c r="G35" s="58">
        <f t="shared" si="0"/>
        <v>-4835.0459999999985</v>
      </c>
      <c r="H35" s="59">
        <f t="shared" si="1"/>
        <v>-2089.180999999997</v>
      </c>
      <c r="I35" s="60"/>
      <c r="J35" s="54"/>
    </row>
    <row r="36" spans="1:10" ht="12.75">
      <c r="A36" s="83"/>
      <c r="B36" s="84" t="s">
        <v>33</v>
      </c>
      <c r="C36" s="58">
        <f aca="true" t="shared" si="2" ref="C36:F38">C9+C15+C21+C27</f>
        <v>136367.025</v>
      </c>
      <c r="D36" s="58">
        <f t="shared" si="2"/>
        <v>118956.45000000001</v>
      </c>
      <c r="E36" s="58">
        <f t="shared" si="2"/>
        <v>136363.075</v>
      </c>
      <c r="F36" s="58">
        <f t="shared" si="2"/>
        <v>178498.525</v>
      </c>
      <c r="G36" s="58">
        <f t="shared" si="0"/>
        <v>-17410.574999999983</v>
      </c>
      <c r="H36" s="59">
        <f t="shared" si="1"/>
        <v>42135.44999999998</v>
      </c>
      <c r="I36" s="60"/>
      <c r="J36" s="54"/>
    </row>
    <row r="37" spans="1:10" ht="12.75">
      <c r="A37" s="83"/>
      <c r="B37" s="84" t="s">
        <v>34</v>
      </c>
      <c r="C37" s="58">
        <f t="shared" si="2"/>
        <v>2744.35</v>
      </c>
      <c r="D37" s="58">
        <f t="shared" si="2"/>
        <v>2595.925</v>
      </c>
      <c r="E37" s="58">
        <f t="shared" si="2"/>
        <v>3087.825</v>
      </c>
      <c r="F37" s="58">
        <f t="shared" si="2"/>
        <v>6093.049999999999</v>
      </c>
      <c r="G37" s="58">
        <f t="shared" si="0"/>
        <v>-148.42499999999973</v>
      </c>
      <c r="H37" s="59">
        <f t="shared" si="1"/>
        <v>3005.2249999999995</v>
      </c>
      <c r="I37" s="60"/>
      <c r="J37" s="54"/>
    </row>
    <row r="38" spans="1:10" ht="12.75">
      <c r="A38" s="83"/>
      <c r="B38" s="84" t="s">
        <v>35</v>
      </c>
      <c r="C38" s="58">
        <f t="shared" si="2"/>
        <v>3046.324</v>
      </c>
      <c r="D38" s="58">
        <f t="shared" si="2"/>
        <v>2778.975</v>
      </c>
      <c r="E38" s="58">
        <f t="shared" si="2"/>
        <v>3046.95</v>
      </c>
      <c r="F38" s="58">
        <f t="shared" si="2"/>
        <v>3993.025</v>
      </c>
      <c r="G38" s="58">
        <f t="shared" si="0"/>
        <v>-267.34900000000016</v>
      </c>
      <c r="H38" s="59">
        <f t="shared" si="1"/>
        <v>946.0750000000003</v>
      </c>
      <c r="I38" s="60"/>
      <c r="J38" s="54"/>
    </row>
    <row r="39" spans="1:10" ht="12.75">
      <c r="A39" s="83"/>
      <c r="B39" s="84" t="s">
        <v>36</v>
      </c>
      <c r="C39" s="58">
        <f>C12+C18+C24+C30+C33</f>
        <v>36326.844</v>
      </c>
      <c r="D39" s="58">
        <f>D12+D18+D24+D30+D33</f>
        <v>32688.244</v>
      </c>
      <c r="E39" s="58">
        <f>E12+E18+E24+E30+E33</f>
        <v>35761.339</v>
      </c>
      <c r="F39" s="58">
        <f>F12+F18+F24+F30+F33</f>
        <v>48126.865</v>
      </c>
      <c r="G39" s="58">
        <f t="shared" si="0"/>
        <v>-3638.5999999999985</v>
      </c>
      <c r="H39" s="59">
        <f t="shared" si="1"/>
        <v>12365.525999999998</v>
      </c>
      <c r="I39" s="60"/>
      <c r="J39" s="54"/>
    </row>
    <row r="40" spans="1:10" ht="13.5" thickBot="1">
      <c r="A40" s="85">
        <v>7</v>
      </c>
      <c r="B40" s="86" t="s">
        <v>45</v>
      </c>
      <c r="C40" s="87">
        <v>-23500.8</v>
      </c>
      <c r="D40" s="88">
        <v>-85852.5</v>
      </c>
      <c r="E40" s="87">
        <v>-33813.1</v>
      </c>
      <c r="F40" s="88">
        <v>-210216.2</v>
      </c>
      <c r="G40" s="87">
        <f>D40-C40</f>
        <v>-62351.7</v>
      </c>
      <c r="H40" s="89">
        <f>F40-E40</f>
        <v>-176403.1</v>
      </c>
      <c r="I40" s="53"/>
      <c r="J40" s="54"/>
    </row>
    <row r="41" ht="13.5" thickTop="1"/>
    <row r="42" ht="12.75">
      <c r="J42" s="92"/>
    </row>
    <row r="43" spans="3:10" ht="12.75">
      <c r="C43" s="93"/>
      <c r="D43" s="93"/>
      <c r="E43" s="93"/>
      <c r="F43" s="93"/>
      <c r="G43" s="93"/>
      <c r="H43" s="93"/>
      <c r="I43" s="94"/>
      <c r="J43" s="92"/>
    </row>
    <row r="46" spans="4:6" ht="12.75">
      <c r="D46" s="95"/>
      <c r="E46" s="95"/>
      <c r="F46" s="96"/>
    </row>
  </sheetData>
  <sheetProtection/>
  <mergeCells count="7">
    <mergeCell ref="A1:H1"/>
    <mergeCell ref="A2:H2"/>
    <mergeCell ref="A3:H3"/>
    <mergeCell ref="A4:H4"/>
    <mergeCell ref="A5:A6"/>
    <mergeCell ref="B5:B6"/>
    <mergeCell ref="G5:H5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:K2"/>
    </sheetView>
  </sheetViews>
  <sheetFormatPr defaultColWidth="11.00390625" defaultRowHeight="16.5" customHeight="1"/>
  <cols>
    <col min="1" max="1" width="46.7109375" style="380" bestFit="1" customWidth="1"/>
    <col min="2" max="2" width="10.57421875" style="380" bestFit="1" customWidth="1"/>
    <col min="3" max="3" width="11.421875" style="380" bestFit="1" customWidth="1"/>
    <col min="4" max="5" width="10.7109375" style="380" bestFit="1" customWidth="1"/>
    <col min="6" max="6" width="9.28125" style="380" bestFit="1" customWidth="1"/>
    <col min="7" max="7" width="2.421875" style="380" bestFit="1" customWidth="1"/>
    <col min="8" max="8" width="7.7109375" style="380" bestFit="1" customWidth="1"/>
    <col min="9" max="9" width="10.7109375" style="380" customWidth="1"/>
    <col min="10" max="10" width="2.140625" style="380" customWidth="1"/>
    <col min="11" max="11" width="7.7109375" style="380" bestFit="1" customWidth="1"/>
    <col min="12" max="16384" width="11.00390625" style="379" customWidth="1"/>
  </cols>
  <sheetData>
    <row r="1" spans="1:11" ht="12.75">
      <c r="A1" s="1643" t="s">
        <v>330</v>
      </c>
      <c r="B1" s="1643"/>
      <c r="C1" s="1643"/>
      <c r="D1" s="1643"/>
      <c r="E1" s="1643"/>
      <c r="F1" s="1643"/>
      <c r="G1" s="1643"/>
      <c r="H1" s="1643"/>
      <c r="I1" s="1643"/>
      <c r="J1" s="1643"/>
      <c r="K1" s="1643"/>
    </row>
    <row r="2" spans="1:11" ht="15.75">
      <c r="A2" s="1644" t="s">
        <v>128</v>
      </c>
      <c r="B2" s="1644"/>
      <c r="C2" s="1644"/>
      <c r="D2" s="1644"/>
      <c r="E2" s="1644"/>
      <c r="F2" s="1644"/>
      <c r="G2" s="1644"/>
      <c r="H2" s="1644"/>
      <c r="I2" s="1644"/>
      <c r="J2" s="1644"/>
      <c r="K2" s="1644"/>
    </row>
    <row r="3" spans="1:11" ht="16.5" customHeight="1" thickBot="1">
      <c r="A3" s="381" t="s">
        <v>134</v>
      </c>
      <c r="B3" s="381"/>
      <c r="C3" s="381"/>
      <c r="D3" s="381"/>
      <c r="E3" s="449"/>
      <c r="F3" s="381"/>
      <c r="G3" s="381"/>
      <c r="H3" s="381"/>
      <c r="I3" s="1645" t="s">
        <v>50</v>
      </c>
      <c r="J3" s="1645"/>
      <c r="K3" s="1645"/>
    </row>
    <row r="4" spans="1:11" ht="16.5" customHeight="1" thickTop="1">
      <c r="A4" s="448"/>
      <c r="B4" s="447">
        <v>2014</v>
      </c>
      <c r="C4" s="446">
        <v>2015</v>
      </c>
      <c r="D4" s="446">
        <v>2015</v>
      </c>
      <c r="E4" s="445">
        <v>2016</v>
      </c>
      <c r="F4" s="1646" t="s">
        <v>329</v>
      </c>
      <c r="G4" s="1646"/>
      <c r="H4" s="1646"/>
      <c r="I4" s="1646"/>
      <c r="J4" s="1646"/>
      <c r="K4" s="1647"/>
    </row>
    <row r="5" spans="1:11" ht="12.75">
      <c r="A5" s="444" t="s">
        <v>328</v>
      </c>
      <c r="B5" s="443" t="s">
        <v>327</v>
      </c>
      <c r="C5" s="443" t="s">
        <v>326</v>
      </c>
      <c r="D5" s="443" t="s">
        <v>325</v>
      </c>
      <c r="E5" s="442" t="s">
        <v>324</v>
      </c>
      <c r="F5" s="1648" t="s">
        <v>3</v>
      </c>
      <c r="G5" s="1649"/>
      <c r="H5" s="1650"/>
      <c r="I5" s="1649" t="s">
        <v>6</v>
      </c>
      <c r="J5" s="1649"/>
      <c r="K5" s="1651"/>
    </row>
    <row r="6" spans="1:11" ht="12.75">
      <c r="A6" s="441" t="s">
        <v>134</v>
      </c>
      <c r="B6" s="440"/>
      <c r="C6" s="437"/>
      <c r="D6" s="437"/>
      <c r="E6" s="439"/>
      <c r="F6" s="437" t="s">
        <v>52</v>
      </c>
      <c r="G6" s="436" t="s">
        <v>134</v>
      </c>
      <c r="H6" s="438" t="s">
        <v>323</v>
      </c>
      <c r="I6" s="437" t="s">
        <v>52</v>
      </c>
      <c r="J6" s="436" t="s">
        <v>134</v>
      </c>
      <c r="K6" s="435" t="s">
        <v>323</v>
      </c>
    </row>
    <row r="7" spans="1:12" ht="16.5" customHeight="1">
      <c r="A7" s="423" t="s">
        <v>322</v>
      </c>
      <c r="B7" s="420">
        <v>599219.7117261993</v>
      </c>
      <c r="C7" s="420">
        <v>707278.6452143922</v>
      </c>
      <c r="D7" s="420">
        <v>747287.4137133706</v>
      </c>
      <c r="E7" s="419">
        <v>931995.5079676644</v>
      </c>
      <c r="F7" s="422">
        <v>101147.49322338297</v>
      </c>
      <c r="G7" s="432" t="s">
        <v>306</v>
      </c>
      <c r="H7" s="419">
        <v>16.879867474987233</v>
      </c>
      <c r="I7" s="420">
        <v>166832.00011402133</v>
      </c>
      <c r="J7" s="434" t="s">
        <v>305</v>
      </c>
      <c r="K7" s="418">
        <v>22.32501137480838</v>
      </c>
      <c r="L7" s="399"/>
    </row>
    <row r="8" spans="1:12" ht="16.5" customHeight="1">
      <c r="A8" s="417" t="s">
        <v>321</v>
      </c>
      <c r="B8" s="412">
        <v>686759.0177883125</v>
      </c>
      <c r="C8" s="412">
        <v>805157.4360506573</v>
      </c>
      <c r="D8" s="412">
        <v>847679.0045905733</v>
      </c>
      <c r="E8" s="411">
        <v>1043545.1487195132</v>
      </c>
      <c r="F8" s="414">
        <v>118398.41826234479</v>
      </c>
      <c r="G8" s="413"/>
      <c r="H8" s="411">
        <v>17.24016943288833</v>
      </c>
      <c r="I8" s="412">
        <v>195866.14412893995</v>
      </c>
      <c r="J8" s="411"/>
      <c r="K8" s="410">
        <v>23.106169088562336</v>
      </c>
      <c r="L8" s="399"/>
    </row>
    <row r="9" spans="1:12" ht="16.5" customHeight="1">
      <c r="A9" s="417" t="s">
        <v>320</v>
      </c>
      <c r="B9" s="412">
        <v>87539.30606211328</v>
      </c>
      <c r="C9" s="412">
        <v>97878.79083626509</v>
      </c>
      <c r="D9" s="412">
        <v>100391.5908772026</v>
      </c>
      <c r="E9" s="411">
        <v>111549.64075184877</v>
      </c>
      <c r="F9" s="414">
        <v>10339.484774151817</v>
      </c>
      <c r="G9" s="413"/>
      <c r="H9" s="411">
        <v>11.811248271508417</v>
      </c>
      <c r="I9" s="412">
        <v>11158.049874646167</v>
      </c>
      <c r="J9" s="411"/>
      <c r="K9" s="410">
        <v>11.114526403206934</v>
      </c>
      <c r="L9" s="399"/>
    </row>
    <row r="10" spans="1:12" ht="16.5" customHeight="1">
      <c r="A10" s="415" t="s">
        <v>319</v>
      </c>
      <c r="B10" s="412">
        <v>80052.68665923328</v>
      </c>
      <c r="C10" s="412">
        <v>91094.89321312509</v>
      </c>
      <c r="D10" s="412">
        <v>94395.6224746026</v>
      </c>
      <c r="E10" s="411">
        <v>106130.67773277877</v>
      </c>
      <c r="F10" s="414">
        <v>11042.20655389181</v>
      </c>
      <c r="G10" s="413"/>
      <c r="H10" s="411">
        <v>13.793673909903937</v>
      </c>
      <c r="I10" s="412">
        <v>11735.055258176173</v>
      </c>
      <c r="J10" s="411"/>
      <c r="K10" s="410">
        <v>12.431779091592432</v>
      </c>
      <c r="L10" s="399"/>
    </row>
    <row r="11" spans="1:12" s="433" customFormat="1" ht="16.5" customHeight="1">
      <c r="A11" s="415" t="s">
        <v>318</v>
      </c>
      <c r="B11" s="412">
        <v>7486.619402879999</v>
      </c>
      <c r="C11" s="412">
        <v>6783.897623140001</v>
      </c>
      <c r="D11" s="412">
        <v>5995.9684025999995</v>
      </c>
      <c r="E11" s="411">
        <v>5418.963019069999</v>
      </c>
      <c r="F11" s="414">
        <v>-702.721779739998</v>
      </c>
      <c r="G11" s="413"/>
      <c r="H11" s="411">
        <v>-9.386369760825168</v>
      </c>
      <c r="I11" s="412">
        <v>-577.0053835300005</v>
      </c>
      <c r="J11" s="411"/>
      <c r="K11" s="410">
        <v>-9.623222552003389</v>
      </c>
      <c r="L11" s="399"/>
    </row>
    <row r="12" spans="1:12" ht="16.5" customHeight="1">
      <c r="A12" s="423" t="s">
        <v>317</v>
      </c>
      <c r="B12" s="420">
        <v>966747.4467863806</v>
      </c>
      <c r="C12" s="420">
        <v>1055262.2135622795</v>
      </c>
      <c r="D12" s="420">
        <v>1130514.1191695295</v>
      </c>
      <c r="E12" s="419">
        <v>1177092.8995907865</v>
      </c>
      <c r="F12" s="422">
        <v>95426.20704070874</v>
      </c>
      <c r="G12" s="432" t="s">
        <v>306</v>
      </c>
      <c r="H12" s="419">
        <v>9.870851726365593</v>
      </c>
      <c r="I12" s="420">
        <v>64454.874561529694</v>
      </c>
      <c r="J12" s="431" t="s">
        <v>305</v>
      </c>
      <c r="K12" s="418">
        <v>5.701377229050261</v>
      </c>
      <c r="L12" s="399"/>
    </row>
    <row r="13" spans="1:12" ht="16.5" customHeight="1">
      <c r="A13" s="417" t="s">
        <v>316</v>
      </c>
      <c r="B13" s="412">
        <v>1314304.964722467</v>
      </c>
      <c r="C13" s="412">
        <v>1420269.2278556435</v>
      </c>
      <c r="D13" s="412">
        <v>1527345.6162738341</v>
      </c>
      <c r="E13" s="411">
        <v>1624779.3707057792</v>
      </c>
      <c r="F13" s="414">
        <v>105964.2631331766</v>
      </c>
      <c r="G13" s="413"/>
      <c r="H13" s="411">
        <v>8.062380191613471</v>
      </c>
      <c r="I13" s="430">
        <v>97433.75443194504</v>
      </c>
      <c r="J13" s="429"/>
      <c r="K13" s="428">
        <v>6.3792866129178964</v>
      </c>
      <c r="L13" s="399"/>
    </row>
    <row r="14" spans="1:12" ht="16.5" customHeight="1">
      <c r="A14" s="417" t="s">
        <v>315</v>
      </c>
      <c r="B14" s="412">
        <v>141989.49496771995</v>
      </c>
      <c r="C14" s="412">
        <v>56976.801919660036</v>
      </c>
      <c r="D14" s="412">
        <v>127211.42502261003</v>
      </c>
      <c r="E14" s="411">
        <v>-5194.106852900004</v>
      </c>
      <c r="F14" s="414">
        <v>-85012.69304805991</v>
      </c>
      <c r="G14" s="413"/>
      <c r="H14" s="411">
        <v>-59.872523011217694</v>
      </c>
      <c r="I14" s="412">
        <v>-132405.53187551003</v>
      </c>
      <c r="J14" s="411"/>
      <c r="K14" s="410">
        <v>-104.0830506001932</v>
      </c>
      <c r="L14" s="399"/>
    </row>
    <row r="15" spans="1:12" ht="16.5" customHeight="1">
      <c r="A15" s="415" t="s">
        <v>314</v>
      </c>
      <c r="B15" s="412">
        <v>165490.34271409997</v>
      </c>
      <c r="C15" s="412">
        <v>142829.31447425002</v>
      </c>
      <c r="D15" s="412">
        <v>161024.52447424998</v>
      </c>
      <c r="E15" s="411">
        <v>205021.92687424997</v>
      </c>
      <c r="F15" s="414">
        <v>-22661.028239849955</v>
      </c>
      <c r="G15" s="413"/>
      <c r="H15" s="411">
        <v>-13.693263225032412</v>
      </c>
      <c r="I15" s="412">
        <v>43997.40239999999</v>
      </c>
      <c r="J15" s="411"/>
      <c r="K15" s="410">
        <v>27.323417065600946</v>
      </c>
      <c r="L15" s="399"/>
    </row>
    <row r="16" spans="1:12" ht="16.5" customHeight="1">
      <c r="A16" s="415" t="s">
        <v>313</v>
      </c>
      <c r="B16" s="412">
        <v>23500.847746380023</v>
      </c>
      <c r="C16" s="412">
        <v>85852.51255458998</v>
      </c>
      <c r="D16" s="412">
        <v>33813.099451639944</v>
      </c>
      <c r="E16" s="411">
        <v>210216.03372714997</v>
      </c>
      <c r="F16" s="414">
        <v>62351.66480820996</v>
      </c>
      <c r="G16" s="413"/>
      <c r="H16" s="411">
        <v>265.3166621098354</v>
      </c>
      <c r="I16" s="412">
        <v>176402.93427551002</v>
      </c>
      <c r="J16" s="411"/>
      <c r="K16" s="410">
        <v>521.6999835457392</v>
      </c>
      <c r="L16" s="399"/>
    </row>
    <row r="17" spans="1:12" ht="16.5" customHeight="1">
      <c r="A17" s="417" t="s">
        <v>312</v>
      </c>
      <c r="B17" s="412">
        <v>10417.33065354</v>
      </c>
      <c r="C17" s="412">
        <v>10554.579788590003</v>
      </c>
      <c r="D17" s="412">
        <v>10100.7670851545</v>
      </c>
      <c r="E17" s="411">
        <v>9845.3375208659</v>
      </c>
      <c r="F17" s="414">
        <v>137.24913505000222</v>
      </c>
      <c r="G17" s="413"/>
      <c r="H17" s="411">
        <v>1.3175077149285115</v>
      </c>
      <c r="I17" s="412">
        <v>-255.4295642886009</v>
      </c>
      <c r="J17" s="411"/>
      <c r="K17" s="410">
        <v>-2.5288135260936357</v>
      </c>
      <c r="L17" s="399"/>
    </row>
    <row r="18" spans="1:12" ht="16.5" customHeight="1">
      <c r="A18" s="415" t="s">
        <v>311</v>
      </c>
      <c r="B18" s="412">
        <v>11073.529709095701</v>
      </c>
      <c r="C18" s="412">
        <v>25061.798637598178</v>
      </c>
      <c r="D18" s="412">
        <v>16088.55381306152</v>
      </c>
      <c r="E18" s="411">
        <v>19104.576614399393</v>
      </c>
      <c r="F18" s="414">
        <v>13988.268928502477</v>
      </c>
      <c r="G18" s="413"/>
      <c r="H18" s="411">
        <v>126.3216814870929</v>
      </c>
      <c r="I18" s="412">
        <v>3016.022801337873</v>
      </c>
      <c r="J18" s="411"/>
      <c r="K18" s="410">
        <v>18.74638849695309</v>
      </c>
      <c r="L18" s="399"/>
    </row>
    <row r="19" spans="1:12" ht="16.5" customHeight="1">
      <c r="A19" s="415" t="s">
        <v>310</v>
      </c>
      <c r="B19" s="412">
        <v>1487.62224685</v>
      </c>
      <c r="C19" s="412">
        <v>2668.38354558</v>
      </c>
      <c r="D19" s="412">
        <v>3260.6839702900006</v>
      </c>
      <c r="E19" s="411">
        <v>3413.91750957</v>
      </c>
      <c r="F19" s="414">
        <v>1180.76129873</v>
      </c>
      <c r="G19" s="413"/>
      <c r="H19" s="411">
        <v>79.37238779738809</v>
      </c>
      <c r="I19" s="412">
        <v>153.2335392799996</v>
      </c>
      <c r="J19" s="411"/>
      <c r="K19" s="410">
        <v>4.699429342929276</v>
      </c>
      <c r="L19" s="399"/>
    </row>
    <row r="20" spans="1:12" ht="16.5" customHeight="1">
      <c r="A20" s="415" t="s">
        <v>309</v>
      </c>
      <c r="B20" s="412">
        <v>9585.907462245701</v>
      </c>
      <c r="C20" s="412">
        <v>22393.41509201818</v>
      </c>
      <c r="D20" s="412">
        <v>12827.869842771519</v>
      </c>
      <c r="E20" s="411">
        <v>15690.659104829394</v>
      </c>
      <c r="F20" s="414">
        <v>12807.507629772477</v>
      </c>
      <c r="G20" s="413"/>
      <c r="H20" s="411">
        <v>133.6076702202177</v>
      </c>
      <c r="I20" s="412">
        <v>2862.789262057875</v>
      </c>
      <c r="J20" s="411"/>
      <c r="K20" s="410">
        <v>22.31694971298022</v>
      </c>
      <c r="L20" s="399"/>
    </row>
    <row r="21" spans="1:12" ht="16.5" customHeight="1">
      <c r="A21" s="417" t="s">
        <v>308</v>
      </c>
      <c r="B21" s="412">
        <v>1150824.6093921112</v>
      </c>
      <c r="C21" s="412">
        <v>1327676.0475097953</v>
      </c>
      <c r="D21" s="412">
        <v>1373944.8703530082</v>
      </c>
      <c r="E21" s="411">
        <v>1601023.5634234138</v>
      </c>
      <c r="F21" s="414">
        <v>176851.4381176841</v>
      </c>
      <c r="G21" s="427"/>
      <c r="H21" s="411">
        <v>15.36736672768065</v>
      </c>
      <c r="I21" s="412">
        <v>227078.69307040563</v>
      </c>
      <c r="J21" s="426"/>
      <c r="K21" s="410">
        <v>16.52749669730651</v>
      </c>
      <c r="L21" s="399"/>
    </row>
    <row r="22" spans="1:12" ht="16.5" customHeight="1">
      <c r="A22" s="417" t="s">
        <v>307</v>
      </c>
      <c r="B22" s="412">
        <v>347557.5179360863</v>
      </c>
      <c r="C22" s="412">
        <v>365007.01429336413</v>
      </c>
      <c r="D22" s="412">
        <v>396831.49710430467</v>
      </c>
      <c r="E22" s="412">
        <v>447686.4711149925</v>
      </c>
      <c r="F22" s="414">
        <v>10538.056092467861</v>
      </c>
      <c r="G22" s="425" t="s">
        <v>306</v>
      </c>
      <c r="H22" s="411">
        <v>3.032032267650658</v>
      </c>
      <c r="I22" s="412">
        <v>32978.879870415345</v>
      </c>
      <c r="J22" s="424" t="s">
        <v>305</v>
      </c>
      <c r="K22" s="410">
        <v>8.31054997172945</v>
      </c>
      <c r="L22" s="399"/>
    </row>
    <row r="23" spans="1:12" ht="16.5" customHeight="1">
      <c r="A23" s="423" t="s">
        <v>304</v>
      </c>
      <c r="B23" s="420">
        <v>1565967.1585125797</v>
      </c>
      <c r="C23" s="420">
        <v>1762540.8587766718</v>
      </c>
      <c r="D23" s="420">
        <v>1877801.5328829</v>
      </c>
      <c r="E23" s="419">
        <v>2109088.407558451</v>
      </c>
      <c r="F23" s="422">
        <v>196573.70026409207</v>
      </c>
      <c r="G23" s="421"/>
      <c r="H23" s="419">
        <v>12.552862248452637</v>
      </c>
      <c r="I23" s="420">
        <v>231286.87467555096</v>
      </c>
      <c r="J23" s="419"/>
      <c r="K23" s="418">
        <v>12.316896680793905</v>
      </c>
      <c r="L23" s="399"/>
    </row>
    <row r="24" spans="1:12" ht="16.5" customHeight="1">
      <c r="A24" s="417" t="s">
        <v>303</v>
      </c>
      <c r="B24" s="412">
        <v>1130173.7065940998</v>
      </c>
      <c r="C24" s="412">
        <v>1278225.0659390858</v>
      </c>
      <c r="D24" s="412">
        <v>1376048.568764397</v>
      </c>
      <c r="E24" s="411">
        <v>1553898.7583036409</v>
      </c>
      <c r="F24" s="414">
        <v>148051.35934498603</v>
      </c>
      <c r="G24" s="413"/>
      <c r="H24" s="411">
        <v>13.099876459801454</v>
      </c>
      <c r="I24" s="412">
        <v>177850.18953924393</v>
      </c>
      <c r="J24" s="411"/>
      <c r="K24" s="416">
        <v>12.924702919384739</v>
      </c>
      <c r="L24" s="399"/>
    </row>
    <row r="25" spans="1:12" ht="16.5" customHeight="1">
      <c r="A25" s="417" t="s">
        <v>302</v>
      </c>
      <c r="B25" s="412">
        <v>354830.0274856184</v>
      </c>
      <c r="C25" s="412">
        <v>390258.040851142</v>
      </c>
      <c r="D25" s="412">
        <v>424744.6343087903</v>
      </c>
      <c r="E25" s="411">
        <v>468232.786404248</v>
      </c>
      <c r="F25" s="414">
        <v>35428.0133655236</v>
      </c>
      <c r="G25" s="413"/>
      <c r="H25" s="411">
        <v>9.984502612862867</v>
      </c>
      <c r="I25" s="412">
        <v>43488.152095457655</v>
      </c>
      <c r="J25" s="411"/>
      <c r="K25" s="416">
        <v>10.238658380282603</v>
      </c>
      <c r="L25" s="399"/>
    </row>
    <row r="26" spans="1:12" ht="16.5" customHeight="1">
      <c r="A26" s="415" t="s">
        <v>301</v>
      </c>
      <c r="B26" s="412">
        <v>227537.39173336106</v>
      </c>
      <c r="C26" s="412">
        <v>263387.588092671</v>
      </c>
      <c r="D26" s="412">
        <v>270080.36128978006</v>
      </c>
      <c r="E26" s="411">
        <v>315406.7795911401</v>
      </c>
      <c r="F26" s="414">
        <v>35850.19635930995</v>
      </c>
      <c r="G26" s="413"/>
      <c r="H26" s="411">
        <v>15.755738468392433</v>
      </c>
      <c r="I26" s="412">
        <v>45326.41830136004</v>
      </c>
      <c r="J26" s="411"/>
      <c r="K26" s="410">
        <v>16.782567264388213</v>
      </c>
      <c r="L26" s="399"/>
    </row>
    <row r="27" spans="1:12" ht="16.5" customHeight="1">
      <c r="A27" s="415" t="s">
        <v>300</v>
      </c>
      <c r="B27" s="412">
        <v>127292.64643086921</v>
      </c>
      <c r="C27" s="412">
        <v>126870.40182837509</v>
      </c>
      <c r="D27" s="412">
        <v>154664.23425830094</v>
      </c>
      <c r="E27" s="411">
        <v>152826.0018191408</v>
      </c>
      <c r="F27" s="414">
        <v>-422.2446024941164</v>
      </c>
      <c r="G27" s="413"/>
      <c r="H27" s="411">
        <v>-0.3317117008196003</v>
      </c>
      <c r="I27" s="412">
        <v>-1838.2324391601433</v>
      </c>
      <c r="J27" s="411"/>
      <c r="K27" s="410">
        <v>-1.18853104466942</v>
      </c>
      <c r="L27" s="399"/>
    </row>
    <row r="28" spans="1:12" ht="16.5" customHeight="1">
      <c r="A28" s="415" t="s">
        <v>299</v>
      </c>
      <c r="B28" s="412">
        <v>775343.6791084813</v>
      </c>
      <c r="C28" s="412">
        <v>887967.0250879438</v>
      </c>
      <c r="D28" s="412">
        <v>951303.9344556065</v>
      </c>
      <c r="E28" s="411">
        <v>1085665.9718993928</v>
      </c>
      <c r="F28" s="414">
        <v>112623.3459794625</v>
      </c>
      <c r="G28" s="413"/>
      <c r="H28" s="411">
        <v>14.525603163356019</v>
      </c>
      <c r="I28" s="412">
        <v>134362.03744378628</v>
      </c>
      <c r="J28" s="411"/>
      <c r="K28" s="410">
        <v>14.123986307349432</v>
      </c>
      <c r="L28" s="399"/>
    </row>
    <row r="29" spans="1:12" ht="16.5" customHeight="1">
      <c r="A29" s="409" t="s">
        <v>298</v>
      </c>
      <c r="B29" s="407">
        <v>435793.45191848004</v>
      </c>
      <c r="C29" s="407">
        <v>484315.792837586</v>
      </c>
      <c r="D29" s="407">
        <v>501752.96411850315</v>
      </c>
      <c r="E29" s="406">
        <v>555189.6492548102</v>
      </c>
      <c r="F29" s="408">
        <v>48522.340919105976</v>
      </c>
      <c r="G29" s="406"/>
      <c r="H29" s="406">
        <v>11.13425195020659</v>
      </c>
      <c r="I29" s="407">
        <v>53436.68513630703</v>
      </c>
      <c r="J29" s="406"/>
      <c r="K29" s="405">
        <v>10.649998895409903</v>
      </c>
      <c r="L29" s="399"/>
    </row>
    <row r="30" spans="1:12" ht="16.5" customHeight="1" thickBot="1">
      <c r="A30" s="404" t="s">
        <v>297</v>
      </c>
      <c r="B30" s="402">
        <v>1646019.845171813</v>
      </c>
      <c r="C30" s="402">
        <v>1853635.751989797</v>
      </c>
      <c r="D30" s="402">
        <v>1972197.1553575026</v>
      </c>
      <c r="E30" s="401">
        <v>2215219.0852912297</v>
      </c>
      <c r="F30" s="403">
        <v>207615.90681798407</v>
      </c>
      <c r="G30" s="401"/>
      <c r="H30" s="401">
        <v>12.613208001530078</v>
      </c>
      <c r="I30" s="402">
        <v>243021.92993372702</v>
      </c>
      <c r="J30" s="401"/>
      <c r="K30" s="400">
        <v>12.322395318011404</v>
      </c>
      <c r="L30" s="399"/>
    </row>
    <row r="31" spans="1:11" ht="19.5" customHeight="1" thickTop="1">
      <c r="A31" s="398" t="s">
        <v>296</v>
      </c>
      <c r="B31" s="396">
        <v>6911.44026480999</v>
      </c>
      <c r="C31" s="381" t="s">
        <v>294</v>
      </c>
      <c r="D31" s="391"/>
      <c r="E31" s="391"/>
      <c r="F31" s="391"/>
      <c r="G31" s="393"/>
      <c r="H31" s="392"/>
      <c r="I31" s="391"/>
      <c r="J31" s="390"/>
      <c r="K31" s="390"/>
    </row>
    <row r="32" spans="1:11" ht="15" customHeight="1">
      <c r="A32" s="397" t="s">
        <v>295</v>
      </c>
      <c r="B32" s="396">
        <v>17876.094140272497</v>
      </c>
      <c r="C32" s="381" t="s">
        <v>294</v>
      </c>
      <c r="D32" s="391"/>
      <c r="E32" s="391"/>
      <c r="F32" s="391"/>
      <c r="G32" s="393"/>
      <c r="H32" s="392"/>
      <c r="I32" s="391"/>
      <c r="J32" s="390"/>
      <c r="K32" s="390"/>
    </row>
    <row r="33" spans="1:11" ht="16.5" customHeight="1">
      <c r="A33" s="395" t="s">
        <v>293</v>
      </c>
      <c r="B33" s="381"/>
      <c r="C33" s="381"/>
      <c r="D33" s="391"/>
      <c r="E33" s="391"/>
      <c r="F33" s="391"/>
      <c r="G33" s="393"/>
      <c r="H33" s="392"/>
      <c r="I33" s="391"/>
      <c r="J33" s="390"/>
      <c r="K33" s="390"/>
    </row>
    <row r="34" spans="1:11" ht="16.5" customHeight="1">
      <c r="A34" s="394" t="s">
        <v>292</v>
      </c>
      <c r="B34" s="381"/>
      <c r="C34" s="381"/>
      <c r="D34" s="391"/>
      <c r="E34" s="391"/>
      <c r="F34" s="391"/>
      <c r="G34" s="393"/>
      <c r="H34" s="392"/>
      <c r="I34" s="391"/>
      <c r="J34" s="390"/>
      <c r="K34" s="390"/>
    </row>
    <row r="35" spans="1:11" ht="16.5" customHeight="1">
      <c r="A35" s="387" t="s">
        <v>291</v>
      </c>
      <c r="B35" s="389">
        <v>0.8127227640265928</v>
      </c>
      <c r="C35" s="388">
        <v>0.8432131770161009</v>
      </c>
      <c r="D35" s="388">
        <v>0.812288962773125</v>
      </c>
      <c r="E35" s="388">
        <v>0.9142528791411739</v>
      </c>
      <c r="F35" s="383">
        <v>0.030490412989508053</v>
      </c>
      <c r="G35" s="384"/>
      <c r="H35" s="383">
        <v>3.7516376234430644</v>
      </c>
      <c r="I35" s="383">
        <v>0.10196391636804891</v>
      </c>
      <c r="J35" s="383"/>
      <c r="K35" s="383">
        <v>12.552665497257012</v>
      </c>
    </row>
    <row r="36" spans="1:11" ht="16.5" customHeight="1">
      <c r="A36" s="387" t="s">
        <v>290</v>
      </c>
      <c r="B36" s="389">
        <v>2.5886137798486195</v>
      </c>
      <c r="C36" s="388">
        <v>2.7618040013766896</v>
      </c>
      <c r="D36" s="388">
        <v>2.63157901091805</v>
      </c>
      <c r="E36" s="388">
        <v>3.034081454617485</v>
      </c>
      <c r="F36" s="383">
        <v>0.17319022152807007</v>
      </c>
      <c r="G36" s="384"/>
      <c r="H36" s="383">
        <v>6.6904620100646355</v>
      </c>
      <c r="I36" s="383">
        <v>0.4025024436994351</v>
      </c>
      <c r="J36" s="383"/>
      <c r="K36" s="383">
        <v>15.295092491219503</v>
      </c>
    </row>
    <row r="37" spans="1:11" ht="16.5" customHeight="1">
      <c r="A37" s="387" t="s">
        <v>289</v>
      </c>
      <c r="B37" s="386">
        <v>3.5867797504617815</v>
      </c>
      <c r="C37" s="385">
        <v>3.8082435762461375</v>
      </c>
      <c r="D37" s="385">
        <v>3.5911400315190933</v>
      </c>
      <c r="E37" s="385">
        <v>4.118122875976576</v>
      </c>
      <c r="F37" s="383">
        <v>0.22146382578435597</v>
      </c>
      <c r="G37" s="384"/>
      <c r="H37" s="383">
        <v>6.174447309061659</v>
      </c>
      <c r="I37" s="383">
        <v>0.5269828444574829</v>
      </c>
      <c r="J37" s="383"/>
      <c r="K37" s="383">
        <v>14.674527861130581</v>
      </c>
    </row>
    <row r="38" spans="1:11" ht="16.5" customHeight="1">
      <c r="A38" s="382"/>
      <c r="B38" s="381"/>
      <c r="C38" s="381"/>
      <c r="D38" s="381"/>
      <c r="E38" s="381"/>
      <c r="F38" s="381"/>
      <c r="G38" s="381"/>
      <c r="H38" s="381"/>
      <c r="I38" s="381"/>
      <c r="J38" s="381"/>
      <c r="K38" s="381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A1" sqref="A1:K2"/>
    </sheetView>
  </sheetViews>
  <sheetFormatPr defaultColWidth="11.00390625" defaultRowHeight="16.5" customHeight="1"/>
  <cols>
    <col min="1" max="1" width="46.7109375" style="380" bestFit="1" customWidth="1"/>
    <col min="2" max="2" width="10.57421875" style="380" bestFit="1" customWidth="1"/>
    <col min="3" max="3" width="11.421875" style="380" bestFit="1" customWidth="1"/>
    <col min="4" max="5" width="10.7109375" style="380" bestFit="1" customWidth="1"/>
    <col min="6" max="6" width="9.28125" style="380" bestFit="1" customWidth="1"/>
    <col min="7" max="7" width="2.421875" style="380" bestFit="1" customWidth="1"/>
    <col min="8" max="8" width="7.7109375" style="380" bestFit="1" customWidth="1"/>
    <col min="9" max="9" width="10.7109375" style="380" customWidth="1"/>
    <col min="10" max="10" width="2.140625" style="380" customWidth="1"/>
    <col min="11" max="11" width="7.7109375" style="380" bestFit="1" customWidth="1"/>
    <col min="12" max="16384" width="11.00390625" style="379" customWidth="1"/>
  </cols>
  <sheetData>
    <row r="1" spans="1:11" ht="12.75">
      <c r="A1" s="1643" t="s">
        <v>378</v>
      </c>
      <c r="B1" s="1643"/>
      <c r="C1" s="1643"/>
      <c r="D1" s="1643"/>
      <c r="E1" s="1643"/>
      <c r="F1" s="1643"/>
      <c r="G1" s="1643"/>
      <c r="H1" s="1643"/>
      <c r="I1" s="1643"/>
      <c r="J1" s="1643"/>
      <c r="K1" s="1643"/>
    </row>
    <row r="2" spans="1:11" ht="16.5" customHeight="1">
      <c r="A2" s="1644" t="s">
        <v>129</v>
      </c>
      <c r="B2" s="1644"/>
      <c r="C2" s="1644"/>
      <c r="D2" s="1644"/>
      <c r="E2" s="1644"/>
      <c r="F2" s="1644"/>
      <c r="G2" s="1644"/>
      <c r="H2" s="1644"/>
      <c r="I2" s="1644"/>
      <c r="J2" s="1644"/>
      <c r="K2" s="1644"/>
    </row>
    <row r="3" spans="5:11" ht="16.5" customHeight="1" thickBot="1">
      <c r="E3" s="480"/>
      <c r="I3" s="1645" t="s">
        <v>50</v>
      </c>
      <c r="J3" s="1645"/>
      <c r="K3" s="1645"/>
    </row>
    <row r="4" spans="1:11" ht="13.5" thickTop="1">
      <c r="A4" s="448"/>
      <c r="B4" s="479">
        <v>2014</v>
      </c>
      <c r="C4" s="479">
        <v>2015</v>
      </c>
      <c r="D4" s="479">
        <v>2015</v>
      </c>
      <c r="E4" s="478">
        <v>2016</v>
      </c>
      <c r="F4" s="1652" t="s">
        <v>329</v>
      </c>
      <c r="G4" s="1653"/>
      <c r="H4" s="1653"/>
      <c r="I4" s="1653"/>
      <c r="J4" s="1653"/>
      <c r="K4" s="1654"/>
    </row>
    <row r="5" spans="1:11" ht="12.75">
      <c r="A5" s="476" t="s">
        <v>377</v>
      </c>
      <c r="B5" s="477" t="s">
        <v>327</v>
      </c>
      <c r="C5" s="443" t="s">
        <v>326</v>
      </c>
      <c r="D5" s="443" t="s">
        <v>325</v>
      </c>
      <c r="E5" s="442" t="s">
        <v>324</v>
      </c>
      <c r="F5" s="1648" t="s">
        <v>3</v>
      </c>
      <c r="G5" s="1649"/>
      <c r="H5" s="1650"/>
      <c r="I5" s="1648" t="s">
        <v>6</v>
      </c>
      <c r="J5" s="1649"/>
      <c r="K5" s="1651"/>
    </row>
    <row r="6" spans="1:11" ht="12.75">
      <c r="A6" s="476"/>
      <c r="B6" s="471"/>
      <c r="C6" s="471"/>
      <c r="D6" s="475"/>
      <c r="E6" s="474"/>
      <c r="F6" s="473" t="s">
        <v>52</v>
      </c>
      <c r="G6" s="470" t="s">
        <v>134</v>
      </c>
      <c r="H6" s="472" t="s">
        <v>323</v>
      </c>
      <c r="I6" s="471" t="s">
        <v>52</v>
      </c>
      <c r="J6" s="470" t="s">
        <v>134</v>
      </c>
      <c r="K6" s="469" t="s">
        <v>323</v>
      </c>
    </row>
    <row r="7" spans="1:11" ht="16.5" customHeight="1">
      <c r="A7" s="423" t="s">
        <v>376</v>
      </c>
      <c r="B7" s="420">
        <v>593752.93291056</v>
      </c>
      <c r="C7" s="420">
        <v>683121.12513773</v>
      </c>
      <c r="D7" s="420">
        <v>726683.8906569998</v>
      </c>
      <c r="E7" s="419">
        <v>901092.93919398</v>
      </c>
      <c r="F7" s="422">
        <v>89368.19222716999</v>
      </c>
      <c r="G7" s="459"/>
      <c r="H7" s="419">
        <v>15.051410658148608</v>
      </c>
      <c r="I7" s="420">
        <v>174409.04853698018</v>
      </c>
      <c r="J7" s="468"/>
      <c r="K7" s="418">
        <v>24.000676329744394</v>
      </c>
    </row>
    <row r="8" spans="1:11" ht="16.5" customHeight="1">
      <c r="A8" s="415" t="s">
        <v>375</v>
      </c>
      <c r="B8" s="412">
        <v>15882.78523922</v>
      </c>
      <c r="C8" s="412">
        <v>19087.14098204</v>
      </c>
      <c r="D8" s="412">
        <v>19527.07339061</v>
      </c>
      <c r="E8" s="411">
        <v>26705.26425292</v>
      </c>
      <c r="F8" s="414">
        <v>3204.35574282</v>
      </c>
      <c r="G8" s="460"/>
      <c r="H8" s="411">
        <v>20.17502405628048</v>
      </c>
      <c r="I8" s="412">
        <v>7178.190862309999</v>
      </c>
      <c r="J8" s="411"/>
      <c r="K8" s="410">
        <v>36.760198104042466</v>
      </c>
    </row>
    <row r="9" spans="1:11" ht="16.5" customHeight="1">
      <c r="A9" s="415" t="s">
        <v>374</v>
      </c>
      <c r="B9" s="412">
        <v>5469.26712</v>
      </c>
      <c r="C9" s="412">
        <v>4743.278960000001</v>
      </c>
      <c r="D9" s="412">
        <v>4095.8827999999994</v>
      </c>
      <c r="E9" s="411">
        <v>178.93672999999998</v>
      </c>
      <c r="F9" s="414">
        <v>-725.9881599999999</v>
      </c>
      <c r="G9" s="460"/>
      <c r="H9" s="411">
        <v>-13.273956895343591</v>
      </c>
      <c r="I9" s="412">
        <v>-3916.9460699999995</v>
      </c>
      <c r="J9" s="411"/>
      <c r="K9" s="410">
        <v>-95.63130248746376</v>
      </c>
    </row>
    <row r="10" spans="1:11" ht="16.5" customHeight="1">
      <c r="A10" s="415" t="s">
        <v>373</v>
      </c>
      <c r="B10" s="412">
        <v>0</v>
      </c>
      <c r="C10" s="412">
        <v>0</v>
      </c>
      <c r="D10" s="412">
        <v>0</v>
      </c>
      <c r="E10" s="412">
        <v>3220.86114</v>
      </c>
      <c r="F10" s="414">
        <v>0</v>
      </c>
      <c r="G10" s="460"/>
      <c r="H10" s="411"/>
      <c r="I10" s="412">
        <v>3220.86114</v>
      </c>
      <c r="J10" s="411"/>
      <c r="K10" s="410">
        <v>0</v>
      </c>
    </row>
    <row r="11" spans="1:11" ht="16.5" customHeight="1">
      <c r="A11" s="415" t="s">
        <v>372</v>
      </c>
      <c r="B11" s="412">
        <v>572400.8805513401</v>
      </c>
      <c r="C11" s="412">
        <v>659290.70519569</v>
      </c>
      <c r="D11" s="412">
        <v>703060.9344663898</v>
      </c>
      <c r="E11" s="411">
        <v>870987.87707106</v>
      </c>
      <c r="F11" s="414">
        <v>86889.82464434998</v>
      </c>
      <c r="G11" s="460"/>
      <c r="H11" s="411">
        <v>15.179890107900807</v>
      </c>
      <c r="I11" s="412">
        <v>167926.94260467018</v>
      </c>
      <c r="J11" s="411"/>
      <c r="K11" s="410">
        <v>23.88511925102532</v>
      </c>
    </row>
    <row r="12" spans="1:11" ht="16.5" customHeight="1">
      <c r="A12" s="423" t="s">
        <v>371</v>
      </c>
      <c r="B12" s="420">
        <v>23332.6427141</v>
      </c>
      <c r="C12" s="420">
        <v>18497.96447425</v>
      </c>
      <c r="D12" s="420">
        <v>18526.62447425</v>
      </c>
      <c r="E12" s="419">
        <v>16437.32687425</v>
      </c>
      <c r="F12" s="422">
        <v>-4834.67823985</v>
      </c>
      <c r="G12" s="459"/>
      <c r="H12" s="419">
        <v>-20.720662888856506</v>
      </c>
      <c r="I12" s="420">
        <v>-2089.297599999998</v>
      </c>
      <c r="J12" s="419"/>
      <c r="K12" s="418">
        <v>-11.27727073490314</v>
      </c>
    </row>
    <row r="13" spans="1:11" ht="16.5" customHeight="1">
      <c r="A13" s="415" t="s">
        <v>370</v>
      </c>
      <c r="B13" s="412">
        <v>22048.5747141</v>
      </c>
      <c r="C13" s="412">
        <v>17968.942474249998</v>
      </c>
      <c r="D13" s="412">
        <v>17968.91247425</v>
      </c>
      <c r="E13" s="411">
        <v>16099.85087425</v>
      </c>
      <c r="F13" s="414">
        <v>-4079.6322398500015</v>
      </c>
      <c r="G13" s="460"/>
      <c r="H13" s="411">
        <v>-18.502929521521807</v>
      </c>
      <c r="I13" s="412">
        <v>-1869.061599999999</v>
      </c>
      <c r="J13" s="411"/>
      <c r="K13" s="410">
        <v>-10.401640069639281</v>
      </c>
    </row>
    <row r="14" spans="1:11" ht="16.5" customHeight="1">
      <c r="A14" s="415" t="s">
        <v>369</v>
      </c>
      <c r="B14" s="412">
        <v>0</v>
      </c>
      <c r="C14" s="412">
        <v>0</v>
      </c>
      <c r="D14" s="412">
        <v>28.7</v>
      </c>
      <c r="E14" s="411">
        <v>0</v>
      </c>
      <c r="F14" s="414">
        <v>0</v>
      </c>
      <c r="G14" s="460"/>
      <c r="H14" s="411"/>
      <c r="I14" s="412">
        <v>-28.7</v>
      </c>
      <c r="J14" s="411"/>
      <c r="K14" s="410"/>
    </row>
    <row r="15" spans="1:11" ht="16.5" customHeight="1">
      <c r="A15" s="415" t="s">
        <v>368</v>
      </c>
      <c r="B15" s="412">
        <v>1284.068</v>
      </c>
      <c r="C15" s="412">
        <v>529.022</v>
      </c>
      <c r="D15" s="412">
        <v>529.012</v>
      </c>
      <c r="E15" s="411">
        <v>337.476</v>
      </c>
      <c r="F15" s="414">
        <v>-755.0459999999999</v>
      </c>
      <c r="G15" s="460"/>
      <c r="H15" s="411">
        <v>-58.80109153097811</v>
      </c>
      <c r="I15" s="412">
        <v>-191.53599999999994</v>
      </c>
      <c r="J15" s="411"/>
      <c r="K15" s="410">
        <v>-36.20636204849795</v>
      </c>
    </row>
    <row r="16" spans="1:11" ht="16.5" customHeight="1">
      <c r="A16" s="415" t="s">
        <v>367</v>
      </c>
      <c r="B16" s="412">
        <v>0</v>
      </c>
      <c r="C16" s="412">
        <v>0</v>
      </c>
      <c r="D16" s="412">
        <v>0</v>
      </c>
      <c r="E16" s="411">
        <v>0</v>
      </c>
      <c r="F16" s="414">
        <v>0</v>
      </c>
      <c r="G16" s="460"/>
      <c r="H16" s="411"/>
      <c r="I16" s="412">
        <v>0</v>
      </c>
      <c r="J16" s="411"/>
      <c r="K16" s="410"/>
    </row>
    <row r="17" spans="1:11" ht="16.5" customHeight="1">
      <c r="A17" s="467" t="s">
        <v>366</v>
      </c>
      <c r="B17" s="420">
        <v>31</v>
      </c>
      <c r="C17" s="420">
        <v>31</v>
      </c>
      <c r="D17" s="420">
        <v>31</v>
      </c>
      <c r="E17" s="419">
        <v>31</v>
      </c>
      <c r="F17" s="422">
        <v>0</v>
      </c>
      <c r="G17" s="459"/>
      <c r="H17" s="419">
        <v>0</v>
      </c>
      <c r="I17" s="420">
        <v>0</v>
      </c>
      <c r="J17" s="419"/>
      <c r="K17" s="418">
        <v>0</v>
      </c>
    </row>
    <row r="18" spans="1:11" ht="16.5" customHeight="1">
      <c r="A18" s="423" t="s">
        <v>365</v>
      </c>
      <c r="B18" s="420">
        <v>506.99356987000004</v>
      </c>
      <c r="C18" s="420">
        <v>1807.8865608199999</v>
      </c>
      <c r="D18" s="420">
        <v>2423.7671835200003</v>
      </c>
      <c r="E18" s="419">
        <v>2423.7671835200003</v>
      </c>
      <c r="F18" s="422">
        <v>1300.8929909499998</v>
      </c>
      <c r="G18" s="459"/>
      <c r="H18" s="419">
        <v>256.5896429975564</v>
      </c>
      <c r="I18" s="420">
        <v>0</v>
      </c>
      <c r="J18" s="419"/>
      <c r="K18" s="418">
        <v>0</v>
      </c>
    </row>
    <row r="19" spans="1:11" ht="16.5" customHeight="1">
      <c r="A19" s="415" t="s">
        <v>364</v>
      </c>
      <c r="B19" s="412">
        <v>490.99356987000004</v>
      </c>
      <c r="C19" s="412">
        <v>1791.8865608199999</v>
      </c>
      <c r="D19" s="412">
        <v>2407.7671835200003</v>
      </c>
      <c r="E19" s="411">
        <v>2407.7671835200003</v>
      </c>
      <c r="F19" s="414">
        <v>1300.8929909499998</v>
      </c>
      <c r="G19" s="460"/>
      <c r="H19" s="411">
        <v>264.951125794669</v>
      </c>
      <c r="I19" s="412">
        <v>0</v>
      </c>
      <c r="J19" s="411"/>
      <c r="K19" s="410">
        <v>0</v>
      </c>
    </row>
    <row r="20" spans="1:11" ht="16.5" customHeight="1">
      <c r="A20" s="415" t="s">
        <v>363</v>
      </c>
      <c r="B20" s="412">
        <v>16</v>
      </c>
      <c r="C20" s="412">
        <v>16</v>
      </c>
      <c r="D20" s="412">
        <v>16</v>
      </c>
      <c r="E20" s="411">
        <v>16</v>
      </c>
      <c r="F20" s="414">
        <v>0</v>
      </c>
      <c r="G20" s="460"/>
      <c r="H20" s="411">
        <v>0</v>
      </c>
      <c r="I20" s="412">
        <v>0</v>
      </c>
      <c r="J20" s="411"/>
      <c r="K20" s="410">
        <v>0</v>
      </c>
    </row>
    <row r="21" spans="1:11" ht="16.5" customHeight="1">
      <c r="A21" s="423" t="s">
        <v>362</v>
      </c>
      <c r="B21" s="420">
        <v>1932.98868759</v>
      </c>
      <c r="C21" s="420">
        <v>2654.42372725</v>
      </c>
      <c r="D21" s="420">
        <v>3261.50328125</v>
      </c>
      <c r="E21" s="419">
        <v>3092.0512455</v>
      </c>
      <c r="F21" s="422">
        <v>721.43503966</v>
      </c>
      <c r="G21" s="459"/>
      <c r="H21" s="419">
        <v>37.3222587535919</v>
      </c>
      <c r="I21" s="420">
        <v>-169.45203575000005</v>
      </c>
      <c r="J21" s="419"/>
      <c r="K21" s="418">
        <v>-5.195519401257695</v>
      </c>
    </row>
    <row r="22" spans="1:11" ht="16.5" customHeight="1">
      <c r="A22" s="415" t="s">
        <v>361</v>
      </c>
      <c r="B22" s="412">
        <v>1932.98868759</v>
      </c>
      <c r="C22" s="412">
        <v>2244.42372725</v>
      </c>
      <c r="D22" s="412">
        <v>3261.50328125</v>
      </c>
      <c r="E22" s="411">
        <v>3092.0512455</v>
      </c>
      <c r="F22" s="414">
        <v>311.43503966000003</v>
      </c>
      <c r="G22" s="460"/>
      <c r="H22" s="411">
        <v>16.111581079571096</v>
      </c>
      <c r="I22" s="412">
        <v>-169.45203575000005</v>
      </c>
      <c r="J22" s="411"/>
      <c r="K22" s="410">
        <v>-5.195519401257695</v>
      </c>
    </row>
    <row r="23" spans="1:11" ht="16.5" customHeight="1">
      <c r="A23" s="415" t="s">
        <v>360</v>
      </c>
      <c r="B23" s="412">
        <v>0</v>
      </c>
      <c r="C23" s="412">
        <v>410</v>
      </c>
      <c r="D23" s="412">
        <v>0</v>
      </c>
      <c r="E23" s="411">
        <v>0</v>
      </c>
      <c r="F23" s="414">
        <v>410</v>
      </c>
      <c r="G23" s="460"/>
      <c r="H23" s="411"/>
      <c r="I23" s="412">
        <v>0</v>
      </c>
      <c r="J23" s="411"/>
      <c r="K23" s="410"/>
    </row>
    <row r="24" spans="1:11" ht="16.5" customHeight="1">
      <c r="A24" s="423" t="s">
        <v>359</v>
      </c>
      <c r="B24" s="420">
        <v>4125.40551419</v>
      </c>
      <c r="C24" s="420">
        <v>4814.41515798</v>
      </c>
      <c r="D24" s="420">
        <v>4695.79921251</v>
      </c>
      <c r="E24" s="419">
        <v>4501.400079100001</v>
      </c>
      <c r="F24" s="422">
        <v>689.0096437900002</v>
      </c>
      <c r="G24" s="459"/>
      <c r="H24" s="419">
        <v>16.701622214350564</v>
      </c>
      <c r="I24" s="420">
        <v>-194.3991334099992</v>
      </c>
      <c r="J24" s="419"/>
      <c r="K24" s="418">
        <v>-4.139851910450169</v>
      </c>
    </row>
    <row r="25" spans="1:11" ht="16.5" customHeight="1">
      <c r="A25" s="423" t="s">
        <v>358</v>
      </c>
      <c r="B25" s="420">
        <v>31598.61606679</v>
      </c>
      <c r="C25" s="420">
        <v>35800.123272280005</v>
      </c>
      <c r="D25" s="420">
        <v>31359.275666210004</v>
      </c>
      <c r="E25" s="419">
        <v>35271.31571233</v>
      </c>
      <c r="F25" s="422">
        <v>4201.507205490005</v>
      </c>
      <c r="G25" s="459"/>
      <c r="H25" s="419">
        <v>13.296491202682038</v>
      </c>
      <c r="I25" s="420">
        <v>3912.0400461199933</v>
      </c>
      <c r="J25" s="419"/>
      <c r="K25" s="418">
        <v>12.4749056316223</v>
      </c>
    </row>
    <row r="26" spans="1:11" ht="16.5" customHeight="1">
      <c r="A26" s="466" t="s">
        <v>357</v>
      </c>
      <c r="B26" s="463">
        <v>655280.5794631</v>
      </c>
      <c r="C26" s="463">
        <v>746726.93833031</v>
      </c>
      <c r="D26" s="463">
        <v>786981.8604747398</v>
      </c>
      <c r="E26" s="462">
        <v>962849.80028868</v>
      </c>
      <c r="F26" s="465">
        <v>91446.3588672101</v>
      </c>
      <c r="G26" s="464"/>
      <c r="H26" s="462">
        <v>13.955298193353466</v>
      </c>
      <c r="I26" s="463">
        <v>175867.9398139402</v>
      </c>
      <c r="J26" s="462"/>
      <c r="K26" s="461">
        <v>22.347140213352496</v>
      </c>
    </row>
    <row r="27" spans="1:11" ht="16.5" customHeight="1">
      <c r="A27" s="423" t="s">
        <v>356</v>
      </c>
      <c r="B27" s="420">
        <v>436594.17847192</v>
      </c>
      <c r="C27" s="420">
        <v>462822.5121340699</v>
      </c>
      <c r="D27" s="420">
        <v>522898.4435030701</v>
      </c>
      <c r="E27" s="419">
        <v>512148.0031258901</v>
      </c>
      <c r="F27" s="422">
        <v>26228.333662149904</v>
      </c>
      <c r="G27" s="459"/>
      <c r="H27" s="419">
        <v>6.007485888600048</v>
      </c>
      <c r="I27" s="420">
        <v>-10750.440377179999</v>
      </c>
      <c r="J27" s="419"/>
      <c r="K27" s="418">
        <v>-2.0559327553471443</v>
      </c>
    </row>
    <row r="28" spans="1:11" ht="16.5" customHeight="1">
      <c r="A28" s="415" t="s">
        <v>355</v>
      </c>
      <c r="B28" s="412">
        <v>227537.39173336106</v>
      </c>
      <c r="C28" s="412">
        <v>263387.588092671</v>
      </c>
      <c r="D28" s="412">
        <v>270080.36128978006</v>
      </c>
      <c r="E28" s="411">
        <v>315406.7795911401</v>
      </c>
      <c r="F28" s="414">
        <v>35850.19635930995</v>
      </c>
      <c r="G28" s="460"/>
      <c r="H28" s="411">
        <v>15.755738468392433</v>
      </c>
      <c r="I28" s="412">
        <v>45326.41830136004</v>
      </c>
      <c r="J28" s="411"/>
      <c r="K28" s="410">
        <v>16.782567264388213</v>
      </c>
    </row>
    <row r="29" spans="1:11" ht="16.5" customHeight="1">
      <c r="A29" s="415" t="s">
        <v>354</v>
      </c>
      <c r="B29" s="412">
        <v>41129.87280457899</v>
      </c>
      <c r="C29" s="412">
        <v>38935.082194909</v>
      </c>
      <c r="D29" s="412">
        <v>47292.02360718001</v>
      </c>
      <c r="E29" s="411">
        <v>46510.21140144</v>
      </c>
      <c r="F29" s="414">
        <v>-2194.790609669988</v>
      </c>
      <c r="G29" s="460"/>
      <c r="H29" s="411">
        <v>-5.336244583342455</v>
      </c>
      <c r="I29" s="412">
        <v>-781.8122057400105</v>
      </c>
      <c r="J29" s="411"/>
      <c r="K29" s="410">
        <v>-1.6531587064955149</v>
      </c>
    </row>
    <row r="30" spans="1:11" ht="16.5" customHeight="1">
      <c r="A30" s="415" t="s">
        <v>353</v>
      </c>
      <c r="B30" s="412">
        <v>143481.39134852</v>
      </c>
      <c r="C30" s="412">
        <v>137777.94347795998</v>
      </c>
      <c r="D30" s="412">
        <v>174939.83073156</v>
      </c>
      <c r="E30" s="411">
        <v>123124.82780814</v>
      </c>
      <c r="F30" s="414">
        <v>-5703.4478705600195</v>
      </c>
      <c r="G30" s="460"/>
      <c r="H30" s="411">
        <v>-3.975043604578797</v>
      </c>
      <c r="I30" s="412">
        <v>-51815.002923420005</v>
      </c>
      <c r="J30" s="411"/>
      <c r="K30" s="410">
        <v>-29.618756750101465</v>
      </c>
    </row>
    <row r="31" spans="1:11" ht="16.5" customHeight="1">
      <c r="A31" s="415" t="s">
        <v>352</v>
      </c>
      <c r="B31" s="412">
        <v>8221.41105572</v>
      </c>
      <c r="C31" s="412">
        <v>9725.94771855</v>
      </c>
      <c r="D31" s="412">
        <v>11483.83710593</v>
      </c>
      <c r="E31" s="411">
        <v>12839.352229290002</v>
      </c>
      <c r="F31" s="414">
        <v>1504.5366628299998</v>
      </c>
      <c r="G31" s="460"/>
      <c r="H31" s="411">
        <v>18.300224287936885</v>
      </c>
      <c r="I31" s="412">
        <v>1355.5151233600009</v>
      </c>
      <c r="J31" s="411"/>
      <c r="K31" s="410">
        <v>11.80367773294209</v>
      </c>
    </row>
    <row r="32" spans="1:11" ht="16.5" customHeight="1">
      <c r="A32" s="415" t="s">
        <v>351</v>
      </c>
      <c r="B32" s="412">
        <v>4511.1489249</v>
      </c>
      <c r="C32" s="412">
        <v>4541.423133609999</v>
      </c>
      <c r="D32" s="412">
        <v>5815.50033796</v>
      </c>
      <c r="E32" s="411">
        <v>4297.9904856</v>
      </c>
      <c r="F32" s="414">
        <v>30.274208709999584</v>
      </c>
      <c r="G32" s="460"/>
      <c r="H32" s="411">
        <v>0.6710975233581029</v>
      </c>
      <c r="I32" s="412">
        <v>-1517.50985236</v>
      </c>
      <c r="J32" s="411"/>
      <c r="K32" s="410">
        <v>-26.09422687940763</v>
      </c>
    </row>
    <row r="33" spans="1:11" ht="16.5" customHeight="1">
      <c r="A33" s="415" t="s">
        <v>350</v>
      </c>
      <c r="B33" s="412">
        <v>11712.96260484</v>
      </c>
      <c r="C33" s="412">
        <v>8454.527516369999</v>
      </c>
      <c r="D33" s="412">
        <v>13286.890430659998</v>
      </c>
      <c r="E33" s="411">
        <v>9968.841610279997</v>
      </c>
      <c r="F33" s="414">
        <v>-3258.4350884700016</v>
      </c>
      <c r="G33" s="460"/>
      <c r="H33" s="411">
        <v>-27.81905140825396</v>
      </c>
      <c r="I33" s="412">
        <v>-3318.0488203800014</v>
      </c>
      <c r="J33" s="411"/>
      <c r="K33" s="410">
        <v>-24.97235028538716</v>
      </c>
    </row>
    <row r="34" spans="1:11" ht="16.5" customHeight="1">
      <c r="A34" s="423" t="s">
        <v>349</v>
      </c>
      <c r="B34" s="420">
        <v>23500.847746380023</v>
      </c>
      <c r="C34" s="420">
        <v>85852.51255458998</v>
      </c>
      <c r="D34" s="420">
        <v>33813.099451639944</v>
      </c>
      <c r="E34" s="419">
        <v>210216.03372714997</v>
      </c>
      <c r="F34" s="422">
        <v>62351.66480820996</v>
      </c>
      <c r="G34" s="459"/>
      <c r="H34" s="419">
        <v>265.3166621098354</v>
      </c>
      <c r="I34" s="420">
        <v>176402.93427551002</v>
      </c>
      <c r="J34" s="419"/>
      <c r="K34" s="418">
        <v>521.6999835457392</v>
      </c>
    </row>
    <row r="35" spans="1:11" ht="16.5" customHeight="1">
      <c r="A35" s="423" t="s">
        <v>348</v>
      </c>
      <c r="B35" s="420">
        <v>0</v>
      </c>
      <c r="C35" s="420">
        <v>25000</v>
      </c>
      <c r="D35" s="420">
        <v>60000</v>
      </c>
      <c r="E35" s="419">
        <v>39100</v>
      </c>
      <c r="F35" s="422">
        <v>25000</v>
      </c>
      <c r="G35" s="459"/>
      <c r="H35" s="419"/>
      <c r="I35" s="420">
        <v>-20900</v>
      </c>
      <c r="J35" s="419"/>
      <c r="K35" s="418">
        <v>-34.833333333333336</v>
      </c>
    </row>
    <row r="36" spans="1:11" ht="16.5" customHeight="1">
      <c r="A36" s="423" t="s">
        <v>347</v>
      </c>
      <c r="B36" s="420">
        <v>20000</v>
      </c>
      <c r="C36" s="420">
        <v>2000</v>
      </c>
      <c r="D36" s="420">
        <v>5000</v>
      </c>
      <c r="E36" s="419">
        <v>5000</v>
      </c>
      <c r="F36" s="422">
        <v>-18000</v>
      </c>
      <c r="G36" s="459"/>
      <c r="H36" s="419">
        <v>-90</v>
      </c>
      <c r="I36" s="420">
        <v>0</v>
      </c>
      <c r="J36" s="419"/>
      <c r="K36" s="418">
        <v>0</v>
      </c>
    </row>
    <row r="37" spans="1:11" ht="16.5" customHeight="1">
      <c r="A37" s="423" t="s">
        <v>346</v>
      </c>
      <c r="B37" s="420">
        <v>7482.5004028799995</v>
      </c>
      <c r="C37" s="420">
        <v>6783.897623140001</v>
      </c>
      <c r="D37" s="420">
        <v>5995.9684025999995</v>
      </c>
      <c r="E37" s="419">
        <v>5418.963019069999</v>
      </c>
      <c r="F37" s="422">
        <v>-698.6027797399984</v>
      </c>
      <c r="G37" s="459"/>
      <c r="H37" s="419">
        <v>-9.336488367860396</v>
      </c>
      <c r="I37" s="420">
        <v>-577.0053835300005</v>
      </c>
      <c r="J37" s="419"/>
      <c r="K37" s="418">
        <v>-9.623222552003389</v>
      </c>
    </row>
    <row r="38" spans="1:11" ht="16.5" customHeight="1">
      <c r="A38" s="415" t="s">
        <v>345</v>
      </c>
      <c r="B38" s="412">
        <v>28.992662880000115</v>
      </c>
      <c r="C38" s="412">
        <v>91.78450314000034</v>
      </c>
      <c r="D38" s="412">
        <v>8.809602600000382</v>
      </c>
      <c r="E38" s="411">
        <v>4.247349069999695</v>
      </c>
      <c r="F38" s="414">
        <v>62.79184026000023</v>
      </c>
      <c r="G38" s="460"/>
      <c r="H38" s="411">
        <v>216.5783823303642</v>
      </c>
      <c r="I38" s="412">
        <v>-4.562253530000687</v>
      </c>
      <c r="J38" s="411"/>
      <c r="K38" s="410">
        <v>-51.78727959874705</v>
      </c>
    </row>
    <row r="39" spans="1:11" ht="16.5" customHeight="1">
      <c r="A39" s="415" t="s">
        <v>344</v>
      </c>
      <c r="B39" s="412">
        <v>0</v>
      </c>
      <c r="C39" s="412">
        <v>0</v>
      </c>
      <c r="D39" s="412">
        <v>0</v>
      </c>
      <c r="E39" s="411">
        <v>0</v>
      </c>
      <c r="F39" s="414">
        <v>0</v>
      </c>
      <c r="G39" s="460"/>
      <c r="H39" s="411"/>
      <c r="I39" s="412">
        <v>0</v>
      </c>
      <c r="J39" s="411"/>
      <c r="K39" s="410"/>
    </row>
    <row r="40" spans="1:11" ht="16.5" customHeight="1">
      <c r="A40" s="415" t="s">
        <v>343</v>
      </c>
      <c r="B40" s="412">
        <v>0</v>
      </c>
      <c r="C40" s="412">
        <v>0</v>
      </c>
      <c r="D40" s="412">
        <v>0</v>
      </c>
      <c r="E40" s="411">
        <v>0</v>
      </c>
      <c r="F40" s="414">
        <v>0</v>
      </c>
      <c r="G40" s="460"/>
      <c r="H40" s="411"/>
      <c r="I40" s="412">
        <v>0</v>
      </c>
      <c r="J40" s="411"/>
      <c r="K40" s="410"/>
    </row>
    <row r="41" spans="1:11" ht="16.5" customHeight="1">
      <c r="A41" s="415" t="s">
        <v>342</v>
      </c>
      <c r="B41" s="412">
        <v>0</v>
      </c>
      <c r="C41" s="412">
        <v>0</v>
      </c>
      <c r="D41" s="412">
        <v>0</v>
      </c>
      <c r="E41" s="411">
        <v>0</v>
      </c>
      <c r="F41" s="414">
        <v>0</v>
      </c>
      <c r="G41" s="460"/>
      <c r="H41" s="411"/>
      <c r="I41" s="412">
        <v>0</v>
      </c>
      <c r="J41" s="411"/>
      <c r="K41" s="410"/>
    </row>
    <row r="42" spans="1:11" ht="16.5" customHeight="1">
      <c r="A42" s="415" t="s">
        <v>341</v>
      </c>
      <c r="B42" s="412">
        <v>0</v>
      </c>
      <c r="C42" s="412">
        <v>0</v>
      </c>
      <c r="D42" s="412">
        <v>0</v>
      </c>
      <c r="E42" s="411">
        <v>0</v>
      </c>
      <c r="F42" s="414">
        <v>0</v>
      </c>
      <c r="G42" s="460"/>
      <c r="H42" s="411"/>
      <c r="I42" s="412">
        <v>0</v>
      </c>
      <c r="J42" s="427"/>
      <c r="K42" s="410"/>
    </row>
    <row r="43" spans="1:11" ht="16.5" customHeight="1">
      <c r="A43" s="415" t="s">
        <v>340</v>
      </c>
      <c r="B43" s="412">
        <v>3224.02026</v>
      </c>
      <c r="C43" s="412">
        <v>2541.19824</v>
      </c>
      <c r="D43" s="412">
        <v>1961.8459999999998</v>
      </c>
      <c r="E43" s="411">
        <v>1554.79478</v>
      </c>
      <c r="F43" s="414">
        <v>-682.8220199999996</v>
      </c>
      <c r="G43" s="460"/>
      <c r="H43" s="411">
        <v>-21.1792099594312</v>
      </c>
      <c r="I43" s="412">
        <v>-407.05121999999983</v>
      </c>
      <c r="J43" s="427"/>
      <c r="K43" s="410">
        <v>-20.74837780335459</v>
      </c>
    </row>
    <row r="44" spans="1:11" ht="16.5" customHeight="1">
      <c r="A44" s="415" t="s">
        <v>339</v>
      </c>
      <c r="B44" s="412">
        <v>4229.48748</v>
      </c>
      <c r="C44" s="412">
        <v>4150.91488</v>
      </c>
      <c r="D44" s="412">
        <v>4025.3127999999997</v>
      </c>
      <c r="E44" s="411">
        <v>3859.9208899999994</v>
      </c>
      <c r="F44" s="414">
        <v>-78.57259999999951</v>
      </c>
      <c r="G44" s="460"/>
      <c r="H44" s="411">
        <v>-1.8577333630031105</v>
      </c>
      <c r="I44" s="412">
        <v>-165.39191000000028</v>
      </c>
      <c r="J44" s="427"/>
      <c r="K44" s="410">
        <v>-4.10879646421516</v>
      </c>
    </row>
    <row r="45" spans="1:11" ht="16.5" customHeight="1">
      <c r="A45" s="415" t="s">
        <v>338</v>
      </c>
      <c r="B45" s="412">
        <v>0</v>
      </c>
      <c r="C45" s="412">
        <v>0</v>
      </c>
      <c r="D45" s="412">
        <v>0</v>
      </c>
      <c r="E45" s="411">
        <v>0</v>
      </c>
      <c r="F45" s="414">
        <v>0</v>
      </c>
      <c r="G45" s="460"/>
      <c r="H45" s="411"/>
      <c r="I45" s="412">
        <v>0</v>
      </c>
      <c r="J45" s="411"/>
      <c r="K45" s="410"/>
    </row>
    <row r="46" spans="1:11" ht="16.5" customHeight="1">
      <c r="A46" s="423" t="s">
        <v>337</v>
      </c>
      <c r="B46" s="420">
        <v>110775.1334171</v>
      </c>
      <c r="C46" s="420">
        <v>121500.11782218999</v>
      </c>
      <c r="D46" s="420">
        <v>118248.21110223001</v>
      </c>
      <c r="E46" s="419">
        <v>138090.93849782</v>
      </c>
      <c r="F46" s="422">
        <v>10724.984405089985</v>
      </c>
      <c r="G46" s="459"/>
      <c r="H46" s="419">
        <v>9.681761668214252</v>
      </c>
      <c r="I46" s="420">
        <v>19842.727395589987</v>
      </c>
      <c r="J46" s="458"/>
      <c r="K46" s="418">
        <v>16.780573008783367</v>
      </c>
    </row>
    <row r="47" spans="1:11" ht="16.5" customHeight="1" thickBot="1">
      <c r="A47" s="404" t="s">
        <v>336</v>
      </c>
      <c r="B47" s="402">
        <v>56927.91942485</v>
      </c>
      <c r="C47" s="402">
        <v>42767.8681964499</v>
      </c>
      <c r="D47" s="402">
        <v>41026.11271979989</v>
      </c>
      <c r="E47" s="401">
        <v>52875.856623319996</v>
      </c>
      <c r="F47" s="403">
        <v>-14160.051228400102</v>
      </c>
      <c r="G47" s="457"/>
      <c r="H47" s="401">
        <v>-24.873649645834412</v>
      </c>
      <c r="I47" s="402">
        <v>11849.74390352011</v>
      </c>
      <c r="J47" s="456"/>
      <c r="K47" s="400">
        <v>28.883418676420753</v>
      </c>
    </row>
    <row r="48" spans="1:11" ht="16.5" customHeight="1" thickTop="1">
      <c r="A48" s="395" t="s">
        <v>293</v>
      </c>
      <c r="B48" s="381"/>
      <c r="C48" s="381"/>
      <c r="D48" s="391"/>
      <c r="E48" s="391"/>
      <c r="F48" s="391"/>
      <c r="G48" s="391"/>
      <c r="H48" s="391"/>
      <c r="I48" s="391"/>
      <c r="J48" s="391"/>
      <c r="K48" s="391"/>
    </row>
    <row r="49" spans="1:11" ht="16.5" customHeight="1">
      <c r="A49" s="455" t="s">
        <v>292</v>
      </c>
      <c r="B49" s="381"/>
      <c r="C49" s="381"/>
      <c r="D49" s="391"/>
      <c r="E49" s="391"/>
      <c r="F49" s="391"/>
      <c r="G49" s="391"/>
      <c r="H49" s="391"/>
      <c r="I49" s="391"/>
      <c r="J49" s="391"/>
      <c r="K49" s="391"/>
    </row>
    <row r="50" spans="1:11" ht="16.5" customHeight="1">
      <c r="A50" s="387" t="s">
        <v>335</v>
      </c>
      <c r="B50" s="383">
        <v>586270.43250768</v>
      </c>
      <c r="C50" s="383">
        <v>676337.22751459</v>
      </c>
      <c r="D50" s="383">
        <v>720687.9222543997</v>
      </c>
      <c r="E50" s="383">
        <v>895673.97617491</v>
      </c>
      <c r="F50" s="383">
        <v>83237.46780181</v>
      </c>
      <c r="G50" s="454" t="s">
        <v>306</v>
      </c>
      <c r="H50" s="383">
        <v>14.197793916669948</v>
      </c>
      <c r="I50" s="383">
        <v>157266.26466436023</v>
      </c>
      <c r="J50" s="454" t="s">
        <v>305</v>
      </c>
      <c r="K50" s="383">
        <v>21.82168728073202</v>
      </c>
    </row>
    <row r="51" spans="1:11" ht="16.5" customHeight="1">
      <c r="A51" s="387" t="s">
        <v>334</v>
      </c>
      <c r="B51" s="383">
        <v>-149676.25403579004</v>
      </c>
      <c r="C51" s="383">
        <v>-213514.68538064987</v>
      </c>
      <c r="D51" s="383">
        <v>-197789.45345592985</v>
      </c>
      <c r="E51" s="383">
        <v>-383525.96775358997</v>
      </c>
      <c r="F51" s="383">
        <v>-57009.10413975983</v>
      </c>
      <c r="G51" s="454" t="s">
        <v>306</v>
      </c>
      <c r="H51" s="383">
        <v>38.08827559656057</v>
      </c>
      <c r="I51" s="383">
        <v>-168016.72504151013</v>
      </c>
      <c r="J51" s="454" t="s">
        <v>305</v>
      </c>
      <c r="K51" s="383">
        <v>84.9472619018822</v>
      </c>
    </row>
    <row r="52" spans="1:11" ht="16.5" customHeight="1">
      <c r="A52" s="387" t="s">
        <v>333</v>
      </c>
      <c r="B52" s="383">
        <v>156104.43677516</v>
      </c>
      <c r="C52" s="383">
        <v>155467.86274635987</v>
      </c>
      <c r="D52" s="383">
        <v>192915.04815581988</v>
      </c>
      <c r="E52" s="383">
        <v>199795.47940881</v>
      </c>
      <c r="F52" s="383">
        <v>-7465.901233900121</v>
      </c>
      <c r="G52" s="454" t="s">
        <v>306</v>
      </c>
      <c r="H52" s="383">
        <v>-4.782632312144588</v>
      </c>
      <c r="I52" s="383">
        <v>-10839.35800315988</v>
      </c>
      <c r="J52" s="454" t="s">
        <v>305</v>
      </c>
      <c r="K52" s="383">
        <v>-5.61872083426317</v>
      </c>
    </row>
    <row r="53" spans="1:11" ht="16.5" customHeight="1">
      <c r="A53" s="452" t="s">
        <v>332</v>
      </c>
      <c r="B53" s="451">
        <v>6829.327205099996</v>
      </c>
      <c r="C53" s="453" t="s">
        <v>294</v>
      </c>
      <c r="D53" s="383"/>
      <c r="E53" s="383"/>
      <c r="F53" s="383"/>
      <c r="G53" s="383"/>
      <c r="H53" s="383"/>
      <c r="I53" s="383"/>
      <c r="J53" s="383"/>
      <c r="K53" s="383"/>
    </row>
    <row r="54" spans="1:11" ht="16.5" customHeight="1">
      <c r="A54" s="452" t="s">
        <v>331</v>
      </c>
      <c r="B54" s="451">
        <v>17719.78925615</v>
      </c>
      <c r="C54" s="387" t="s">
        <v>294</v>
      </c>
      <c r="D54" s="383"/>
      <c r="E54" s="383"/>
      <c r="F54" s="383"/>
      <c r="G54" s="383"/>
      <c r="H54" s="383"/>
      <c r="I54" s="383"/>
      <c r="J54" s="383"/>
      <c r="K54" s="383"/>
    </row>
    <row r="55" spans="1:11" ht="16.5" customHeight="1">
      <c r="A55" s="450"/>
      <c r="B55" s="381"/>
      <c r="C55" s="381"/>
      <c r="D55" s="381"/>
      <c r="E55" s="381"/>
      <c r="F55" s="381"/>
      <c r="G55" s="381"/>
      <c r="H55" s="381"/>
      <c r="I55" s="381"/>
      <c r="J55" s="381"/>
      <c r="K55" s="381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7">
      <selection activeCell="B55" sqref="B55"/>
    </sheetView>
  </sheetViews>
  <sheetFormatPr defaultColWidth="11.00390625" defaultRowHeight="16.5" customHeight="1"/>
  <cols>
    <col min="1" max="1" width="46.7109375" style="380" bestFit="1" customWidth="1"/>
    <col min="2" max="2" width="10.57421875" style="380" bestFit="1" customWidth="1"/>
    <col min="3" max="3" width="11.421875" style="380" bestFit="1" customWidth="1"/>
    <col min="4" max="5" width="10.7109375" style="380" bestFit="1" customWidth="1"/>
    <col min="6" max="6" width="9.28125" style="380" bestFit="1" customWidth="1"/>
    <col min="7" max="7" width="2.421875" style="380" bestFit="1" customWidth="1"/>
    <col min="8" max="8" width="7.7109375" style="380" bestFit="1" customWidth="1"/>
    <col min="9" max="9" width="10.7109375" style="380" customWidth="1"/>
    <col min="10" max="10" width="2.140625" style="380" customWidth="1"/>
    <col min="11" max="11" width="7.7109375" style="380" bestFit="1" customWidth="1"/>
    <col min="12" max="16384" width="11.00390625" style="379" customWidth="1"/>
  </cols>
  <sheetData>
    <row r="1" spans="1:11" ht="12.75">
      <c r="A1" s="1643" t="s">
        <v>47</v>
      </c>
      <c r="B1" s="1643"/>
      <c r="C1" s="1643"/>
      <c r="D1" s="1643"/>
      <c r="E1" s="1643"/>
      <c r="F1" s="1643"/>
      <c r="G1" s="1643"/>
      <c r="H1" s="1643"/>
      <c r="I1" s="1643"/>
      <c r="J1" s="1643"/>
      <c r="K1" s="1643"/>
    </row>
    <row r="2" spans="1:11" ht="16.5" customHeight="1">
      <c r="A2" s="1644" t="s">
        <v>130</v>
      </c>
      <c r="B2" s="1644"/>
      <c r="C2" s="1644"/>
      <c r="D2" s="1644"/>
      <c r="E2" s="1644"/>
      <c r="F2" s="1644"/>
      <c r="G2" s="1644"/>
      <c r="H2" s="1644"/>
      <c r="I2" s="1644"/>
      <c r="J2" s="1644"/>
      <c r="K2" s="1644"/>
    </row>
    <row r="3" spans="2:11" ht="16.5" customHeight="1" thickBot="1">
      <c r="B3" s="381"/>
      <c r="C3" s="381"/>
      <c r="D3" s="381"/>
      <c r="E3" s="381"/>
      <c r="I3" s="1645" t="s">
        <v>50</v>
      </c>
      <c r="J3" s="1645"/>
      <c r="K3" s="1645"/>
    </row>
    <row r="4" spans="1:11" ht="13.5" thickTop="1">
      <c r="A4" s="448"/>
      <c r="B4" s="479">
        <v>2014</v>
      </c>
      <c r="C4" s="479">
        <v>2015</v>
      </c>
      <c r="D4" s="479">
        <v>2015</v>
      </c>
      <c r="E4" s="478">
        <v>2016</v>
      </c>
      <c r="F4" s="1655" t="s">
        <v>329</v>
      </c>
      <c r="G4" s="1656"/>
      <c r="H4" s="1656"/>
      <c r="I4" s="1656"/>
      <c r="J4" s="1656"/>
      <c r="K4" s="1657"/>
    </row>
    <row r="5" spans="1:11" ht="12.75">
      <c r="A5" s="476" t="s">
        <v>377</v>
      </c>
      <c r="B5" s="495" t="s">
        <v>327</v>
      </c>
      <c r="C5" s="495" t="s">
        <v>326</v>
      </c>
      <c r="D5" s="495" t="s">
        <v>325</v>
      </c>
      <c r="E5" s="494" t="s">
        <v>324</v>
      </c>
      <c r="F5" s="1648" t="s">
        <v>3</v>
      </c>
      <c r="G5" s="1649"/>
      <c r="H5" s="1650"/>
      <c r="I5" s="498"/>
      <c r="J5" s="497" t="s">
        <v>6</v>
      </c>
      <c r="K5" s="496"/>
    </row>
    <row r="6" spans="1:11" ht="12.75">
      <c r="A6" s="476"/>
      <c r="B6" s="495"/>
      <c r="C6" s="495"/>
      <c r="D6" s="495"/>
      <c r="E6" s="494"/>
      <c r="F6" s="473" t="s">
        <v>52</v>
      </c>
      <c r="G6" s="470" t="s">
        <v>134</v>
      </c>
      <c r="H6" s="472" t="s">
        <v>323</v>
      </c>
      <c r="I6" s="471" t="s">
        <v>52</v>
      </c>
      <c r="J6" s="470" t="s">
        <v>134</v>
      </c>
      <c r="K6" s="469" t="s">
        <v>323</v>
      </c>
    </row>
    <row r="7" spans="1:11" ht="16.5" customHeight="1">
      <c r="A7" s="423" t="s">
        <v>409</v>
      </c>
      <c r="B7" s="420">
        <v>1406769.5015122239</v>
      </c>
      <c r="C7" s="420">
        <v>1581793.5854506597</v>
      </c>
      <c r="D7" s="420">
        <v>1688829.864876353</v>
      </c>
      <c r="E7" s="419">
        <v>1889843.4590958427</v>
      </c>
      <c r="F7" s="422">
        <v>175024.08393843588</v>
      </c>
      <c r="G7" s="459"/>
      <c r="H7" s="419">
        <v>12.44156087762008</v>
      </c>
      <c r="I7" s="420">
        <v>201013.59421948972</v>
      </c>
      <c r="J7" s="468"/>
      <c r="K7" s="418">
        <v>11.902536685316543</v>
      </c>
    </row>
    <row r="8" spans="1:11" ht="16.5" customHeight="1">
      <c r="A8" s="417" t="s">
        <v>408</v>
      </c>
      <c r="B8" s="412">
        <v>129689.17799381667</v>
      </c>
      <c r="C8" s="412">
        <v>136463.59301433057</v>
      </c>
      <c r="D8" s="412">
        <v>159289.9815738324</v>
      </c>
      <c r="E8" s="411">
        <v>161089.1436287088</v>
      </c>
      <c r="F8" s="414">
        <v>6774.415020513901</v>
      </c>
      <c r="G8" s="460"/>
      <c r="H8" s="411">
        <v>5.223577730469455</v>
      </c>
      <c r="I8" s="412">
        <v>1799.1620548764186</v>
      </c>
      <c r="J8" s="411"/>
      <c r="K8" s="410">
        <v>1.1294885196797453</v>
      </c>
    </row>
    <row r="9" spans="1:11" ht="16.5" customHeight="1">
      <c r="A9" s="417" t="s">
        <v>404</v>
      </c>
      <c r="B9" s="412">
        <v>115579.68382602921</v>
      </c>
      <c r="C9" s="412">
        <v>118415.8743120051</v>
      </c>
      <c r="D9" s="412">
        <v>141377.34382764096</v>
      </c>
      <c r="E9" s="411">
        <v>142857.1602088608</v>
      </c>
      <c r="F9" s="414">
        <v>2836.1904859758797</v>
      </c>
      <c r="G9" s="460"/>
      <c r="H9" s="411">
        <v>2.4538832363003515</v>
      </c>
      <c r="I9" s="412">
        <v>1479.8163812198327</v>
      </c>
      <c r="J9" s="411"/>
      <c r="K9" s="410">
        <v>1.0467139508745749</v>
      </c>
    </row>
    <row r="10" spans="1:11" ht="16.5" customHeight="1">
      <c r="A10" s="417" t="s">
        <v>403</v>
      </c>
      <c r="B10" s="412">
        <v>14109.494167787452</v>
      </c>
      <c r="C10" s="412">
        <v>18047.718702325477</v>
      </c>
      <c r="D10" s="412">
        <v>17912.63774619143</v>
      </c>
      <c r="E10" s="411">
        <v>18231.983419848028</v>
      </c>
      <c r="F10" s="414">
        <v>3938.224534538025</v>
      </c>
      <c r="G10" s="460"/>
      <c r="H10" s="411">
        <v>27.911876128976697</v>
      </c>
      <c r="I10" s="412">
        <v>319.3456736565968</v>
      </c>
      <c r="J10" s="411"/>
      <c r="K10" s="410">
        <v>1.78279535477401</v>
      </c>
    </row>
    <row r="11" spans="1:11" ht="16.5" customHeight="1">
      <c r="A11" s="417" t="s">
        <v>407</v>
      </c>
      <c r="B11" s="412">
        <v>589705.9177744807</v>
      </c>
      <c r="C11" s="412">
        <v>662167.3060073565</v>
      </c>
      <c r="D11" s="412">
        <v>712471.2039690608</v>
      </c>
      <c r="E11" s="411">
        <v>826386.6646343075</v>
      </c>
      <c r="F11" s="414">
        <v>72461.38823287585</v>
      </c>
      <c r="G11" s="460"/>
      <c r="H11" s="411">
        <v>12.287715969739857</v>
      </c>
      <c r="I11" s="412">
        <v>113915.4606652467</v>
      </c>
      <c r="J11" s="411"/>
      <c r="K11" s="410">
        <v>15.98878102450208</v>
      </c>
    </row>
    <row r="12" spans="1:11" ht="16.5" customHeight="1">
      <c r="A12" s="417" t="s">
        <v>404</v>
      </c>
      <c r="B12" s="412">
        <v>580319.7405492043</v>
      </c>
      <c r="C12" s="412">
        <v>652076.5581347123</v>
      </c>
      <c r="D12" s="412">
        <v>702459.3874338878</v>
      </c>
      <c r="E12" s="411">
        <v>812590.9699517279</v>
      </c>
      <c r="F12" s="414">
        <v>71756.81758550799</v>
      </c>
      <c r="G12" s="460"/>
      <c r="H12" s="411">
        <v>12.365048536449684</v>
      </c>
      <c r="I12" s="412">
        <v>110131.58251784008</v>
      </c>
      <c r="J12" s="411"/>
      <c r="K12" s="410">
        <v>15.677999965258513</v>
      </c>
    </row>
    <row r="13" spans="1:11" ht="16.5" customHeight="1">
      <c r="A13" s="417" t="s">
        <v>403</v>
      </c>
      <c r="B13" s="412">
        <v>9386.177225276386</v>
      </c>
      <c r="C13" s="412">
        <v>10090.747872644257</v>
      </c>
      <c r="D13" s="412">
        <v>10011.816535172982</v>
      </c>
      <c r="E13" s="411">
        <v>13795.694682579582</v>
      </c>
      <c r="F13" s="414">
        <v>704.5706473678711</v>
      </c>
      <c r="G13" s="460"/>
      <c r="H13" s="411">
        <v>7.506470743707102</v>
      </c>
      <c r="I13" s="412">
        <v>3783.8781474066</v>
      </c>
      <c r="J13" s="411"/>
      <c r="K13" s="410">
        <v>37.794121916969615</v>
      </c>
    </row>
    <row r="14" spans="1:11" ht="16.5" customHeight="1">
      <c r="A14" s="417" t="s">
        <v>406</v>
      </c>
      <c r="B14" s="412">
        <v>452941.93633577344</v>
      </c>
      <c r="C14" s="412">
        <v>494759.45602193335</v>
      </c>
      <c r="D14" s="412">
        <v>509201.11750868295</v>
      </c>
      <c r="E14" s="411">
        <v>560810.5409203283</v>
      </c>
      <c r="F14" s="414">
        <v>41817.51968615991</v>
      </c>
      <c r="G14" s="460"/>
      <c r="H14" s="411">
        <v>9.232423922690144</v>
      </c>
      <c r="I14" s="412">
        <v>51609.4234116454</v>
      </c>
      <c r="J14" s="411"/>
      <c r="K14" s="410">
        <v>10.13537119952714</v>
      </c>
    </row>
    <row r="15" spans="1:11" ht="16.5" customHeight="1">
      <c r="A15" s="417" t="s">
        <v>404</v>
      </c>
      <c r="B15" s="412">
        <v>424742.3652231101</v>
      </c>
      <c r="C15" s="412">
        <v>472607.381589526</v>
      </c>
      <c r="D15" s="412">
        <v>489602.7672653801</v>
      </c>
      <c r="E15" s="411">
        <v>539430.6470746301</v>
      </c>
      <c r="F15" s="414">
        <v>47865.01636641595</v>
      </c>
      <c r="G15" s="460"/>
      <c r="H15" s="411">
        <v>11.269188168049414</v>
      </c>
      <c r="I15" s="412">
        <v>49827.87980925001</v>
      </c>
      <c r="J15" s="411"/>
      <c r="K15" s="410">
        <v>10.17720551040957</v>
      </c>
    </row>
    <row r="16" spans="1:11" ht="16.5" customHeight="1">
      <c r="A16" s="417" t="s">
        <v>403</v>
      </c>
      <c r="B16" s="412">
        <v>28199.571112663358</v>
      </c>
      <c r="C16" s="412">
        <v>22152.074432407302</v>
      </c>
      <c r="D16" s="412">
        <v>19598.350243302797</v>
      </c>
      <c r="E16" s="411">
        <v>21379.893845698203</v>
      </c>
      <c r="F16" s="414">
        <v>-6047.496680256056</v>
      </c>
      <c r="G16" s="460"/>
      <c r="H16" s="411">
        <v>-21.44534984626186</v>
      </c>
      <c r="I16" s="412">
        <v>1781.5436023954062</v>
      </c>
      <c r="J16" s="411"/>
      <c r="K16" s="410">
        <v>9.090273315246012</v>
      </c>
    </row>
    <row r="17" spans="1:11" ht="16.5" customHeight="1">
      <c r="A17" s="417" t="s">
        <v>405</v>
      </c>
      <c r="B17" s="412">
        <v>223381.38271278306</v>
      </c>
      <c r="C17" s="412">
        <v>276694.8191589795</v>
      </c>
      <c r="D17" s="412">
        <v>295717.3649716541</v>
      </c>
      <c r="E17" s="411">
        <v>325798.1077323179</v>
      </c>
      <c r="F17" s="414">
        <v>53313.43644619646</v>
      </c>
      <c r="G17" s="460"/>
      <c r="H17" s="411">
        <v>23.866553156198</v>
      </c>
      <c r="I17" s="412">
        <v>30080.742760663794</v>
      </c>
      <c r="J17" s="411"/>
      <c r="K17" s="410">
        <v>10.172125929617687</v>
      </c>
    </row>
    <row r="18" spans="1:11" ht="16.5" customHeight="1">
      <c r="A18" s="417" t="s">
        <v>404</v>
      </c>
      <c r="B18" s="412">
        <v>195023.93855927695</v>
      </c>
      <c r="C18" s="412">
        <v>235890.4669532315</v>
      </c>
      <c r="D18" s="412">
        <v>248844.5470217187</v>
      </c>
      <c r="E18" s="411">
        <v>273075.0019476649</v>
      </c>
      <c r="F18" s="414">
        <v>40866.52839395453</v>
      </c>
      <c r="G18" s="460"/>
      <c r="H18" s="411">
        <v>20.954621620223957</v>
      </c>
      <c r="I18" s="412">
        <v>24230.454925946193</v>
      </c>
      <c r="J18" s="411"/>
      <c r="K18" s="410">
        <v>9.73718540990629</v>
      </c>
    </row>
    <row r="19" spans="1:11" ht="16.5" customHeight="1">
      <c r="A19" s="417" t="s">
        <v>403</v>
      </c>
      <c r="B19" s="412">
        <v>28357.444153506094</v>
      </c>
      <c r="C19" s="412">
        <v>40804.35220574805</v>
      </c>
      <c r="D19" s="412">
        <v>46872.81794993539</v>
      </c>
      <c r="E19" s="411">
        <v>52723.105784652966</v>
      </c>
      <c r="F19" s="414">
        <v>12446.908052241957</v>
      </c>
      <c r="G19" s="460"/>
      <c r="H19" s="411">
        <v>43.892912156905474</v>
      </c>
      <c r="I19" s="412">
        <v>5850.287834717579</v>
      </c>
      <c r="J19" s="411"/>
      <c r="K19" s="410">
        <v>12.481195052036858</v>
      </c>
    </row>
    <row r="20" spans="1:11" ht="16.5" customHeight="1">
      <c r="A20" s="417" t="s">
        <v>402</v>
      </c>
      <c r="B20" s="412">
        <v>11051.086695369997</v>
      </c>
      <c r="C20" s="412">
        <v>11708.411248059998</v>
      </c>
      <c r="D20" s="412">
        <v>12150.19685312301</v>
      </c>
      <c r="E20" s="411">
        <v>15759.002180179996</v>
      </c>
      <c r="F20" s="414">
        <v>657.3245526900009</v>
      </c>
      <c r="G20" s="460"/>
      <c r="H20" s="411">
        <v>5.948053533643853</v>
      </c>
      <c r="I20" s="412">
        <v>3608.8053270569853</v>
      </c>
      <c r="J20" s="411"/>
      <c r="K20" s="410">
        <v>29.701620234485343</v>
      </c>
    </row>
    <row r="21" spans="1:11" ht="16.5" customHeight="1">
      <c r="A21" s="423" t="s">
        <v>401</v>
      </c>
      <c r="B21" s="420">
        <v>1932.98868759</v>
      </c>
      <c r="C21" s="420">
        <v>2654.42372725</v>
      </c>
      <c r="D21" s="420">
        <v>3261.50328125</v>
      </c>
      <c r="E21" s="419">
        <v>3092.0512455</v>
      </c>
      <c r="F21" s="422">
        <v>721.43503966</v>
      </c>
      <c r="G21" s="459"/>
      <c r="H21" s="419">
        <v>37.3222587535919</v>
      </c>
      <c r="I21" s="420">
        <v>-169.45203575000005</v>
      </c>
      <c r="J21" s="419"/>
      <c r="K21" s="418">
        <v>-5.195519401257695</v>
      </c>
    </row>
    <row r="22" spans="1:11" ht="16.5" customHeight="1">
      <c r="A22" s="423" t="s">
        <v>400</v>
      </c>
      <c r="B22" s="420">
        <v>4.119</v>
      </c>
      <c r="C22" s="420">
        <v>0</v>
      </c>
      <c r="D22" s="420">
        <v>0</v>
      </c>
      <c r="E22" s="419">
        <v>0</v>
      </c>
      <c r="F22" s="422">
        <v>-4.119</v>
      </c>
      <c r="G22" s="459"/>
      <c r="H22" s="419"/>
      <c r="I22" s="420">
        <v>0</v>
      </c>
      <c r="J22" s="419"/>
      <c r="K22" s="418"/>
    </row>
    <row r="23" spans="1:11" ht="16.5" customHeight="1">
      <c r="A23" s="493" t="s">
        <v>399</v>
      </c>
      <c r="B23" s="420">
        <v>348672.1139714704</v>
      </c>
      <c r="C23" s="420">
        <v>398842.9543794398</v>
      </c>
      <c r="D23" s="420">
        <v>383714.93003354454</v>
      </c>
      <c r="E23" s="419">
        <v>458788.7084983052</v>
      </c>
      <c r="F23" s="422">
        <v>50170.84040796943</v>
      </c>
      <c r="G23" s="459"/>
      <c r="H23" s="419">
        <v>14.389117568511542</v>
      </c>
      <c r="I23" s="420">
        <v>75073.77846476063</v>
      </c>
      <c r="J23" s="419"/>
      <c r="K23" s="418">
        <v>19.56498759592118</v>
      </c>
    </row>
    <row r="24" spans="1:11" ht="16.5" customHeight="1">
      <c r="A24" s="492" t="s">
        <v>398</v>
      </c>
      <c r="B24" s="412">
        <v>129485.04956404002</v>
      </c>
      <c r="C24" s="412">
        <v>140394.74588223998</v>
      </c>
      <c r="D24" s="412">
        <v>141598.56429523998</v>
      </c>
      <c r="E24" s="411">
        <v>160299.28379430997</v>
      </c>
      <c r="F24" s="414">
        <v>10909.69631819996</v>
      </c>
      <c r="G24" s="460"/>
      <c r="H24" s="411">
        <v>8.425448617374395</v>
      </c>
      <c r="I24" s="412">
        <v>18700.719499069994</v>
      </c>
      <c r="J24" s="411"/>
      <c r="K24" s="410">
        <v>13.20685671648342</v>
      </c>
    </row>
    <row r="25" spans="1:11" ht="16.5" customHeight="1">
      <c r="A25" s="492" t="s">
        <v>397</v>
      </c>
      <c r="B25" s="412">
        <v>68466.47765642044</v>
      </c>
      <c r="C25" s="412">
        <v>84599.54339484488</v>
      </c>
      <c r="D25" s="412">
        <v>80937.461259951</v>
      </c>
      <c r="E25" s="411">
        <v>106189.80908567397</v>
      </c>
      <c r="F25" s="414">
        <v>16133.06573842444</v>
      </c>
      <c r="G25" s="460"/>
      <c r="H25" s="411">
        <v>23.5634522041336</v>
      </c>
      <c r="I25" s="412">
        <v>25252.347825722973</v>
      </c>
      <c r="J25" s="411"/>
      <c r="K25" s="410">
        <v>31.199826918982186</v>
      </c>
    </row>
    <row r="26" spans="1:11" ht="16.5" customHeight="1">
      <c r="A26" s="492" t="s">
        <v>396</v>
      </c>
      <c r="B26" s="412">
        <v>150720.5867510099</v>
      </c>
      <c r="C26" s="412">
        <v>173848.66510235492</v>
      </c>
      <c r="D26" s="412">
        <v>161178.90447835356</v>
      </c>
      <c r="E26" s="411">
        <v>192299.61561832123</v>
      </c>
      <c r="F26" s="414">
        <v>23128.07835134503</v>
      </c>
      <c r="G26" s="460"/>
      <c r="H26" s="411">
        <v>15.345002862517095</v>
      </c>
      <c r="I26" s="412">
        <v>31120.711139967665</v>
      </c>
      <c r="J26" s="411"/>
      <c r="K26" s="410">
        <v>19.308178846784006</v>
      </c>
    </row>
    <row r="27" spans="1:11" ht="16.5" customHeight="1">
      <c r="A27" s="491" t="s">
        <v>395</v>
      </c>
      <c r="B27" s="488">
        <v>1757378.7231712842</v>
      </c>
      <c r="C27" s="488">
        <v>1983290.9635573495</v>
      </c>
      <c r="D27" s="488">
        <v>2075806.2981911474</v>
      </c>
      <c r="E27" s="487">
        <v>2351724.218839648</v>
      </c>
      <c r="F27" s="490">
        <v>225912.24038606533</v>
      </c>
      <c r="G27" s="489"/>
      <c r="H27" s="487">
        <v>12.855068597757608</v>
      </c>
      <c r="I27" s="488">
        <v>275917.9206485008</v>
      </c>
      <c r="J27" s="487"/>
      <c r="K27" s="486">
        <v>13.292084183814984</v>
      </c>
    </row>
    <row r="28" spans="1:11" ht="16.5" customHeight="1">
      <c r="A28" s="423" t="s">
        <v>394</v>
      </c>
      <c r="B28" s="420">
        <v>286916.3921421314</v>
      </c>
      <c r="C28" s="420">
        <v>308445.8899358942</v>
      </c>
      <c r="D28" s="420">
        <v>353446.9954428044</v>
      </c>
      <c r="E28" s="419">
        <v>324311.48054503236</v>
      </c>
      <c r="F28" s="422">
        <v>21529.49779376283</v>
      </c>
      <c r="G28" s="459"/>
      <c r="H28" s="419">
        <v>7.5037531432145</v>
      </c>
      <c r="I28" s="420">
        <v>-29135.514897772053</v>
      </c>
      <c r="J28" s="419"/>
      <c r="K28" s="418">
        <v>-8.243248711527617</v>
      </c>
    </row>
    <row r="29" spans="1:11" ht="16.5" customHeight="1">
      <c r="A29" s="417" t="s">
        <v>393</v>
      </c>
      <c r="B29" s="412">
        <v>41129.87280457899</v>
      </c>
      <c r="C29" s="412">
        <v>38935.082194909</v>
      </c>
      <c r="D29" s="412">
        <v>47292.02360718001</v>
      </c>
      <c r="E29" s="411">
        <v>46510.21140144</v>
      </c>
      <c r="F29" s="414">
        <v>-2194.790609669988</v>
      </c>
      <c r="G29" s="460"/>
      <c r="H29" s="411">
        <v>-5.336244583342455</v>
      </c>
      <c r="I29" s="412">
        <v>-781.8122057400105</v>
      </c>
      <c r="J29" s="411"/>
      <c r="K29" s="410">
        <v>-1.6531587064955149</v>
      </c>
    </row>
    <row r="30" spans="1:11" ht="16.5" customHeight="1">
      <c r="A30" s="417" t="s">
        <v>392</v>
      </c>
      <c r="B30" s="412">
        <v>156213.95132914</v>
      </c>
      <c r="C30" s="412">
        <v>152045.31433012</v>
      </c>
      <c r="D30" s="412">
        <v>192239.16817545</v>
      </c>
      <c r="E30" s="411">
        <v>140262.17052303</v>
      </c>
      <c r="F30" s="414">
        <v>-4168.636999020004</v>
      </c>
      <c r="G30" s="460"/>
      <c r="H30" s="411">
        <v>-2.6685433429929444</v>
      </c>
      <c r="I30" s="412">
        <v>-51976.99765241999</v>
      </c>
      <c r="J30" s="411"/>
      <c r="K30" s="410">
        <v>-27.0376729912722</v>
      </c>
    </row>
    <row r="31" spans="1:11" ht="16.5" customHeight="1">
      <c r="A31" s="417" t="s">
        <v>391</v>
      </c>
      <c r="B31" s="412">
        <v>788.6985832094999</v>
      </c>
      <c r="C31" s="412">
        <v>2283.6689709069997</v>
      </c>
      <c r="D31" s="412">
        <v>1336.9384950544995</v>
      </c>
      <c r="E31" s="411">
        <v>1165.5484520147381</v>
      </c>
      <c r="F31" s="414">
        <v>1494.9703876974997</v>
      </c>
      <c r="G31" s="460"/>
      <c r="H31" s="411">
        <v>189.5490139736177</v>
      </c>
      <c r="I31" s="412">
        <v>-171.3900430397614</v>
      </c>
      <c r="J31" s="411"/>
      <c r="K31" s="410">
        <v>-12.819590704714862</v>
      </c>
    </row>
    <row r="32" spans="1:11" ht="16.5" customHeight="1">
      <c r="A32" s="417" t="s">
        <v>390</v>
      </c>
      <c r="B32" s="412">
        <v>88693.80612722292</v>
      </c>
      <c r="C32" s="412">
        <v>114688.10478751827</v>
      </c>
      <c r="D32" s="412">
        <v>112504.7731455499</v>
      </c>
      <c r="E32" s="411">
        <v>135911.6546109376</v>
      </c>
      <c r="F32" s="414">
        <v>25994.298660295346</v>
      </c>
      <c r="G32" s="460"/>
      <c r="H32" s="411">
        <v>29.307907502592652</v>
      </c>
      <c r="I32" s="412">
        <v>23406.881465387705</v>
      </c>
      <c r="J32" s="411"/>
      <c r="K32" s="410">
        <v>20.80523413447153</v>
      </c>
    </row>
    <row r="33" spans="1:11" ht="16.5" customHeight="1">
      <c r="A33" s="417" t="s">
        <v>389</v>
      </c>
      <c r="B33" s="412">
        <v>90.06329798</v>
      </c>
      <c r="C33" s="412">
        <v>493.71965243999995</v>
      </c>
      <c r="D33" s="412">
        <v>74.09201957000002</v>
      </c>
      <c r="E33" s="411">
        <v>461.89555761</v>
      </c>
      <c r="F33" s="414">
        <v>403.65635445999993</v>
      </c>
      <c r="G33" s="460"/>
      <c r="H33" s="411">
        <v>448.1918423081046</v>
      </c>
      <c r="I33" s="412">
        <v>387.80353804000003</v>
      </c>
      <c r="J33" s="411"/>
      <c r="K33" s="410">
        <v>523.4079733426814</v>
      </c>
    </row>
    <row r="34" spans="1:11" ht="16.5" customHeight="1">
      <c r="A34" s="467" t="s">
        <v>388</v>
      </c>
      <c r="B34" s="420">
        <v>1313333.350838007</v>
      </c>
      <c r="C34" s="420">
        <v>1486035.0113716854</v>
      </c>
      <c r="D34" s="420">
        <v>1542634.927148163</v>
      </c>
      <c r="E34" s="419">
        <v>1816976.9167586402</v>
      </c>
      <c r="F34" s="422">
        <v>172701.66053367849</v>
      </c>
      <c r="G34" s="459"/>
      <c r="H34" s="419">
        <v>13.149872454200729</v>
      </c>
      <c r="I34" s="420">
        <v>274341.9896104771</v>
      </c>
      <c r="J34" s="419"/>
      <c r="K34" s="418">
        <v>17.78398665701466</v>
      </c>
    </row>
    <row r="35" spans="1:11" ht="16.5" customHeight="1">
      <c r="A35" s="417" t="s">
        <v>387</v>
      </c>
      <c r="B35" s="412">
        <v>142157.69999999998</v>
      </c>
      <c r="C35" s="412">
        <v>124331.35000000002</v>
      </c>
      <c r="D35" s="412">
        <v>142497.9</v>
      </c>
      <c r="E35" s="411">
        <v>188584.59999999998</v>
      </c>
      <c r="F35" s="414">
        <v>-17826.349999999962</v>
      </c>
      <c r="G35" s="460"/>
      <c r="H35" s="411">
        <v>-12.539841317072495</v>
      </c>
      <c r="I35" s="412">
        <v>46086.69999999998</v>
      </c>
      <c r="J35" s="411"/>
      <c r="K35" s="410">
        <v>32.34202047889828</v>
      </c>
    </row>
    <row r="36" spans="1:11" ht="16.5" customHeight="1">
      <c r="A36" s="417" t="s">
        <v>386</v>
      </c>
      <c r="B36" s="412">
        <v>10386.33065354</v>
      </c>
      <c r="C36" s="412">
        <v>10523.579788590003</v>
      </c>
      <c r="D36" s="412">
        <v>10069.7670851545</v>
      </c>
      <c r="E36" s="411">
        <v>9814.3375208659</v>
      </c>
      <c r="F36" s="414">
        <v>137.24913505000222</v>
      </c>
      <c r="G36" s="460"/>
      <c r="H36" s="411">
        <v>1.3214400699175048</v>
      </c>
      <c r="I36" s="412">
        <v>-255.4295642886009</v>
      </c>
      <c r="J36" s="411"/>
      <c r="K36" s="410">
        <v>-2.5365985342915387</v>
      </c>
    </row>
    <row r="37" spans="1:11" ht="16.5" customHeight="1">
      <c r="A37" s="415" t="s">
        <v>385</v>
      </c>
      <c r="B37" s="412">
        <v>10566.5361392257</v>
      </c>
      <c r="C37" s="412">
        <v>23253.91207677818</v>
      </c>
      <c r="D37" s="412">
        <v>13664.786629541519</v>
      </c>
      <c r="E37" s="411">
        <v>16680.809430879395</v>
      </c>
      <c r="F37" s="414">
        <v>12687.375937552479</v>
      </c>
      <c r="G37" s="460"/>
      <c r="H37" s="411">
        <v>120.07128703656893</v>
      </c>
      <c r="I37" s="412">
        <v>3016.0228013378764</v>
      </c>
      <c r="J37" s="411"/>
      <c r="K37" s="410">
        <v>22.071495758430807</v>
      </c>
    </row>
    <row r="38" spans="1:11" ht="16.5" customHeight="1">
      <c r="A38" s="485" t="s">
        <v>384</v>
      </c>
      <c r="B38" s="412">
        <v>996.6286769799999</v>
      </c>
      <c r="C38" s="412">
        <v>876.49698476</v>
      </c>
      <c r="D38" s="412">
        <v>852.91678677</v>
      </c>
      <c r="E38" s="411">
        <v>1006.1503260500001</v>
      </c>
      <c r="F38" s="414">
        <v>-120.13169221999988</v>
      </c>
      <c r="G38" s="460"/>
      <c r="H38" s="411">
        <v>-12.05380649732304</v>
      </c>
      <c r="I38" s="412">
        <v>153.23353928000006</v>
      </c>
      <c r="J38" s="411"/>
      <c r="K38" s="410">
        <v>17.965825231356533</v>
      </c>
    </row>
    <row r="39" spans="1:11" ht="16.5" customHeight="1">
      <c r="A39" s="485" t="s">
        <v>383</v>
      </c>
      <c r="B39" s="412">
        <v>9569.907462245701</v>
      </c>
      <c r="C39" s="412">
        <v>22377.41509201818</v>
      </c>
      <c r="D39" s="412">
        <v>12811.869842771519</v>
      </c>
      <c r="E39" s="411">
        <v>15674.659104829394</v>
      </c>
      <c r="F39" s="414">
        <v>12807.507629772477</v>
      </c>
      <c r="G39" s="460"/>
      <c r="H39" s="411">
        <v>133.83104988527268</v>
      </c>
      <c r="I39" s="412">
        <v>2862.789262057875</v>
      </c>
      <c r="J39" s="411"/>
      <c r="K39" s="410">
        <v>22.34482005507624</v>
      </c>
    </row>
    <row r="40" spans="1:11" ht="16.5" customHeight="1">
      <c r="A40" s="417" t="s">
        <v>382</v>
      </c>
      <c r="B40" s="412">
        <v>1146699.2038779212</v>
      </c>
      <c r="C40" s="412">
        <v>1322861.6323518152</v>
      </c>
      <c r="D40" s="412">
        <v>1369249.0711404982</v>
      </c>
      <c r="E40" s="411">
        <v>1596522.1633443139</v>
      </c>
      <c r="F40" s="414">
        <v>176162.42847389402</v>
      </c>
      <c r="G40" s="460"/>
      <c r="H40" s="411">
        <v>15.362566563066041</v>
      </c>
      <c r="I40" s="412">
        <v>227273.0922038157</v>
      </c>
      <c r="J40" s="411"/>
      <c r="K40" s="410">
        <v>16.59837475840035</v>
      </c>
    </row>
    <row r="41" spans="1:11" ht="16.5" customHeight="1">
      <c r="A41" s="415" t="s">
        <v>381</v>
      </c>
      <c r="B41" s="412">
        <v>1117321.0223590338</v>
      </c>
      <c r="C41" s="412">
        <v>1285226.119538505</v>
      </c>
      <c r="D41" s="412">
        <v>1338931.575869255</v>
      </c>
      <c r="E41" s="411">
        <v>1556218.8332054028</v>
      </c>
      <c r="F41" s="414">
        <v>167905.09717947128</v>
      </c>
      <c r="G41" s="460"/>
      <c r="H41" s="411">
        <v>15.027471408796028</v>
      </c>
      <c r="I41" s="412">
        <v>217287.25733614783</v>
      </c>
      <c r="J41" s="411"/>
      <c r="K41" s="410">
        <v>16.228406384029114</v>
      </c>
    </row>
    <row r="42" spans="1:11" ht="16.5" customHeight="1">
      <c r="A42" s="415" t="s">
        <v>380</v>
      </c>
      <c r="B42" s="412">
        <v>29378.181518887475</v>
      </c>
      <c r="C42" s="412">
        <v>37635.5128133102</v>
      </c>
      <c r="D42" s="412">
        <v>30317.495271243217</v>
      </c>
      <c r="E42" s="411">
        <v>40303.33013891105</v>
      </c>
      <c r="F42" s="414">
        <v>8257.331294422722</v>
      </c>
      <c r="G42" s="460"/>
      <c r="H42" s="411">
        <v>28.107019793291204</v>
      </c>
      <c r="I42" s="412">
        <v>9985.834867667832</v>
      </c>
      <c r="J42" s="411"/>
      <c r="K42" s="410">
        <v>32.937532531388264</v>
      </c>
    </row>
    <row r="43" spans="1:11" ht="16.5" customHeight="1">
      <c r="A43" s="409" t="s">
        <v>379</v>
      </c>
      <c r="B43" s="407">
        <v>3523.58016732</v>
      </c>
      <c r="C43" s="407">
        <v>5064.537154501999</v>
      </c>
      <c r="D43" s="407">
        <v>7153.402292969005</v>
      </c>
      <c r="E43" s="406">
        <v>5375.006462581</v>
      </c>
      <c r="F43" s="408">
        <v>1540.956987181999</v>
      </c>
      <c r="G43" s="484"/>
      <c r="H43" s="406">
        <v>43.732706906283774</v>
      </c>
      <c r="I43" s="407">
        <v>-1778.3958303880054</v>
      </c>
      <c r="J43" s="406"/>
      <c r="K43" s="405">
        <v>-24.860839046281093</v>
      </c>
    </row>
    <row r="44" spans="1:11" s="482" customFormat="1" ht="16.5" customHeight="1" thickBot="1">
      <c r="A44" s="483" t="s">
        <v>358</v>
      </c>
      <c r="B44" s="402">
        <v>157128.9695125641</v>
      </c>
      <c r="C44" s="402">
        <v>188810.0831799956</v>
      </c>
      <c r="D44" s="402">
        <v>179724.38906548987</v>
      </c>
      <c r="E44" s="401">
        <v>210435.82123451267</v>
      </c>
      <c r="F44" s="403">
        <v>31681.11366743149</v>
      </c>
      <c r="G44" s="457"/>
      <c r="H44" s="401">
        <v>20.162490574278383</v>
      </c>
      <c r="I44" s="402">
        <v>30711.432169022795</v>
      </c>
      <c r="J44" s="401"/>
      <c r="K44" s="400">
        <v>17.08807153481648</v>
      </c>
    </row>
    <row r="45" spans="1:11" ht="16.5" customHeight="1" thickTop="1">
      <c r="A45" s="395" t="s">
        <v>293</v>
      </c>
      <c r="B45" s="481"/>
      <c r="C45" s="381"/>
      <c r="D45" s="391"/>
      <c r="E45" s="391"/>
      <c r="F45" s="412"/>
      <c r="G45" s="412"/>
      <c r="H45" s="412"/>
      <c r="I45" s="412"/>
      <c r="J45" s="412"/>
      <c r="K45" s="412"/>
    </row>
  </sheetData>
  <sheetProtection/>
  <mergeCells count="5">
    <mergeCell ref="A1:K1"/>
    <mergeCell ref="A2:K2"/>
    <mergeCell ref="I3:K3"/>
    <mergeCell ref="F4:K4"/>
    <mergeCell ref="F5:H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A1" sqref="A1:K2"/>
    </sheetView>
  </sheetViews>
  <sheetFormatPr defaultColWidth="11.00390625" defaultRowHeight="16.5" customHeight="1"/>
  <cols>
    <col min="1" max="1" width="46.7109375" style="380" bestFit="1" customWidth="1"/>
    <col min="2" max="2" width="10.57421875" style="380" bestFit="1" customWidth="1"/>
    <col min="3" max="3" width="11.421875" style="380" bestFit="1" customWidth="1"/>
    <col min="4" max="5" width="10.7109375" style="380" bestFit="1" customWidth="1"/>
    <col min="6" max="6" width="9.28125" style="380" bestFit="1" customWidth="1"/>
    <col min="7" max="7" width="2.421875" style="380" bestFit="1" customWidth="1"/>
    <col min="8" max="8" width="7.7109375" style="380" bestFit="1" customWidth="1"/>
    <col min="9" max="9" width="10.7109375" style="380" customWidth="1"/>
    <col min="10" max="10" width="2.140625" style="380" customWidth="1"/>
    <col min="11" max="11" width="7.7109375" style="380" bestFit="1" customWidth="1"/>
    <col min="12" max="16384" width="11.00390625" style="379" customWidth="1"/>
  </cols>
  <sheetData>
    <row r="1" spans="1:11" s="380" customFormat="1" ht="12.75">
      <c r="A1" s="1643" t="s">
        <v>21</v>
      </c>
      <c r="B1" s="1643"/>
      <c r="C1" s="1643"/>
      <c r="D1" s="1643"/>
      <c r="E1" s="1643"/>
      <c r="F1" s="1643"/>
      <c r="G1" s="1643"/>
      <c r="H1" s="1643"/>
      <c r="I1" s="1643"/>
      <c r="J1" s="1643"/>
      <c r="K1" s="1643"/>
    </row>
    <row r="2" spans="1:11" s="380" customFormat="1" ht="16.5" customHeight="1">
      <c r="A2" s="1644" t="s">
        <v>131</v>
      </c>
      <c r="B2" s="1644"/>
      <c r="C2" s="1644"/>
      <c r="D2" s="1644"/>
      <c r="E2" s="1644"/>
      <c r="F2" s="1644"/>
      <c r="G2" s="1644"/>
      <c r="H2" s="1644"/>
      <c r="I2" s="1644"/>
      <c r="J2" s="1644"/>
      <c r="K2" s="1644"/>
    </row>
    <row r="3" spans="2:11" s="380" customFormat="1" ht="16.5" customHeight="1" thickBot="1">
      <c r="B3" s="381"/>
      <c r="C3" s="381"/>
      <c r="D3" s="381"/>
      <c r="E3" s="381"/>
      <c r="I3" s="1645" t="s">
        <v>50</v>
      </c>
      <c r="J3" s="1645"/>
      <c r="K3" s="1645"/>
    </row>
    <row r="4" spans="1:11" s="380" customFormat="1" ht="13.5" thickTop="1">
      <c r="A4" s="448"/>
      <c r="B4" s="479">
        <v>2014</v>
      </c>
      <c r="C4" s="479">
        <v>2015</v>
      </c>
      <c r="D4" s="479">
        <v>2015</v>
      </c>
      <c r="E4" s="478">
        <v>2016</v>
      </c>
      <c r="F4" s="1655" t="s">
        <v>329</v>
      </c>
      <c r="G4" s="1656"/>
      <c r="H4" s="1656"/>
      <c r="I4" s="1656"/>
      <c r="J4" s="1656"/>
      <c r="K4" s="1657"/>
    </row>
    <row r="5" spans="1:11" s="380" customFormat="1" ht="12.75">
      <c r="A5" s="476" t="s">
        <v>377</v>
      </c>
      <c r="B5" s="495" t="s">
        <v>327</v>
      </c>
      <c r="C5" s="495" t="s">
        <v>326</v>
      </c>
      <c r="D5" s="495" t="s">
        <v>325</v>
      </c>
      <c r="E5" s="494" t="s">
        <v>324</v>
      </c>
      <c r="F5" s="1648" t="s">
        <v>3</v>
      </c>
      <c r="G5" s="1649"/>
      <c r="H5" s="1650"/>
      <c r="I5" s="1658" t="s">
        <v>6</v>
      </c>
      <c r="J5" s="1658"/>
      <c r="K5" s="1659"/>
    </row>
    <row r="6" spans="1:11" s="380" customFormat="1" ht="12.75">
      <c r="A6" s="476"/>
      <c r="B6" s="495"/>
      <c r="C6" s="495"/>
      <c r="D6" s="495"/>
      <c r="E6" s="494"/>
      <c r="F6" s="473" t="s">
        <v>52</v>
      </c>
      <c r="G6" s="470" t="s">
        <v>134</v>
      </c>
      <c r="H6" s="472" t="s">
        <v>323</v>
      </c>
      <c r="I6" s="471" t="s">
        <v>52</v>
      </c>
      <c r="J6" s="470" t="s">
        <v>134</v>
      </c>
      <c r="K6" s="469" t="s">
        <v>323</v>
      </c>
    </row>
    <row r="7" spans="1:11" s="380" customFormat="1" ht="16.5" customHeight="1">
      <c r="A7" s="423" t="s">
        <v>409</v>
      </c>
      <c r="B7" s="420">
        <v>1196479.3564913992</v>
      </c>
      <c r="C7" s="420">
        <v>1359845.6829242017</v>
      </c>
      <c r="D7" s="420">
        <v>1452748.758025059</v>
      </c>
      <c r="E7" s="419">
        <v>1627331.0381384906</v>
      </c>
      <c r="F7" s="422">
        <v>163366.32643280248</v>
      </c>
      <c r="G7" s="459"/>
      <c r="H7" s="419">
        <v>13.653919354853224</v>
      </c>
      <c r="I7" s="420">
        <v>174582.28011343163</v>
      </c>
      <c r="J7" s="468"/>
      <c r="K7" s="418">
        <v>12.017375967388038</v>
      </c>
    </row>
    <row r="8" spans="1:11" s="380" customFormat="1" ht="16.5" customHeight="1">
      <c r="A8" s="417" t="s">
        <v>408</v>
      </c>
      <c r="B8" s="412">
        <v>122544.75249030958</v>
      </c>
      <c r="C8" s="412">
        <v>129230.39840333091</v>
      </c>
      <c r="D8" s="412">
        <v>150442.94437548862</v>
      </c>
      <c r="E8" s="411">
        <v>153570.32279907362</v>
      </c>
      <c r="F8" s="414">
        <v>6685.645913021333</v>
      </c>
      <c r="G8" s="460"/>
      <c r="H8" s="411">
        <v>5.455677029948721</v>
      </c>
      <c r="I8" s="412">
        <v>3127.3784235850035</v>
      </c>
      <c r="J8" s="411"/>
      <c r="K8" s="410">
        <v>2.0787803885168716</v>
      </c>
    </row>
    <row r="9" spans="1:11" s="380" customFormat="1" ht="16.5" customHeight="1">
      <c r="A9" s="417" t="s">
        <v>404</v>
      </c>
      <c r="B9" s="412">
        <v>108467.25845692512</v>
      </c>
      <c r="C9" s="412">
        <v>111229.72219657843</v>
      </c>
      <c r="D9" s="412">
        <v>132566.90180425718</v>
      </c>
      <c r="E9" s="411">
        <v>135392.9517441756</v>
      </c>
      <c r="F9" s="414">
        <v>2762.463739653307</v>
      </c>
      <c r="G9" s="460"/>
      <c r="H9" s="411">
        <v>2.546818071142036</v>
      </c>
      <c r="I9" s="412">
        <v>2826.049939918419</v>
      </c>
      <c r="J9" s="411"/>
      <c r="K9" s="410">
        <v>2.1317914965616738</v>
      </c>
    </row>
    <row r="10" spans="1:11" s="380" customFormat="1" ht="16.5" customHeight="1">
      <c r="A10" s="417" t="s">
        <v>403</v>
      </c>
      <c r="B10" s="412">
        <v>14077.494033384452</v>
      </c>
      <c r="C10" s="412">
        <v>18000.676206752476</v>
      </c>
      <c r="D10" s="412">
        <v>17876.042571231428</v>
      </c>
      <c r="E10" s="411">
        <v>18177.371054898027</v>
      </c>
      <c r="F10" s="414">
        <v>3923.1821733680245</v>
      </c>
      <c r="G10" s="460"/>
      <c r="H10" s="411">
        <v>27.86846980055036</v>
      </c>
      <c r="I10" s="412">
        <v>301.3284836665989</v>
      </c>
      <c r="J10" s="411"/>
      <c r="K10" s="410">
        <v>1.6856554378066761</v>
      </c>
    </row>
    <row r="11" spans="1:11" s="380" customFormat="1" ht="16.5" customHeight="1">
      <c r="A11" s="417" t="s">
        <v>407</v>
      </c>
      <c r="B11" s="412">
        <v>450769.12587717123</v>
      </c>
      <c r="C11" s="412">
        <v>519053.6742715499</v>
      </c>
      <c r="D11" s="412">
        <v>559350.961967849</v>
      </c>
      <c r="E11" s="411">
        <v>658176.5344374125</v>
      </c>
      <c r="F11" s="414">
        <v>68284.54839437868</v>
      </c>
      <c r="G11" s="460"/>
      <c r="H11" s="411">
        <v>15.148452827486977</v>
      </c>
      <c r="I11" s="412">
        <v>98825.57246956346</v>
      </c>
      <c r="J11" s="411"/>
      <c r="K11" s="410">
        <v>17.667900690093717</v>
      </c>
    </row>
    <row r="12" spans="1:11" s="380" customFormat="1" ht="16.5" customHeight="1">
      <c r="A12" s="417" t="s">
        <v>404</v>
      </c>
      <c r="B12" s="412">
        <v>441455.9753080949</v>
      </c>
      <c r="C12" s="412">
        <v>509361.02704551216</v>
      </c>
      <c r="D12" s="412">
        <v>549436.3094164284</v>
      </c>
      <c r="E12" s="411">
        <v>644405.4740443829</v>
      </c>
      <c r="F12" s="414">
        <v>67905.05173741729</v>
      </c>
      <c r="G12" s="460"/>
      <c r="H12" s="411">
        <v>15.382066510715125</v>
      </c>
      <c r="I12" s="412">
        <v>94969.16462795448</v>
      </c>
      <c r="J12" s="411"/>
      <c r="K12" s="410">
        <v>17.284835930996962</v>
      </c>
    </row>
    <row r="13" spans="1:11" s="380" customFormat="1" ht="16.5" customHeight="1">
      <c r="A13" s="417" t="s">
        <v>403</v>
      </c>
      <c r="B13" s="412">
        <v>9313.150569076386</v>
      </c>
      <c r="C13" s="412">
        <v>9692.647226037756</v>
      </c>
      <c r="D13" s="412">
        <v>9914.652551420582</v>
      </c>
      <c r="E13" s="411">
        <v>13771.060393029582</v>
      </c>
      <c r="F13" s="414">
        <v>379.4966569613698</v>
      </c>
      <c r="G13" s="460"/>
      <c r="H13" s="411">
        <v>4.0748472189578875</v>
      </c>
      <c r="I13" s="412">
        <v>3856.4078416089997</v>
      </c>
      <c r="J13" s="411"/>
      <c r="K13" s="410">
        <v>38.89604624678905</v>
      </c>
    </row>
    <row r="14" spans="1:11" s="380" customFormat="1" ht="16.5" customHeight="1">
      <c r="A14" s="417" t="s">
        <v>406</v>
      </c>
      <c r="B14" s="412">
        <v>365549.7279395734</v>
      </c>
      <c r="C14" s="412">
        <v>406696.6033244233</v>
      </c>
      <c r="D14" s="412">
        <v>417355.10912562284</v>
      </c>
      <c r="E14" s="411">
        <v>463929.9877338382</v>
      </c>
      <c r="F14" s="414">
        <v>41146.875384849904</v>
      </c>
      <c r="G14" s="460"/>
      <c r="H14" s="411">
        <v>11.256163591414742</v>
      </c>
      <c r="I14" s="412">
        <v>46574.87860821537</v>
      </c>
      <c r="J14" s="411"/>
      <c r="K14" s="410">
        <v>11.159532395755683</v>
      </c>
    </row>
    <row r="15" spans="1:11" s="380" customFormat="1" ht="16.5" customHeight="1">
      <c r="A15" s="417" t="s">
        <v>404</v>
      </c>
      <c r="B15" s="412">
        <v>337378.43962691</v>
      </c>
      <c r="C15" s="412">
        <v>384565.196642016</v>
      </c>
      <c r="D15" s="412">
        <v>397787.37478232005</v>
      </c>
      <c r="E15" s="411">
        <v>442551.65888814</v>
      </c>
      <c r="F15" s="414">
        <v>47186.75701510598</v>
      </c>
      <c r="G15" s="460"/>
      <c r="H15" s="411">
        <v>13.986298907330136</v>
      </c>
      <c r="I15" s="412">
        <v>44764.28410581994</v>
      </c>
      <c r="J15" s="411"/>
      <c r="K15" s="410">
        <v>11.25331947257405</v>
      </c>
    </row>
    <row r="16" spans="1:11" s="380" customFormat="1" ht="16.5" customHeight="1">
      <c r="A16" s="417" t="s">
        <v>403</v>
      </c>
      <c r="B16" s="412">
        <v>28171.288312663357</v>
      </c>
      <c r="C16" s="412">
        <v>22131.4066824073</v>
      </c>
      <c r="D16" s="412">
        <v>19567.7343433028</v>
      </c>
      <c r="E16" s="411">
        <v>21378.328845698205</v>
      </c>
      <c r="F16" s="414">
        <v>-6039.881630256055</v>
      </c>
      <c r="G16" s="460"/>
      <c r="H16" s="411">
        <v>-21.439848839078653</v>
      </c>
      <c r="I16" s="412">
        <v>1810.5945023954046</v>
      </c>
      <c r="J16" s="411"/>
      <c r="K16" s="410">
        <v>9.252959339235376</v>
      </c>
    </row>
    <row r="17" spans="1:11" s="380" customFormat="1" ht="16.5" customHeight="1">
      <c r="A17" s="417" t="s">
        <v>405</v>
      </c>
      <c r="B17" s="412">
        <v>246884.40591792506</v>
      </c>
      <c r="C17" s="412">
        <v>293464.6581578675</v>
      </c>
      <c r="D17" s="412">
        <v>313798.85776072845</v>
      </c>
      <c r="E17" s="411">
        <v>336112.2892361463</v>
      </c>
      <c r="F17" s="414">
        <v>46580.252239942434</v>
      </c>
      <c r="G17" s="460"/>
      <c r="H17" s="411">
        <v>18.867231434385413</v>
      </c>
      <c r="I17" s="412">
        <v>22313.431475417863</v>
      </c>
      <c r="J17" s="411"/>
      <c r="K17" s="410">
        <v>7.110743370656833</v>
      </c>
    </row>
    <row r="18" spans="1:11" s="380" customFormat="1" ht="16.5" customHeight="1">
      <c r="A18" s="417" t="s">
        <v>404</v>
      </c>
      <c r="B18" s="412">
        <v>218529.75129313295</v>
      </c>
      <c r="C18" s="412">
        <v>252632.63566184096</v>
      </c>
      <c r="D18" s="412">
        <v>266863.39963048324</v>
      </c>
      <c r="E18" s="411">
        <v>283395.8293304887</v>
      </c>
      <c r="F18" s="414">
        <v>34102.88436870801</v>
      </c>
      <c r="G18" s="460"/>
      <c r="H18" s="411">
        <v>15.605602517234757</v>
      </c>
      <c r="I18" s="412">
        <v>16532.42970000545</v>
      </c>
      <c r="J18" s="411"/>
      <c r="K18" s="410">
        <v>6.195090717909368</v>
      </c>
    </row>
    <row r="19" spans="1:11" s="380" customFormat="1" ht="16.5" customHeight="1">
      <c r="A19" s="417" t="s">
        <v>403</v>
      </c>
      <c r="B19" s="412">
        <v>28354.654624792092</v>
      </c>
      <c r="C19" s="412">
        <v>40832.02249602655</v>
      </c>
      <c r="D19" s="412">
        <v>46935.458130245184</v>
      </c>
      <c r="E19" s="411">
        <v>52716.45990565762</v>
      </c>
      <c r="F19" s="414">
        <v>12477.367871234455</v>
      </c>
      <c r="G19" s="460"/>
      <c r="H19" s="411">
        <v>44.0046547430868</v>
      </c>
      <c r="I19" s="412">
        <v>5781.001775412435</v>
      </c>
      <c r="J19" s="411"/>
      <c r="K19" s="410">
        <v>12.3169177541002</v>
      </c>
    </row>
    <row r="20" spans="1:11" s="380" customFormat="1" ht="16.5" customHeight="1">
      <c r="A20" s="417" t="s">
        <v>402</v>
      </c>
      <c r="B20" s="412">
        <v>10731.34426642</v>
      </c>
      <c r="C20" s="412">
        <v>11400.348767029998</v>
      </c>
      <c r="D20" s="412">
        <v>11800.884795370011</v>
      </c>
      <c r="E20" s="411">
        <v>15541.903932019997</v>
      </c>
      <c r="F20" s="414">
        <v>669.004500609999</v>
      </c>
      <c r="G20" s="460"/>
      <c r="H20" s="411">
        <v>6.234116472280322</v>
      </c>
      <c r="I20" s="412">
        <v>3741.0191366499857</v>
      </c>
      <c r="J20" s="411"/>
      <c r="K20" s="410">
        <v>31.701174967132516</v>
      </c>
    </row>
    <row r="21" spans="1:11" s="380" customFormat="1" ht="16.5" customHeight="1">
      <c r="A21" s="423" t="s">
        <v>401</v>
      </c>
      <c r="B21" s="420">
        <v>1932.98868759</v>
      </c>
      <c r="C21" s="420">
        <v>2654.42372725</v>
      </c>
      <c r="D21" s="420">
        <v>3261.50328125</v>
      </c>
      <c r="E21" s="419">
        <v>3054.1512454999997</v>
      </c>
      <c r="F21" s="422">
        <v>721.43503966</v>
      </c>
      <c r="G21" s="459"/>
      <c r="H21" s="419">
        <v>37.3222587535919</v>
      </c>
      <c r="I21" s="420">
        <v>-207.35203575000014</v>
      </c>
      <c r="J21" s="419"/>
      <c r="K21" s="418">
        <v>-6.357560237392453</v>
      </c>
    </row>
    <row r="22" spans="1:11" s="380" customFormat="1" ht="16.5" customHeight="1">
      <c r="A22" s="423" t="s">
        <v>400</v>
      </c>
      <c r="B22" s="420">
        <v>4.119</v>
      </c>
      <c r="C22" s="420">
        <v>0</v>
      </c>
      <c r="D22" s="420">
        <v>0</v>
      </c>
      <c r="E22" s="419">
        <v>0</v>
      </c>
      <c r="F22" s="422">
        <v>-4.119</v>
      </c>
      <c r="G22" s="459"/>
      <c r="H22" s="419"/>
      <c r="I22" s="420">
        <v>0</v>
      </c>
      <c r="J22" s="419"/>
      <c r="K22" s="418"/>
    </row>
    <row r="23" spans="1:11" s="380" customFormat="1" ht="16.5" customHeight="1">
      <c r="A23" s="493" t="s">
        <v>399</v>
      </c>
      <c r="B23" s="420">
        <v>268735.3983221199</v>
      </c>
      <c r="C23" s="420">
        <v>312781.68475333473</v>
      </c>
      <c r="D23" s="420">
        <v>297716.124557734</v>
      </c>
      <c r="E23" s="419">
        <v>367637.2472743036</v>
      </c>
      <c r="F23" s="422">
        <v>44046.28643121483</v>
      </c>
      <c r="G23" s="459"/>
      <c r="H23" s="419">
        <v>16.390206391202216</v>
      </c>
      <c r="I23" s="420">
        <v>69921.12271656957</v>
      </c>
      <c r="J23" s="419"/>
      <c r="K23" s="418">
        <v>23.48583665746672</v>
      </c>
    </row>
    <row r="24" spans="1:11" s="380" customFormat="1" ht="16.5" customHeight="1">
      <c r="A24" s="492" t="s">
        <v>398</v>
      </c>
      <c r="B24" s="412">
        <v>87334.02185704002</v>
      </c>
      <c r="C24" s="412">
        <v>97426.60765224</v>
      </c>
      <c r="D24" s="412">
        <v>98300.06881324</v>
      </c>
      <c r="E24" s="411">
        <v>116790.08845155999</v>
      </c>
      <c r="F24" s="414">
        <v>10092.585795199979</v>
      </c>
      <c r="G24" s="460"/>
      <c r="H24" s="411">
        <v>11.556304840421607</v>
      </c>
      <c r="I24" s="412">
        <v>18490.019638319995</v>
      </c>
      <c r="J24" s="411"/>
      <c r="K24" s="410">
        <v>18.80977283286457</v>
      </c>
    </row>
    <row r="25" spans="1:11" s="380" customFormat="1" ht="16.5" customHeight="1">
      <c r="A25" s="492" t="s">
        <v>397</v>
      </c>
      <c r="B25" s="412">
        <v>53749.94024853264</v>
      </c>
      <c r="C25" s="412">
        <v>66112.10263075508</v>
      </c>
      <c r="D25" s="412">
        <v>63635.73371379686</v>
      </c>
      <c r="E25" s="411">
        <v>84105.37494794183</v>
      </c>
      <c r="F25" s="414">
        <v>12362.162382222436</v>
      </c>
      <c r="G25" s="460"/>
      <c r="H25" s="411">
        <v>22.999397441302122</v>
      </c>
      <c r="I25" s="412">
        <v>20469.641234144976</v>
      </c>
      <c r="J25" s="411"/>
      <c r="K25" s="410">
        <v>32.16689749537209</v>
      </c>
    </row>
    <row r="26" spans="1:11" s="380" customFormat="1" ht="16.5" customHeight="1">
      <c r="A26" s="492" t="s">
        <v>396</v>
      </c>
      <c r="B26" s="412">
        <v>127651.43621654723</v>
      </c>
      <c r="C26" s="412">
        <v>149242.97447033963</v>
      </c>
      <c r="D26" s="412">
        <v>135780.32203069713</v>
      </c>
      <c r="E26" s="411">
        <v>166741.78387480177</v>
      </c>
      <c r="F26" s="414">
        <v>21591.5382537924</v>
      </c>
      <c r="G26" s="460"/>
      <c r="H26" s="411">
        <v>16.914449922180765</v>
      </c>
      <c r="I26" s="412">
        <v>30961.461844104633</v>
      </c>
      <c r="J26" s="411"/>
      <c r="K26" s="410">
        <v>22.802613354463016</v>
      </c>
    </row>
    <row r="27" spans="1:11" s="380" customFormat="1" ht="16.5" customHeight="1">
      <c r="A27" s="491" t="s">
        <v>395</v>
      </c>
      <c r="B27" s="488">
        <v>1467151.862501109</v>
      </c>
      <c r="C27" s="488">
        <v>1675281.7914047865</v>
      </c>
      <c r="D27" s="488">
        <v>1753726.385864043</v>
      </c>
      <c r="E27" s="487">
        <v>1998022.4366582942</v>
      </c>
      <c r="F27" s="490">
        <v>208129.9289036775</v>
      </c>
      <c r="G27" s="489"/>
      <c r="H27" s="487">
        <v>14.18598402955169</v>
      </c>
      <c r="I27" s="488">
        <v>244296.05079425126</v>
      </c>
      <c r="J27" s="487"/>
      <c r="K27" s="486">
        <v>13.930112061003697</v>
      </c>
    </row>
    <row r="28" spans="1:11" s="380" customFormat="1" ht="16.5" customHeight="1">
      <c r="A28" s="423" t="s">
        <v>394</v>
      </c>
      <c r="B28" s="420">
        <v>267110.3879700524</v>
      </c>
      <c r="C28" s="420">
        <v>286594.9901939573</v>
      </c>
      <c r="D28" s="420">
        <v>327932.4961981544</v>
      </c>
      <c r="E28" s="419">
        <v>298361.3087958903</v>
      </c>
      <c r="F28" s="422">
        <v>19484.60222390486</v>
      </c>
      <c r="G28" s="459"/>
      <c r="H28" s="419">
        <v>7.294587968660138</v>
      </c>
      <c r="I28" s="420">
        <v>-29571.1874022641</v>
      </c>
      <c r="J28" s="419"/>
      <c r="K28" s="418">
        <v>-9.01746174749196</v>
      </c>
    </row>
    <row r="29" spans="1:11" s="380" customFormat="1" ht="16.5" customHeight="1">
      <c r="A29" s="417" t="s">
        <v>393</v>
      </c>
      <c r="B29" s="412">
        <v>33942.21583274999</v>
      </c>
      <c r="C29" s="412">
        <v>31622.41330066</v>
      </c>
      <c r="D29" s="412">
        <v>39383.42333781</v>
      </c>
      <c r="E29" s="411">
        <v>38113.19609144</v>
      </c>
      <c r="F29" s="414">
        <v>-2319.802532089994</v>
      </c>
      <c r="G29" s="460"/>
      <c r="H29" s="411">
        <v>-6.834564200289113</v>
      </c>
      <c r="I29" s="412">
        <v>-1270.2272463700065</v>
      </c>
      <c r="J29" s="411"/>
      <c r="K29" s="410">
        <v>-3.225283986804993</v>
      </c>
    </row>
    <row r="30" spans="1:11" s="380" customFormat="1" ht="16.5" customHeight="1">
      <c r="A30" s="417" t="s">
        <v>410</v>
      </c>
      <c r="B30" s="412">
        <v>143481.39134852</v>
      </c>
      <c r="C30" s="412">
        <v>137777.94347795998</v>
      </c>
      <c r="D30" s="412">
        <v>174939.83073156</v>
      </c>
      <c r="E30" s="411">
        <v>123124.82780814</v>
      </c>
      <c r="F30" s="414">
        <v>-5703.4478705600195</v>
      </c>
      <c r="G30" s="460"/>
      <c r="H30" s="411">
        <v>-3.975043604578797</v>
      </c>
      <c r="I30" s="412">
        <v>-51815.002923420005</v>
      </c>
      <c r="J30" s="411"/>
      <c r="K30" s="410">
        <v>-29.618756750101465</v>
      </c>
    </row>
    <row r="31" spans="1:11" s="380" customFormat="1" ht="16.5" customHeight="1">
      <c r="A31" s="417" t="s">
        <v>391</v>
      </c>
      <c r="B31" s="412">
        <v>699.9148152695</v>
      </c>
      <c r="C31" s="412">
        <v>2209.4292416069998</v>
      </c>
      <c r="D31" s="412">
        <v>1252.0553161744995</v>
      </c>
      <c r="E31" s="411">
        <v>1102.427973454738</v>
      </c>
      <c r="F31" s="414">
        <v>1509.5144263374998</v>
      </c>
      <c r="G31" s="460"/>
      <c r="H31" s="411">
        <v>215.6711636052833</v>
      </c>
      <c r="I31" s="412">
        <v>-149.62734271976137</v>
      </c>
      <c r="J31" s="411"/>
      <c r="K31" s="410">
        <v>-11.950537710820099</v>
      </c>
    </row>
    <row r="32" spans="1:11" s="380" customFormat="1" ht="16.5" customHeight="1">
      <c r="A32" s="417" t="s">
        <v>390</v>
      </c>
      <c r="B32" s="412">
        <v>88901.08335653292</v>
      </c>
      <c r="C32" s="412">
        <v>114502.42332141027</v>
      </c>
      <c r="D32" s="412">
        <v>112283.64119529993</v>
      </c>
      <c r="E32" s="411">
        <v>135559.24186524563</v>
      </c>
      <c r="F32" s="414">
        <v>25601.33996487735</v>
      </c>
      <c r="G32" s="460"/>
      <c r="H32" s="411">
        <v>28.797556788149116</v>
      </c>
      <c r="I32" s="412">
        <v>23275.600669945692</v>
      </c>
      <c r="J32" s="411"/>
      <c r="K32" s="410">
        <v>20.72928916640796</v>
      </c>
    </row>
    <row r="33" spans="1:11" s="380" customFormat="1" ht="16.5" customHeight="1">
      <c r="A33" s="417" t="s">
        <v>389</v>
      </c>
      <c r="B33" s="412">
        <v>85.78261698</v>
      </c>
      <c r="C33" s="412">
        <v>482.78085231999995</v>
      </c>
      <c r="D33" s="412">
        <v>73.54561731000001</v>
      </c>
      <c r="E33" s="411">
        <v>461.61505761</v>
      </c>
      <c r="F33" s="414">
        <v>396.99823533999995</v>
      </c>
      <c r="G33" s="460"/>
      <c r="H33" s="411">
        <v>462.7956680693934</v>
      </c>
      <c r="I33" s="412">
        <v>388.0694403</v>
      </c>
      <c r="J33" s="411"/>
      <c r="K33" s="410">
        <v>527.658145371545</v>
      </c>
    </row>
    <row r="34" spans="1:11" s="380" customFormat="1" ht="16.5" customHeight="1">
      <c r="A34" s="467" t="s">
        <v>388</v>
      </c>
      <c r="B34" s="420">
        <v>1066926.4858428843</v>
      </c>
      <c r="C34" s="420">
        <v>1221309.3334721131</v>
      </c>
      <c r="D34" s="420">
        <v>1267006.821257701</v>
      </c>
      <c r="E34" s="419">
        <v>1509442.8698654699</v>
      </c>
      <c r="F34" s="422">
        <v>154382.84762922884</v>
      </c>
      <c r="G34" s="459"/>
      <c r="H34" s="419">
        <v>14.469867388029515</v>
      </c>
      <c r="I34" s="420">
        <v>242436.04860776896</v>
      </c>
      <c r="J34" s="419"/>
      <c r="K34" s="418">
        <v>19.134549596750674</v>
      </c>
    </row>
    <row r="35" spans="1:11" s="380" customFormat="1" ht="16.5" customHeight="1">
      <c r="A35" s="417" t="s">
        <v>387</v>
      </c>
      <c r="B35" s="412">
        <v>136367.1</v>
      </c>
      <c r="C35" s="412">
        <v>118956.45000000001</v>
      </c>
      <c r="D35" s="412">
        <v>136363.1</v>
      </c>
      <c r="E35" s="411">
        <v>178498.525</v>
      </c>
      <c r="F35" s="414">
        <v>-17410.649999999994</v>
      </c>
      <c r="G35" s="460"/>
      <c r="H35" s="411">
        <v>-12.767485705863066</v>
      </c>
      <c r="I35" s="412">
        <v>42135.42499999999</v>
      </c>
      <c r="J35" s="411"/>
      <c r="K35" s="410">
        <v>30.89943320443726</v>
      </c>
    </row>
    <row r="36" spans="1:11" s="380" customFormat="1" ht="16.5" customHeight="1">
      <c r="A36" s="417" t="s">
        <v>386</v>
      </c>
      <c r="B36" s="412">
        <v>10047.26457073</v>
      </c>
      <c r="C36" s="412">
        <v>10121.957090690003</v>
      </c>
      <c r="D36" s="412">
        <v>9774.4680178045</v>
      </c>
      <c r="E36" s="411">
        <v>9460.8326742759</v>
      </c>
      <c r="F36" s="414">
        <v>74.69251996000276</v>
      </c>
      <c r="G36" s="460"/>
      <c r="H36" s="411">
        <v>0.7434114970715442</v>
      </c>
      <c r="I36" s="412">
        <v>-313.63534352860006</v>
      </c>
      <c r="J36" s="411"/>
      <c r="K36" s="410">
        <v>-3.208720341171545</v>
      </c>
    </row>
    <row r="37" spans="1:11" s="380" customFormat="1" ht="16.5" customHeight="1">
      <c r="A37" s="415" t="s">
        <v>385</v>
      </c>
      <c r="B37" s="412">
        <v>10136.62372096203</v>
      </c>
      <c r="C37" s="412">
        <v>24009.60161936783</v>
      </c>
      <c r="D37" s="412">
        <v>11901.177529272247</v>
      </c>
      <c r="E37" s="411">
        <v>15548.846895362247</v>
      </c>
      <c r="F37" s="414">
        <v>13872.9778984058</v>
      </c>
      <c r="G37" s="460"/>
      <c r="H37" s="411">
        <v>136.8599474568359</v>
      </c>
      <c r="I37" s="412">
        <v>3647.66936609</v>
      </c>
      <c r="J37" s="411"/>
      <c r="K37" s="410">
        <v>30.649650903182973</v>
      </c>
    </row>
    <row r="38" spans="1:11" s="380" customFormat="1" ht="16.5" customHeight="1">
      <c r="A38" s="485" t="s">
        <v>384</v>
      </c>
      <c r="B38" s="412">
        <v>996.6286769799999</v>
      </c>
      <c r="C38" s="412">
        <v>876.49698476</v>
      </c>
      <c r="D38" s="412">
        <v>852.91678677</v>
      </c>
      <c r="E38" s="411">
        <v>1006.1503260500001</v>
      </c>
      <c r="F38" s="414">
        <v>-120.13169221999988</v>
      </c>
      <c r="G38" s="460"/>
      <c r="H38" s="411">
        <v>-12.05380649732304</v>
      </c>
      <c r="I38" s="412">
        <v>153.23353928000006</v>
      </c>
      <c r="J38" s="411"/>
      <c r="K38" s="410">
        <v>17.965825231356533</v>
      </c>
    </row>
    <row r="39" spans="1:11" s="380" customFormat="1" ht="16.5" customHeight="1">
      <c r="A39" s="485" t="s">
        <v>383</v>
      </c>
      <c r="B39" s="412">
        <v>9139.995043982031</v>
      </c>
      <c r="C39" s="412">
        <v>23133.10463460783</v>
      </c>
      <c r="D39" s="412">
        <v>11048.260742502247</v>
      </c>
      <c r="E39" s="411">
        <v>14542.696569312247</v>
      </c>
      <c r="F39" s="414">
        <v>13993.109590625798</v>
      </c>
      <c r="G39" s="460"/>
      <c r="H39" s="411">
        <v>153.09756212438168</v>
      </c>
      <c r="I39" s="412">
        <v>3494.4358268100004</v>
      </c>
      <c r="J39" s="411"/>
      <c r="K39" s="410">
        <v>31.628831978657384</v>
      </c>
    </row>
    <row r="40" spans="1:11" s="380" customFormat="1" ht="16.5" customHeight="1">
      <c r="A40" s="417" t="s">
        <v>382</v>
      </c>
      <c r="B40" s="412">
        <v>906851.9173838722</v>
      </c>
      <c r="C40" s="412">
        <v>1063156.7876075532</v>
      </c>
      <c r="D40" s="412">
        <v>1101814.6734176553</v>
      </c>
      <c r="E40" s="411">
        <v>1300559.6588332506</v>
      </c>
      <c r="F40" s="414">
        <v>156304.87022368098</v>
      </c>
      <c r="G40" s="460"/>
      <c r="H40" s="411">
        <v>17.235986077484007</v>
      </c>
      <c r="I40" s="412">
        <v>198744.98541559535</v>
      </c>
      <c r="J40" s="411"/>
      <c r="K40" s="410">
        <v>18.037968653940663</v>
      </c>
    </row>
    <row r="41" spans="1:11" s="380" customFormat="1" ht="16.5" customHeight="1">
      <c r="A41" s="415" t="s">
        <v>381</v>
      </c>
      <c r="B41" s="412">
        <v>885806.0161090732</v>
      </c>
      <c r="C41" s="412">
        <v>1035866.3721733219</v>
      </c>
      <c r="D41" s="412">
        <v>1080542.098249849</v>
      </c>
      <c r="E41" s="411">
        <v>1270817.3228212656</v>
      </c>
      <c r="F41" s="414">
        <v>150060.3560642487</v>
      </c>
      <c r="G41" s="460"/>
      <c r="H41" s="411">
        <v>16.940543791223373</v>
      </c>
      <c r="I41" s="412">
        <v>190275.22457141662</v>
      </c>
      <c r="J41" s="411"/>
      <c r="K41" s="410">
        <v>17.60923751879773</v>
      </c>
    </row>
    <row r="42" spans="1:11" s="380" customFormat="1" ht="16.5" customHeight="1">
      <c r="A42" s="415" t="s">
        <v>380</v>
      </c>
      <c r="B42" s="412">
        <v>21045.901274799016</v>
      </c>
      <c r="C42" s="412">
        <v>27290.415434231294</v>
      </c>
      <c r="D42" s="412">
        <v>21272.57516780643</v>
      </c>
      <c r="E42" s="411">
        <v>29742.336011985022</v>
      </c>
      <c r="F42" s="414">
        <v>6244.514159432278</v>
      </c>
      <c r="G42" s="460"/>
      <c r="H42" s="411">
        <v>29.670927739785814</v>
      </c>
      <c r="I42" s="412">
        <v>8469.760844178592</v>
      </c>
      <c r="J42" s="411"/>
      <c r="K42" s="410">
        <v>39.81539976879053</v>
      </c>
    </row>
    <row r="43" spans="1:11" s="380" customFormat="1" ht="16.5" customHeight="1">
      <c r="A43" s="409" t="s">
        <v>379</v>
      </c>
      <c r="B43" s="407">
        <v>3523.58016732</v>
      </c>
      <c r="C43" s="407">
        <v>5064.537154501999</v>
      </c>
      <c r="D43" s="407">
        <v>7153.402292969005</v>
      </c>
      <c r="E43" s="406">
        <v>5375.006462581</v>
      </c>
      <c r="F43" s="408">
        <v>1540.956987181999</v>
      </c>
      <c r="G43" s="484"/>
      <c r="H43" s="406">
        <v>43.732706906283774</v>
      </c>
      <c r="I43" s="407">
        <v>-1778.3958303880054</v>
      </c>
      <c r="J43" s="406"/>
      <c r="K43" s="405">
        <v>-24.860839046281093</v>
      </c>
    </row>
    <row r="44" spans="1:11" s="380" customFormat="1" ht="16.5" customHeight="1" thickBot="1">
      <c r="A44" s="483" t="s">
        <v>358</v>
      </c>
      <c r="B44" s="402">
        <v>133114.97697776402</v>
      </c>
      <c r="C44" s="402">
        <v>167377.48867214372</v>
      </c>
      <c r="D44" s="402">
        <v>158787.0860167208</v>
      </c>
      <c r="E44" s="401">
        <v>190218.26120046267</v>
      </c>
      <c r="F44" s="403">
        <v>34262.511694379704</v>
      </c>
      <c r="G44" s="457"/>
      <c r="H44" s="401">
        <v>25.739035886324817</v>
      </c>
      <c r="I44" s="402">
        <v>31431.17518374187</v>
      </c>
      <c r="J44" s="401"/>
      <c r="K44" s="400">
        <v>19.794541213781116</v>
      </c>
    </row>
    <row r="45" spans="1:11" s="380" customFormat="1" ht="16.5" customHeight="1" thickTop="1">
      <c r="A45" s="395" t="s">
        <v>293</v>
      </c>
      <c r="B45" s="481"/>
      <c r="C45" s="381"/>
      <c r="D45" s="391"/>
      <c r="E45" s="391"/>
      <c r="F45" s="412"/>
      <c r="G45" s="412"/>
      <c r="H45" s="412"/>
      <c r="I45" s="412"/>
      <c r="J45" s="412"/>
      <c r="K45" s="412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A1" sqref="A1:K2"/>
    </sheetView>
  </sheetViews>
  <sheetFormatPr defaultColWidth="11.00390625" defaultRowHeight="16.5" customHeight="1"/>
  <cols>
    <col min="1" max="1" width="46.7109375" style="380" bestFit="1" customWidth="1"/>
    <col min="2" max="2" width="10.57421875" style="380" bestFit="1" customWidth="1"/>
    <col min="3" max="3" width="11.421875" style="380" bestFit="1" customWidth="1"/>
    <col min="4" max="5" width="10.7109375" style="380" bestFit="1" customWidth="1"/>
    <col min="6" max="6" width="9.28125" style="380" bestFit="1" customWidth="1"/>
    <col min="7" max="7" width="2.421875" style="380" bestFit="1" customWidth="1"/>
    <col min="8" max="8" width="7.7109375" style="380" bestFit="1" customWidth="1"/>
    <col min="9" max="9" width="10.7109375" style="380" customWidth="1"/>
    <col min="10" max="10" width="2.140625" style="380" customWidth="1"/>
    <col min="11" max="11" width="7.7109375" style="380" bestFit="1" customWidth="1"/>
    <col min="12" max="16384" width="11.00390625" style="379" customWidth="1"/>
  </cols>
  <sheetData>
    <row r="1" spans="1:11" s="380" customFormat="1" ht="12.75">
      <c r="A1" s="1643" t="s">
        <v>25</v>
      </c>
      <c r="B1" s="1643"/>
      <c r="C1" s="1643"/>
      <c r="D1" s="1643"/>
      <c r="E1" s="1643"/>
      <c r="F1" s="1643"/>
      <c r="G1" s="1643"/>
      <c r="H1" s="1643"/>
      <c r="I1" s="1643"/>
      <c r="J1" s="1643"/>
      <c r="K1" s="1643"/>
    </row>
    <row r="2" spans="1:11" s="380" customFormat="1" ht="16.5" customHeight="1">
      <c r="A2" s="1644" t="s">
        <v>132</v>
      </c>
      <c r="B2" s="1644"/>
      <c r="C2" s="1644"/>
      <c r="D2" s="1644"/>
      <c r="E2" s="1644"/>
      <c r="F2" s="1644"/>
      <c r="G2" s="1644"/>
      <c r="H2" s="1644"/>
      <c r="I2" s="1644"/>
      <c r="J2" s="1644"/>
      <c r="K2" s="1644"/>
    </row>
    <row r="3" spans="1:11" s="380" customFormat="1" ht="16.5" customHeight="1" thickBot="1">
      <c r="A3" s="398"/>
      <c r="B3" s="481"/>
      <c r="C3" s="381"/>
      <c r="D3" s="381"/>
      <c r="E3" s="381"/>
      <c r="F3" s="381"/>
      <c r="G3" s="381"/>
      <c r="H3" s="381"/>
      <c r="I3" s="1645" t="s">
        <v>50</v>
      </c>
      <c r="J3" s="1645"/>
      <c r="K3" s="1645"/>
    </row>
    <row r="4" spans="1:11" s="380" customFormat="1" ht="13.5" thickTop="1">
      <c r="A4" s="448"/>
      <c r="B4" s="500">
        <v>2014</v>
      </c>
      <c r="C4" s="500">
        <v>2015</v>
      </c>
      <c r="D4" s="500">
        <v>2015</v>
      </c>
      <c r="E4" s="499">
        <v>2016</v>
      </c>
      <c r="F4" s="1660" t="s">
        <v>329</v>
      </c>
      <c r="G4" s="1661"/>
      <c r="H4" s="1661"/>
      <c r="I4" s="1661"/>
      <c r="J4" s="1661"/>
      <c r="K4" s="1662"/>
    </row>
    <row r="5" spans="1:11" s="380" customFormat="1" ht="12.75">
      <c r="A5" s="476" t="s">
        <v>377</v>
      </c>
      <c r="B5" s="495" t="s">
        <v>327</v>
      </c>
      <c r="C5" s="495" t="s">
        <v>326</v>
      </c>
      <c r="D5" s="495" t="s">
        <v>325</v>
      </c>
      <c r="E5" s="494" t="s">
        <v>324</v>
      </c>
      <c r="F5" s="1648" t="s">
        <v>3</v>
      </c>
      <c r="G5" s="1649"/>
      <c r="H5" s="1650"/>
      <c r="I5" s="1649" t="s">
        <v>6</v>
      </c>
      <c r="J5" s="1649"/>
      <c r="K5" s="1651"/>
    </row>
    <row r="6" spans="1:11" s="380" customFormat="1" ht="12.75">
      <c r="A6" s="476"/>
      <c r="B6" s="495"/>
      <c r="C6" s="495"/>
      <c r="D6" s="495"/>
      <c r="E6" s="494"/>
      <c r="F6" s="473" t="s">
        <v>52</v>
      </c>
      <c r="G6" s="470" t="s">
        <v>134</v>
      </c>
      <c r="H6" s="472" t="s">
        <v>323</v>
      </c>
      <c r="I6" s="471" t="s">
        <v>52</v>
      </c>
      <c r="J6" s="470" t="s">
        <v>134</v>
      </c>
      <c r="K6" s="469" t="s">
        <v>323</v>
      </c>
    </row>
    <row r="7" spans="1:11" s="380" customFormat="1" ht="16.5" customHeight="1">
      <c r="A7" s="423" t="s">
        <v>409</v>
      </c>
      <c r="B7" s="420">
        <v>200328.9315043301</v>
      </c>
      <c r="C7" s="420">
        <v>204508.03464707886</v>
      </c>
      <c r="D7" s="420">
        <v>230725.30529552922</v>
      </c>
      <c r="E7" s="419">
        <v>247604.55079287756</v>
      </c>
      <c r="F7" s="422">
        <v>4179.1031427487615</v>
      </c>
      <c r="G7" s="459"/>
      <c r="H7" s="419">
        <v>2.0861206174098874</v>
      </c>
      <c r="I7" s="420">
        <v>16879.24549734834</v>
      </c>
      <c r="J7" s="468"/>
      <c r="K7" s="418">
        <v>7.315732219198155</v>
      </c>
    </row>
    <row r="8" spans="1:11" s="380" customFormat="1" ht="16.5" customHeight="1">
      <c r="A8" s="417" t="s">
        <v>408</v>
      </c>
      <c r="B8" s="412">
        <v>4228.3166725621</v>
      </c>
      <c r="C8" s="412">
        <v>4043.76414587463</v>
      </c>
      <c r="D8" s="412">
        <v>5539.380841598802</v>
      </c>
      <c r="E8" s="411">
        <v>4908.237839585199</v>
      </c>
      <c r="F8" s="414">
        <v>-184.55252668747062</v>
      </c>
      <c r="G8" s="460"/>
      <c r="H8" s="411">
        <v>-4.364680816956009</v>
      </c>
      <c r="I8" s="412">
        <v>-631.1430020136031</v>
      </c>
      <c r="J8" s="411"/>
      <c r="K8" s="410">
        <v>-11.39374634208107</v>
      </c>
    </row>
    <row r="9" spans="1:11" s="380" customFormat="1" ht="16.5" customHeight="1">
      <c r="A9" s="417" t="s">
        <v>404</v>
      </c>
      <c r="B9" s="412">
        <v>4196.3146141591005</v>
      </c>
      <c r="C9" s="412">
        <v>3996.71960730163</v>
      </c>
      <c r="D9" s="412">
        <v>5502.783634638802</v>
      </c>
      <c r="E9" s="411">
        <v>4853.6233386352</v>
      </c>
      <c r="F9" s="414">
        <v>-199.5950068574707</v>
      </c>
      <c r="G9" s="460"/>
      <c r="H9" s="411">
        <v>-4.756435711088063</v>
      </c>
      <c r="I9" s="412">
        <v>-649.1602960036025</v>
      </c>
      <c r="J9" s="411"/>
      <c r="K9" s="410">
        <v>-11.796943857964585</v>
      </c>
    </row>
    <row r="10" spans="1:11" s="380" customFormat="1" ht="16.5" customHeight="1">
      <c r="A10" s="417" t="s">
        <v>403</v>
      </c>
      <c r="B10" s="412">
        <v>32.002058403</v>
      </c>
      <c r="C10" s="412">
        <v>47.04453857300001</v>
      </c>
      <c r="D10" s="412">
        <v>36.59720696</v>
      </c>
      <c r="E10" s="411">
        <v>54.61450094999999</v>
      </c>
      <c r="F10" s="414">
        <v>15.042480170000012</v>
      </c>
      <c r="G10" s="460"/>
      <c r="H10" s="411">
        <v>47.00472694778243</v>
      </c>
      <c r="I10" s="412">
        <v>18.01729398999999</v>
      </c>
      <c r="J10" s="411"/>
      <c r="K10" s="410">
        <v>49.231336177355075</v>
      </c>
    </row>
    <row r="11" spans="1:11" s="380" customFormat="1" ht="16.5" customHeight="1">
      <c r="A11" s="417" t="s">
        <v>407</v>
      </c>
      <c r="B11" s="412">
        <v>108357.4886662195</v>
      </c>
      <c r="C11" s="412">
        <v>110454.94646603771</v>
      </c>
      <c r="D11" s="412">
        <v>120640.84178132276</v>
      </c>
      <c r="E11" s="411">
        <v>132981.93732560612</v>
      </c>
      <c r="F11" s="414">
        <v>2097.4577998182067</v>
      </c>
      <c r="G11" s="460"/>
      <c r="H11" s="411">
        <v>1.9356832883781019</v>
      </c>
      <c r="I11" s="412">
        <v>12341.095544283366</v>
      </c>
      <c r="J11" s="411"/>
      <c r="K11" s="410">
        <v>10.229616572680426</v>
      </c>
    </row>
    <row r="12" spans="1:11" s="380" customFormat="1" ht="16.5" customHeight="1">
      <c r="A12" s="417" t="s">
        <v>404</v>
      </c>
      <c r="B12" s="412">
        <v>108284.4620100195</v>
      </c>
      <c r="C12" s="412">
        <v>110056.84581943121</v>
      </c>
      <c r="D12" s="412">
        <v>120543.67779757036</v>
      </c>
      <c r="E12" s="411">
        <v>132957.3030360561</v>
      </c>
      <c r="F12" s="414">
        <v>1772.383809411709</v>
      </c>
      <c r="G12" s="460"/>
      <c r="H12" s="411">
        <v>1.636784979591727</v>
      </c>
      <c r="I12" s="412">
        <v>12413.62523848575</v>
      </c>
      <c r="J12" s="411"/>
      <c r="K12" s="410">
        <v>10.298030942221638</v>
      </c>
    </row>
    <row r="13" spans="1:11" s="380" customFormat="1" ht="16.5" customHeight="1">
      <c r="A13" s="417" t="s">
        <v>403</v>
      </c>
      <c r="B13" s="412">
        <v>73.0266562</v>
      </c>
      <c r="C13" s="412">
        <v>398.1006466065</v>
      </c>
      <c r="D13" s="412">
        <v>97.16398375240001</v>
      </c>
      <c r="E13" s="411">
        <v>24.634289549999995</v>
      </c>
      <c r="F13" s="414">
        <v>325.0739904065</v>
      </c>
      <c r="G13" s="460"/>
      <c r="H13" s="411">
        <v>445.1442902112502</v>
      </c>
      <c r="I13" s="412">
        <v>-72.52969420240002</v>
      </c>
      <c r="J13" s="411"/>
      <c r="K13" s="410">
        <v>-74.64668635574392</v>
      </c>
    </row>
    <row r="14" spans="1:11" s="380" customFormat="1" ht="16.5" customHeight="1">
      <c r="A14" s="417" t="s">
        <v>406</v>
      </c>
      <c r="B14" s="412">
        <v>55395.1440574</v>
      </c>
      <c r="C14" s="412">
        <v>56649.23570232001</v>
      </c>
      <c r="D14" s="412">
        <v>62212.660399759996</v>
      </c>
      <c r="E14" s="411">
        <v>67792.44754658999</v>
      </c>
      <c r="F14" s="414">
        <v>1254.0916449200085</v>
      </c>
      <c r="G14" s="460"/>
      <c r="H14" s="411">
        <v>2.263901766589015</v>
      </c>
      <c r="I14" s="412">
        <v>5579.787146829993</v>
      </c>
      <c r="J14" s="411"/>
      <c r="K14" s="410">
        <v>8.96889332649648</v>
      </c>
    </row>
    <row r="15" spans="1:11" s="380" customFormat="1" ht="16.5" customHeight="1">
      <c r="A15" s="417" t="s">
        <v>404</v>
      </c>
      <c r="B15" s="412">
        <v>54980.061257400004</v>
      </c>
      <c r="C15" s="412">
        <v>56628.56795232001</v>
      </c>
      <c r="D15" s="412">
        <v>62182.04449976</v>
      </c>
      <c r="E15" s="411">
        <v>67790.88254658999</v>
      </c>
      <c r="F15" s="414">
        <v>1648.5066949200045</v>
      </c>
      <c r="G15" s="460"/>
      <c r="H15" s="411">
        <v>2.9983718774015093</v>
      </c>
      <c r="I15" s="412">
        <v>5608.838046829987</v>
      </c>
      <c r="J15" s="411"/>
      <c r="K15" s="410">
        <v>9.020028356982754</v>
      </c>
    </row>
    <row r="16" spans="1:11" s="380" customFormat="1" ht="16.5" customHeight="1">
      <c r="A16" s="417" t="s">
        <v>403</v>
      </c>
      <c r="B16" s="412">
        <v>415.0828</v>
      </c>
      <c r="C16" s="412">
        <v>20.667749999999998</v>
      </c>
      <c r="D16" s="412">
        <v>30.615900000000003</v>
      </c>
      <c r="E16" s="411">
        <v>1.565</v>
      </c>
      <c r="F16" s="414">
        <v>-394.41505</v>
      </c>
      <c r="G16" s="460"/>
      <c r="H16" s="411">
        <v>-95.02081271495712</v>
      </c>
      <c r="I16" s="412">
        <v>-29.050900000000002</v>
      </c>
      <c r="J16" s="411"/>
      <c r="K16" s="410">
        <v>-94.8882770063921</v>
      </c>
    </row>
    <row r="17" spans="1:11" s="380" customFormat="1" ht="16.5" customHeight="1">
      <c r="A17" s="417" t="s">
        <v>405</v>
      </c>
      <c r="B17" s="412">
        <v>32040.491614798506</v>
      </c>
      <c r="C17" s="412">
        <v>33065.7194006065</v>
      </c>
      <c r="D17" s="412">
        <v>41997.04531858469</v>
      </c>
      <c r="E17" s="411">
        <v>41720.84950983627</v>
      </c>
      <c r="F17" s="414">
        <v>1025.2277858079906</v>
      </c>
      <c r="G17" s="460"/>
      <c r="H17" s="411">
        <v>3.1997879375061453</v>
      </c>
      <c r="I17" s="412">
        <v>-276.1958087484236</v>
      </c>
      <c r="J17" s="411"/>
      <c r="K17" s="410">
        <v>-0.6576553342103817</v>
      </c>
    </row>
    <row r="18" spans="1:11" s="380" customFormat="1" ht="16.5" customHeight="1">
      <c r="A18" s="417" t="s">
        <v>404</v>
      </c>
      <c r="B18" s="412">
        <v>32002.949652725507</v>
      </c>
      <c r="C18" s="412">
        <v>32843.671518935495</v>
      </c>
      <c r="D18" s="412">
        <v>41472.60886178549</v>
      </c>
      <c r="E18" s="411">
        <v>41494.45529881627</v>
      </c>
      <c r="F18" s="414">
        <v>840.7218662099876</v>
      </c>
      <c r="G18" s="460"/>
      <c r="H18" s="411">
        <v>2.6270136825915613</v>
      </c>
      <c r="I18" s="412">
        <v>21.84643703077745</v>
      </c>
      <c r="J18" s="411"/>
      <c r="K18" s="410">
        <v>0.05267678506453359</v>
      </c>
    </row>
    <row r="19" spans="1:11" s="380" customFormat="1" ht="16.5" customHeight="1">
      <c r="A19" s="417" t="s">
        <v>403</v>
      </c>
      <c r="B19" s="412">
        <v>37.54196207299999</v>
      </c>
      <c r="C19" s="412">
        <v>222.04788167099997</v>
      </c>
      <c r="D19" s="412">
        <v>524.4364567992001</v>
      </c>
      <c r="E19" s="411">
        <v>226.39421102000003</v>
      </c>
      <c r="F19" s="414">
        <v>184.505919598</v>
      </c>
      <c r="G19" s="460"/>
      <c r="H19" s="411">
        <v>491.46584091484067</v>
      </c>
      <c r="I19" s="412">
        <v>-298.0422457792</v>
      </c>
      <c r="J19" s="411"/>
      <c r="K19" s="410">
        <v>-56.830954811617254</v>
      </c>
    </row>
    <row r="20" spans="1:11" s="380" customFormat="1" ht="16.5" customHeight="1">
      <c r="A20" s="417" t="s">
        <v>402</v>
      </c>
      <c r="B20" s="412">
        <v>307.49049335</v>
      </c>
      <c r="C20" s="412">
        <v>294.36893224000005</v>
      </c>
      <c r="D20" s="412">
        <v>335.3769542630001</v>
      </c>
      <c r="E20" s="411">
        <v>201.07857126000002</v>
      </c>
      <c r="F20" s="414">
        <v>-13.12156110999996</v>
      </c>
      <c r="G20" s="460"/>
      <c r="H20" s="411">
        <v>-4.2673062724786055</v>
      </c>
      <c r="I20" s="412">
        <v>-134.29838300300005</v>
      </c>
      <c r="J20" s="411"/>
      <c r="K20" s="410">
        <v>-40.04401056659495</v>
      </c>
    </row>
    <row r="21" spans="1:11" s="380" customFormat="1" ht="16.5" customHeight="1">
      <c r="A21" s="423" t="s">
        <v>401</v>
      </c>
      <c r="B21" s="420">
        <v>0</v>
      </c>
      <c r="C21" s="420">
        <v>0</v>
      </c>
      <c r="D21" s="420">
        <v>0</v>
      </c>
      <c r="E21" s="419">
        <v>0</v>
      </c>
      <c r="F21" s="422">
        <v>0</v>
      </c>
      <c r="G21" s="459"/>
      <c r="H21" s="419"/>
      <c r="I21" s="420">
        <v>0</v>
      </c>
      <c r="J21" s="419"/>
      <c r="K21" s="418"/>
    </row>
    <row r="22" spans="1:11" s="380" customFormat="1" ht="16.5" customHeight="1">
      <c r="A22" s="423" t="s">
        <v>400</v>
      </c>
      <c r="B22" s="420">
        <v>0</v>
      </c>
      <c r="C22" s="420">
        <v>0</v>
      </c>
      <c r="D22" s="420">
        <v>0</v>
      </c>
      <c r="E22" s="419">
        <v>0</v>
      </c>
      <c r="F22" s="422">
        <v>0</v>
      </c>
      <c r="G22" s="459"/>
      <c r="H22" s="419"/>
      <c r="I22" s="420">
        <v>0</v>
      </c>
      <c r="J22" s="419"/>
      <c r="K22" s="418"/>
    </row>
    <row r="23" spans="1:11" s="380" customFormat="1" ht="16.5" customHeight="1">
      <c r="A23" s="493" t="s">
        <v>399</v>
      </c>
      <c r="B23" s="420">
        <v>55044.492350447166</v>
      </c>
      <c r="C23" s="420">
        <v>56960.79493232465</v>
      </c>
      <c r="D23" s="420">
        <v>57998.07882860672</v>
      </c>
      <c r="E23" s="419">
        <v>60109.61887793643</v>
      </c>
      <c r="F23" s="422">
        <v>1916.302581877484</v>
      </c>
      <c r="G23" s="459"/>
      <c r="H23" s="419">
        <v>3.4813702516813505</v>
      </c>
      <c r="I23" s="420">
        <v>2111.540049329713</v>
      </c>
      <c r="J23" s="419"/>
      <c r="K23" s="418">
        <v>3.6407068854291533</v>
      </c>
    </row>
    <row r="24" spans="1:11" s="380" customFormat="1" ht="16.5" customHeight="1">
      <c r="A24" s="492" t="s">
        <v>398</v>
      </c>
      <c r="B24" s="412">
        <v>26219.487117999997</v>
      </c>
      <c r="C24" s="412">
        <v>26918.591471999996</v>
      </c>
      <c r="D24" s="412">
        <v>27534.729094000002</v>
      </c>
      <c r="E24" s="411">
        <v>28911.982099750003</v>
      </c>
      <c r="F24" s="414">
        <v>699.1043539999991</v>
      </c>
      <c r="G24" s="460"/>
      <c r="H24" s="411">
        <v>2.66635403985479</v>
      </c>
      <c r="I24" s="412">
        <v>1377.2530057500007</v>
      </c>
      <c r="J24" s="411"/>
      <c r="K24" s="410">
        <v>5.001875998301045</v>
      </c>
    </row>
    <row r="25" spans="1:11" s="380" customFormat="1" ht="16.5" customHeight="1">
      <c r="A25" s="492" t="s">
        <v>397</v>
      </c>
      <c r="B25" s="412">
        <v>9026.477110959195</v>
      </c>
      <c r="C25" s="412">
        <v>12163.678589078452</v>
      </c>
      <c r="D25" s="412">
        <v>11783.224564359436</v>
      </c>
      <c r="E25" s="411">
        <v>13501.404900421352</v>
      </c>
      <c r="F25" s="414">
        <v>3137.2014781192574</v>
      </c>
      <c r="G25" s="460"/>
      <c r="H25" s="411">
        <v>34.755546815826186</v>
      </c>
      <c r="I25" s="412">
        <v>1718.180336061916</v>
      </c>
      <c r="J25" s="411"/>
      <c r="K25" s="410">
        <v>14.58158016659441</v>
      </c>
    </row>
    <row r="26" spans="1:11" s="380" customFormat="1" ht="16.5" customHeight="1">
      <c r="A26" s="492" t="s">
        <v>396</v>
      </c>
      <c r="B26" s="412">
        <v>19798.52812148797</v>
      </c>
      <c r="C26" s="412">
        <v>17878.524871246198</v>
      </c>
      <c r="D26" s="412">
        <v>18680.12517024728</v>
      </c>
      <c r="E26" s="411">
        <v>17696.23187776508</v>
      </c>
      <c r="F26" s="414">
        <v>-1920.0032502417707</v>
      </c>
      <c r="G26" s="460"/>
      <c r="H26" s="411">
        <v>-9.697707013674064</v>
      </c>
      <c r="I26" s="412">
        <v>-983.8932924822002</v>
      </c>
      <c r="J26" s="411"/>
      <c r="K26" s="410">
        <v>-5.267059420186829</v>
      </c>
    </row>
    <row r="27" spans="1:11" s="380" customFormat="1" ht="16.5" customHeight="1">
      <c r="A27" s="491" t="s">
        <v>395</v>
      </c>
      <c r="B27" s="488">
        <v>255373.42385477727</v>
      </c>
      <c r="C27" s="488">
        <v>261468.8295794035</v>
      </c>
      <c r="D27" s="488">
        <v>288723.38412413595</v>
      </c>
      <c r="E27" s="487">
        <v>307714.169670814</v>
      </c>
      <c r="F27" s="490">
        <v>6095.405724626238</v>
      </c>
      <c r="G27" s="489"/>
      <c r="H27" s="487">
        <v>2.3868598512006876</v>
      </c>
      <c r="I27" s="488">
        <v>18990.78554667806</v>
      </c>
      <c r="J27" s="487"/>
      <c r="K27" s="486">
        <v>6.577501716491732</v>
      </c>
    </row>
    <row r="28" spans="1:11" s="380" customFormat="1" ht="16.5" customHeight="1">
      <c r="A28" s="423" t="s">
        <v>394</v>
      </c>
      <c r="B28" s="420">
        <v>14644.172939968996</v>
      </c>
      <c r="C28" s="420">
        <v>16283.777721266999</v>
      </c>
      <c r="D28" s="420">
        <v>18683.720312650003</v>
      </c>
      <c r="E28" s="419">
        <v>20475.622138332</v>
      </c>
      <c r="F28" s="422">
        <v>1639.6047812980032</v>
      </c>
      <c r="G28" s="459"/>
      <c r="H28" s="419">
        <v>11.19629485406415</v>
      </c>
      <c r="I28" s="420">
        <v>1791.9018256819982</v>
      </c>
      <c r="J28" s="419"/>
      <c r="K28" s="418">
        <v>9.590712104958952</v>
      </c>
    </row>
    <row r="29" spans="1:11" s="380" customFormat="1" ht="16.5" customHeight="1">
      <c r="A29" s="417" t="s">
        <v>393</v>
      </c>
      <c r="B29" s="412">
        <v>6125.732077618995</v>
      </c>
      <c r="C29" s="412">
        <v>6287.767695449</v>
      </c>
      <c r="D29" s="412">
        <v>6894.109523590002</v>
      </c>
      <c r="E29" s="411">
        <v>7241.69336679</v>
      </c>
      <c r="F29" s="414">
        <v>162.0356178300044</v>
      </c>
      <c r="G29" s="460"/>
      <c r="H29" s="411">
        <v>2.6451633172469053</v>
      </c>
      <c r="I29" s="412">
        <v>347.5838431999982</v>
      </c>
      <c r="J29" s="411"/>
      <c r="K29" s="410">
        <v>5.041751106660679</v>
      </c>
    </row>
    <row r="30" spans="1:11" s="380" customFormat="1" ht="16.5" customHeight="1">
      <c r="A30" s="417" t="s">
        <v>392</v>
      </c>
      <c r="B30" s="412">
        <v>8221.41105572</v>
      </c>
      <c r="C30" s="412">
        <v>9725.94771855</v>
      </c>
      <c r="D30" s="412">
        <v>11483.83710593</v>
      </c>
      <c r="E30" s="411">
        <v>12839.352229290002</v>
      </c>
      <c r="F30" s="414">
        <v>1504.5366628299998</v>
      </c>
      <c r="G30" s="460"/>
      <c r="H30" s="411">
        <v>18.300224287936885</v>
      </c>
      <c r="I30" s="412">
        <v>1355.5151233600009</v>
      </c>
      <c r="J30" s="411"/>
      <c r="K30" s="410">
        <v>11.80367773294209</v>
      </c>
    </row>
    <row r="31" spans="1:11" s="380" customFormat="1" ht="16.5" customHeight="1">
      <c r="A31" s="417" t="s">
        <v>391</v>
      </c>
      <c r="B31" s="412">
        <v>88.41603593999999</v>
      </c>
      <c r="C31" s="412">
        <v>73.8368273</v>
      </c>
      <c r="D31" s="412">
        <v>84.49011687999999</v>
      </c>
      <c r="E31" s="411">
        <v>62.997896559999994</v>
      </c>
      <c r="F31" s="414">
        <v>-14.57920863999999</v>
      </c>
      <c r="G31" s="460"/>
      <c r="H31" s="411">
        <v>-16.489326268702644</v>
      </c>
      <c r="I31" s="412">
        <v>-21.492220319999994</v>
      </c>
      <c r="J31" s="411"/>
      <c r="K31" s="410">
        <v>-25.43755543683892</v>
      </c>
    </row>
    <row r="32" spans="1:11" s="380" customFormat="1" ht="16.5" customHeight="1">
      <c r="A32" s="417" t="s">
        <v>390</v>
      </c>
      <c r="B32" s="412">
        <v>206.12077069</v>
      </c>
      <c r="C32" s="412">
        <v>185.419466108</v>
      </c>
      <c r="D32" s="412">
        <v>220.86995025000002</v>
      </c>
      <c r="E32" s="411">
        <v>331.31664569199995</v>
      </c>
      <c r="F32" s="414">
        <v>-20.701304582000006</v>
      </c>
      <c r="G32" s="460"/>
      <c r="H32" s="411">
        <v>-10.043288947882987</v>
      </c>
      <c r="I32" s="412">
        <v>110.44669544199994</v>
      </c>
      <c r="J32" s="411"/>
      <c r="K32" s="410">
        <v>50.00530643348571</v>
      </c>
    </row>
    <row r="33" spans="1:11" s="380" customFormat="1" ht="16.5" customHeight="1">
      <c r="A33" s="417" t="s">
        <v>389</v>
      </c>
      <c r="B33" s="412">
        <v>2.493</v>
      </c>
      <c r="C33" s="412">
        <v>10.806013859999998</v>
      </c>
      <c r="D33" s="412">
        <v>0.413616</v>
      </c>
      <c r="E33" s="411">
        <v>0.262</v>
      </c>
      <c r="F33" s="414">
        <v>8.313013859999998</v>
      </c>
      <c r="G33" s="460"/>
      <c r="H33" s="411">
        <v>333.4542262334536</v>
      </c>
      <c r="I33" s="412">
        <v>-0.15161599999999997</v>
      </c>
      <c r="J33" s="411"/>
      <c r="K33" s="410">
        <v>-36.656222196433404</v>
      </c>
    </row>
    <row r="34" spans="1:11" s="380" customFormat="1" ht="16.5" customHeight="1">
      <c r="A34" s="467" t="s">
        <v>388</v>
      </c>
      <c r="B34" s="420">
        <v>223339.6768422248</v>
      </c>
      <c r="C34" s="420">
        <v>229423.75257262727</v>
      </c>
      <c r="D34" s="420">
        <v>253591.78598665103</v>
      </c>
      <c r="E34" s="419">
        <v>272892.14628786105</v>
      </c>
      <c r="F34" s="422">
        <v>6084.075730402459</v>
      </c>
      <c r="G34" s="459"/>
      <c r="H34" s="419">
        <v>2.7241356378877852</v>
      </c>
      <c r="I34" s="420">
        <v>19300.36030121002</v>
      </c>
      <c r="J34" s="419"/>
      <c r="K34" s="418">
        <v>7.610798680295577</v>
      </c>
    </row>
    <row r="35" spans="1:11" s="380" customFormat="1" ht="16.5" customHeight="1">
      <c r="A35" s="417" t="s">
        <v>387</v>
      </c>
      <c r="B35" s="412">
        <v>2744.3</v>
      </c>
      <c r="C35" s="412">
        <v>2595.925</v>
      </c>
      <c r="D35" s="412">
        <v>3087.8</v>
      </c>
      <c r="E35" s="411">
        <v>6093.049999999999</v>
      </c>
      <c r="F35" s="414">
        <v>-148.375</v>
      </c>
      <c r="G35" s="460"/>
      <c r="H35" s="411">
        <v>-5.406661079328061</v>
      </c>
      <c r="I35" s="412">
        <v>3005.249999999999</v>
      </c>
      <c r="J35" s="411"/>
      <c r="K35" s="410">
        <v>97.3265755554116</v>
      </c>
    </row>
    <row r="36" spans="1:11" s="380" customFormat="1" ht="16.5" customHeight="1">
      <c r="A36" s="417" t="s">
        <v>386</v>
      </c>
      <c r="B36" s="412">
        <v>273.72200813</v>
      </c>
      <c r="C36" s="412">
        <v>209.37179372000003</v>
      </c>
      <c r="D36" s="412">
        <v>195.92159383</v>
      </c>
      <c r="E36" s="411">
        <v>162.39345472</v>
      </c>
      <c r="F36" s="414">
        <v>-64.35021440999998</v>
      </c>
      <c r="G36" s="460"/>
      <c r="H36" s="411">
        <v>-23.509331547588914</v>
      </c>
      <c r="I36" s="412">
        <v>-33.52813911000001</v>
      </c>
      <c r="J36" s="411"/>
      <c r="K36" s="410">
        <v>-17.11303917785202</v>
      </c>
    </row>
    <row r="37" spans="1:11" s="380" customFormat="1" ht="16.5" customHeight="1">
      <c r="A37" s="415" t="s">
        <v>385</v>
      </c>
      <c r="B37" s="412">
        <v>50514.5238601137</v>
      </c>
      <c r="C37" s="412">
        <v>41400.15298601831</v>
      </c>
      <c r="D37" s="412">
        <v>54041.7393191083</v>
      </c>
      <c r="E37" s="411">
        <v>45069.30899689832</v>
      </c>
      <c r="F37" s="414">
        <v>-9114.370874095395</v>
      </c>
      <c r="G37" s="460"/>
      <c r="H37" s="411">
        <v>-18.043069948229498</v>
      </c>
      <c r="I37" s="412">
        <v>-8972.430322209984</v>
      </c>
      <c r="J37" s="411"/>
      <c r="K37" s="410">
        <v>-16.60277858421458</v>
      </c>
    </row>
    <row r="38" spans="1:11" s="380" customFormat="1" ht="16.5" customHeight="1">
      <c r="A38" s="485" t="s">
        <v>384</v>
      </c>
      <c r="B38" s="412">
        <v>0</v>
      </c>
      <c r="C38" s="412">
        <v>0</v>
      </c>
      <c r="D38" s="412">
        <v>0</v>
      </c>
      <c r="E38" s="411">
        <v>0</v>
      </c>
      <c r="F38" s="414">
        <v>0</v>
      </c>
      <c r="G38" s="460"/>
      <c r="H38" s="411"/>
      <c r="I38" s="412">
        <v>0</v>
      </c>
      <c r="J38" s="411"/>
      <c r="K38" s="410"/>
    </row>
    <row r="39" spans="1:11" s="380" customFormat="1" ht="16.5" customHeight="1">
      <c r="A39" s="485" t="s">
        <v>383</v>
      </c>
      <c r="B39" s="412">
        <v>50514.5238601137</v>
      </c>
      <c r="C39" s="412">
        <v>41400.15298601831</v>
      </c>
      <c r="D39" s="412">
        <v>54041.7393191083</v>
      </c>
      <c r="E39" s="411">
        <v>45069.30899689832</v>
      </c>
      <c r="F39" s="414">
        <v>-9114.370874095395</v>
      </c>
      <c r="G39" s="460"/>
      <c r="H39" s="411">
        <v>-18.043069948229498</v>
      </c>
      <c r="I39" s="412">
        <v>-8972.430322209984</v>
      </c>
      <c r="J39" s="411"/>
      <c r="K39" s="410">
        <v>-16.60277858421458</v>
      </c>
    </row>
    <row r="40" spans="1:11" s="380" customFormat="1" ht="16.5" customHeight="1">
      <c r="A40" s="417" t="s">
        <v>382</v>
      </c>
      <c r="B40" s="412">
        <v>169807.1309739811</v>
      </c>
      <c r="C40" s="412">
        <v>185218.30279288895</v>
      </c>
      <c r="D40" s="412">
        <v>196266.32507371274</v>
      </c>
      <c r="E40" s="411">
        <v>221567.3938362427</v>
      </c>
      <c r="F40" s="414">
        <v>15411.171818907838</v>
      </c>
      <c r="G40" s="460"/>
      <c r="H40" s="411">
        <v>9.075691774846154</v>
      </c>
      <c r="I40" s="412">
        <v>25301.06876252996</v>
      </c>
      <c r="J40" s="411"/>
      <c r="K40" s="410">
        <v>12.891191982642724</v>
      </c>
    </row>
    <row r="41" spans="1:11" s="380" customFormat="1" ht="16.5" customHeight="1">
      <c r="A41" s="415" t="s">
        <v>381</v>
      </c>
      <c r="B41" s="412">
        <v>166791.37957551968</v>
      </c>
      <c r="C41" s="412">
        <v>181305.67404269645</v>
      </c>
      <c r="D41" s="412">
        <v>193415.79534573623</v>
      </c>
      <c r="E41" s="411">
        <v>218327.0285422504</v>
      </c>
      <c r="F41" s="414">
        <v>14514.294467176776</v>
      </c>
      <c r="G41" s="460"/>
      <c r="H41" s="411">
        <v>8.702065121180322</v>
      </c>
      <c r="I41" s="412">
        <v>24911.233196514164</v>
      </c>
      <c r="J41" s="411"/>
      <c r="K41" s="410">
        <v>12.879627101801393</v>
      </c>
    </row>
    <row r="42" spans="1:11" s="380" customFormat="1" ht="16.5" customHeight="1">
      <c r="A42" s="415" t="s">
        <v>380</v>
      </c>
      <c r="B42" s="412">
        <v>3015.7513984614275</v>
      </c>
      <c r="C42" s="412">
        <v>3912.6287501925</v>
      </c>
      <c r="D42" s="412">
        <v>2850.5297279765</v>
      </c>
      <c r="E42" s="411">
        <v>3240.365293992302</v>
      </c>
      <c r="F42" s="414">
        <v>896.8773517310724</v>
      </c>
      <c r="G42" s="460"/>
      <c r="H42" s="411">
        <v>29.739764099542164</v>
      </c>
      <c r="I42" s="412">
        <v>389.8355660158022</v>
      </c>
      <c r="J42" s="411"/>
      <c r="K42" s="410">
        <v>13.675898980802211</v>
      </c>
    </row>
    <row r="43" spans="1:11" s="380" customFormat="1" ht="16.5" customHeight="1">
      <c r="A43" s="409" t="s">
        <v>379</v>
      </c>
      <c r="B43" s="407">
        <v>0</v>
      </c>
      <c r="C43" s="407">
        <v>0</v>
      </c>
      <c r="D43" s="407">
        <v>0</v>
      </c>
      <c r="E43" s="406">
        <v>0</v>
      </c>
      <c r="F43" s="408">
        <v>0</v>
      </c>
      <c r="G43" s="484"/>
      <c r="H43" s="406"/>
      <c r="I43" s="407">
        <v>0</v>
      </c>
      <c r="J43" s="406"/>
      <c r="K43" s="405"/>
    </row>
    <row r="44" spans="1:11" s="380" customFormat="1" ht="16.5" customHeight="1" thickBot="1">
      <c r="A44" s="483" t="s">
        <v>358</v>
      </c>
      <c r="B44" s="402">
        <v>17389.575101283524</v>
      </c>
      <c r="C44" s="402">
        <v>15761.299283337454</v>
      </c>
      <c r="D44" s="402">
        <v>16447.873697629497</v>
      </c>
      <c r="E44" s="401">
        <v>14346.39773504381</v>
      </c>
      <c r="F44" s="403">
        <v>-1628.2758179460707</v>
      </c>
      <c r="G44" s="457"/>
      <c r="H44" s="401">
        <v>-9.363516983378666</v>
      </c>
      <c r="I44" s="402">
        <v>-2101.475962585686</v>
      </c>
      <c r="J44" s="401"/>
      <c r="K44" s="400">
        <v>-12.776581345517963</v>
      </c>
    </row>
    <row r="45" spans="1:11" s="380" customFormat="1" ht="16.5" customHeight="1" thickTop="1">
      <c r="A45" s="395" t="s">
        <v>293</v>
      </c>
      <c r="B45" s="481"/>
      <c r="C45" s="381"/>
      <c r="D45" s="391"/>
      <c r="E45" s="391"/>
      <c r="F45" s="412"/>
      <c r="G45" s="412"/>
      <c r="H45" s="412"/>
      <c r="I45" s="412"/>
      <c r="J45" s="412"/>
      <c r="K45" s="412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0.8515625" style="177" bestFit="1" customWidth="1"/>
    <col min="2" max="2" width="12.00390625" style="177" customWidth="1"/>
    <col min="3" max="3" width="12.7109375" style="177" customWidth="1"/>
    <col min="4" max="4" width="12.7109375" style="197" customWidth="1"/>
    <col min="5" max="5" width="13.7109375" style="177" bestFit="1" customWidth="1"/>
    <col min="6" max="6" width="12.7109375" style="177" customWidth="1"/>
    <col min="7" max="7" width="13.7109375" style="177" bestFit="1" customWidth="1"/>
    <col min="8" max="16384" width="9.140625" style="177" customWidth="1"/>
  </cols>
  <sheetData>
    <row r="1" spans="1:7" ht="15">
      <c r="A1" s="1416" t="s">
        <v>191</v>
      </c>
      <c r="B1" s="1416"/>
      <c r="C1" s="1416"/>
      <c r="D1" s="1416"/>
      <c r="E1" s="1416"/>
      <c r="F1" s="1416"/>
      <c r="G1" s="1416"/>
    </row>
    <row r="2" spans="1:7" ht="15.75">
      <c r="A2" s="1417" t="s">
        <v>104</v>
      </c>
      <c r="B2" s="1417"/>
      <c r="C2" s="1417"/>
      <c r="D2" s="1417"/>
      <c r="E2" s="1417"/>
      <c r="F2" s="1417"/>
      <c r="G2" s="1417"/>
    </row>
    <row r="3" spans="1:7" ht="15">
      <c r="A3" s="1418" t="s">
        <v>192</v>
      </c>
      <c r="B3" s="1418"/>
      <c r="C3" s="1418"/>
      <c r="D3" s="1418"/>
      <c r="E3" s="1418"/>
      <c r="F3" s="1418"/>
      <c r="G3" s="1418"/>
    </row>
    <row r="4" spans="1:7" ht="15.75" thickBot="1">
      <c r="A4" s="1419" t="s">
        <v>193</v>
      </c>
      <c r="B4" s="1419"/>
      <c r="C4" s="1419"/>
      <c r="D4" s="1419"/>
      <c r="E4" s="1419"/>
      <c r="F4" s="1419"/>
      <c r="G4" s="1419"/>
    </row>
    <row r="5" spans="1:7" ht="16.5" thickTop="1">
      <c r="A5" s="1420" t="s">
        <v>194</v>
      </c>
      <c r="B5" s="1422" t="s">
        <v>2</v>
      </c>
      <c r="C5" s="1422"/>
      <c r="D5" s="1423" t="s">
        <v>3</v>
      </c>
      <c r="E5" s="1424"/>
      <c r="F5" s="1422" t="s">
        <v>53</v>
      </c>
      <c r="G5" s="1425"/>
    </row>
    <row r="6" spans="1:7" ht="15">
      <c r="A6" s="1421"/>
      <c r="B6" s="178" t="s">
        <v>195</v>
      </c>
      <c r="C6" s="178" t="s">
        <v>196</v>
      </c>
      <c r="D6" s="179" t="s">
        <v>195</v>
      </c>
      <c r="E6" s="179" t="s">
        <v>196</v>
      </c>
      <c r="F6" s="179" t="s">
        <v>195</v>
      </c>
      <c r="G6" s="180" t="s">
        <v>196</v>
      </c>
    </row>
    <row r="7" spans="1:7" ht="15">
      <c r="A7" s="181" t="s">
        <v>197</v>
      </c>
      <c r="B7" s="182">
        <v>92.68837209302326</v>
      </c>
      <c r="C7" s="183">
        <v>7.9</v>
      </c>
      <c r="D7" s="184">
        <v>99.64</v>
      </c>
      <c r="E7" s="183">
        <v>7.5</v>
      </c>
      <c r="F7" s="183">
        <v>106.52</v>
      </c>
      <c r="G7" s="185">
        <v>6.9</v>
      </c>
    </row>
    <row r="8" spans="1:7" ht="15">
      <c r="A8" s="181" t="s">
        <v>198</v>
      </c>
      <c r="B8" s="182">
        <v>92.81598513011153</v>
      </c>
      <c r="C8" s="183">
        <v>8</v>
      </c>
      <c r="D8" s="186">
        <v>99.87</v>
      </c>
      <c r="E8" s="187">
        <v>7.6</v>
      </c>
      <c r="F8" s="188">
        <v>107.05</v>
      </c>
      <c r="G8" s="189">
        <v>7.2</v>
      </c>
    </row>
    <row r="9" spans="1:7" ht="15">
      <c r="A9" s="181" t="s">
        <v>199</v>
      </c>
      <c r="B9" s="182">
        <v>93.18139534883721</v>
      </c>
      <c r="C9" s="183">
        <v>8.4</v>
      </c>
      <c r="D9" s="190">
        <v>100.17</v>
      </c>
      <c r="E9" s="183">
        <v>7.5</v>
      </c>
      <c r="F9" s="182">
        <v>108.37</v>
      </c>
      <c r="G9" s="185">
        <v>8.2</v>
      </c>
    </row>
    <row r="10" spans="1:7" ht="15">
      <c r="A10" s="181" t="s">
        <v>200</v>
      </c>
      <c r="B10" s="182">
        <v>93.62873134328358</v>
      </c>
      <c r="C10" s="183">
        <v>10</v>
      </c>
      <c r="D10" s="190">
        <v>100.37</v>
      </c>
      <c r="E10" s="183">
        <v>7.2</v>
      </c>
      <c r="F10" s="182">
        <v>110.85</v>
      </c>
      <c r="G10" s="185">
        <v>10.44</v>
      </c>
    </row>
    <row r="11" spans="1:7" ht="15">
      <c r="A11" s="181" t="s">
        <v>201</v>
      </c>
      <c r="B11" s="182">
        <v>92.8785046728972</v>
      </c>
      <c r="C11" s="183">
        <v>10.3</v>
      </c>
      <c r="D11" s="190">
        <v>99.38</v>
      </c>
      <c r="E11" s="183">
        <v>7</v>
      </c>
      <c r="F11" s="182">
        <v>110.88</v>
      </c>
      <c r="G11" s="185">
        <v>11.58</v>
      </c>
    </row>
    <row r="12" spans="1:7" ht="15">
      <c r="A12" s="181" t="s">
        <v>202</v>
      </c>
      <c r="B12" s="182">
        <v>92.30337078651685</v>
      </c>
      <c r="C12" s="183">
        <v>9.7</v>
      </c>
      <c r="D12" s="190">
        <v>98.58</v>
      </c>
      <c r="E12" s="183">
        <v>6.8</v>
      </c>
      <c r="F12" s="182">
        <v>110.5</v>
      </c>
      <c r="G12" s="185">
        <v>12.1</v>
      </c>
    </row>
    <row r="13" spans="1:7" ht="15">
      <c r="A13" s="181" t="s">
        <v>203</v>
      </c>
      <c r="B13" s="182">
        <v>92.21495327102804</v>
      </c>
      <c r="C13" s="183">
        <v>8.8</v>
      </c>
      <c r="D13" s="190">
        <v>98.67</v>
      </c>
      <c r="E13" s="182">
        <v>7</v>
      </c>
      <c r="F13" s="182">
        <v>109.8</v>
      </c>
      <c r="G13" s="191">
        <v>11.3</v>
      </c>
    </row>
    <row r="14" spans="1:7" ht="15">
      <c r="A14" s="181" t="s">
        <v>204</v>
      </c>
      <c r="B14" s="182">
        <v>92.57009345794391</v>
      </c>
      <c r="C14" s="183">
        <v>8.9</v>
      </c>
      <c r="D14" s="190">
        <v>99.05</v>
      </c>
      <c r="E14" s="183">
        <v>7</v>
      </c>
      <c r="F14" s="182">
        <v>109.18</v>
      </c>
      <c r="G14" s="185">
        <v>10.24</v>
      </c>
    </row>
    <row r="15" spans="1:7" ht="15">
      <c r="A15" s="181" t="s">
        <v>205</v>
      </c>
      <c r="B15" s="182">
        <v>93.24602432179609</v>
      </c>
      <c r="C15" s="183">
        <v>9.4</v>
      </c>
      <c r="D15" s="190">
        <v>99.68</v>
      </c>
      <c r="E15" s="183">
        <v>6.9</v>
      </c>
      <c r="F15" s="182">
        <v>109.35</v>
      </c>
      <c r="G15" s="185">
        <v>9.71</v>
      </c>
    </row>
    <row r="16" spans="1:7" ht="15">
      <c r="A16" s="181" t="s">
        <v>206</v>
      </c>
      <c r="B16" s="182">
        <v>94.57516339869282</v>
      </c>
      <c r="C16" s="192">
        <v>9.7</v>
      </c>
      <c r="D16" s="190">
        <v>101.29</v>
      </c>
      <c r="E16" s="183">
        <v>7.1</v>
      </c>
      <c r="F16" s="182">
        <v>111.48</v>
      </c>
      <c r="G16" s="185">
        <v>10.04</v>
      </c>
    </row>
    <row r="17" spans="1:7" ht="15">
      <c r="A17" s="181" t="s">
        <v>207</v>
      </c>
      <c r="B17" s="182">
        <v>94.19925512104282</v>
      </c>
      <c r="C17" s="183">
        <v>9.5</v>
      </c>
      <c r="D17" s="190">
        <v>101.17</v>
      </c>
      <c r="E17" s="183">
        <v>7.4</v>
      </c>
      <c r="F17" s="182"/>
      <c r="G17" s="185"/>
    </row>
    <row r="18" spans="1:7" ht="15">
      <c r="A18" s="181" t="s">
        <v>208</v>
      </c>
      <c r="B18" s="182">
        <v>94.9814126394052</v>
      </c>
      <c r="C18" s="183">
        <v>8.1</v>
      </c>
      <c r="D18" s="190">
        <v>102.2</v>
      </c>
      <c r="E18" s="183">
        <v>7.6</v>
      </c>
      <c r="F18" s="182"/>
      <c r="G18" s="185"/>
    </row>
    <row r="19" spans="1:7" ht="15.75" thickBot="1">
      <c r="A19" s="193" t="s">
        <v>209</v>
      </c>
      <c r="B19" s="194">
        <v>93.28358208955224</v>
      </c>
      <c r="C19" s="194">
        <v>9.05833333333333</v>
      </c>
      <c r="D19" s="194" t="s">
        <v>210</v>
      </c>
      <c r="E19" s="194">
        <v>7.2</v>
      </c>
      <c r="F19" s="194">
        <f>AVERAGE(F7:F18)</f>
        <v>109.39799999999998</v>
      </c>
      <c r="G19" s="195">
        <f>AVERAGE(G7:G18)</f>
        <v>9.770999999999997</v>
      </c>
    </row>
    <row r="20" ht="15.75" thickTop="1">
      <c r="A20" s="196" t="s">
        <v>19</v>
      </c>
    </row>
    <row r="21" spans="1:7" ht="15">
      <c r="A21" s="198" t="s">
        <v>211</v>
      </c>
      <c r="G21" s="199"/>
    </row>
  </sheetData>
  <sheetProtection/>
  <mergeCells count="8">
    <mergeCell ref="A1:G1"/>
    <mergeCell ref="A2:G2"/>
    <mergeCell ref="A3:G3"/>
    <mergeCell ref="A4:G4"/>
    <mergeCell ref="A5:A6"/>
    <mergeCell ref="B5:C5"/>
    <mergeCell ref="D5:E5"/>
    <mergeCell ref="F5:G5"/>
  </mergeCells>
  <printOptions horizontalCentered="1"/>
  <pageMargins left="0.75" right="0.7" top="0.75" bottom="0.75" header="0.3" footer="0.3"/>
  <pageSetup fitToHeight="1" fitToWidth="1" horizontalDpi="600" verticalDpi="600" orientation="portrait" paperSize="9" scale="9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A2" sqref="A2:K2"/>
    </sheetView>
  </sheetViews>
  <sheetFormatPr defaultColWidth="11.00390625" defaultRowHeight="16.5" customHeight="1"/>
  <cols>
    <col min="1" max="1" width="46.7109375" style="380" bestFit="1" customWidth="1"/>
    <col min="2" max="2" width="10.57421875" style="380" bestFit="1" customWidth="1"/>
    <col min="3" max="3" width="11.421875" style="380" bestFit="1" customWidth="1"/>
    <col min="4" max="5" width="10.7109375" style="380" bestFit="1" customWidth="1"/>
    <col min="6" max="6" width="9.28125" style="380" bestFit="1" customWidth="1"/>
    <col min="7" max="7" width="2.421875" style="380" bestFit="1" customWidth="1"/>
    <col min="8" max="8" width="7.7109375" style="380" bestFit="1" customWidth="1"/>
    <col min="9" max="9" width="10.7109375" style="380" customWidth="1"/>
    <col min="10" max="10" width="2.140625" style="380" customWidth="1"/>
    <col min="11" max="11" width="7.7109375" style="380" bestFit="1" customWidth="1"/>
    <col min="12" max="16384" width="11.00390625" style="379" customWidth="1"/>
  </cols>
  <sheetData>
    <row r="1" spans="1:11" s="380" customFormat="1" ht="12.75">
      <c r="A1" s="1643" t="s">
        <v>411</v>
      </c>
      <c r="B1" s="1643"/>
      <c r="C1" s="1643"/>
      <c r="D1" s="1643"/>
      <c r="E1" s="1643"/>
      <c r="F1" s="1643"/>
      <c r="G1" s="1643"/>
      <c r="H1" s="1643"/>
      <c r="I1" s="1643"/>
      <c r="J1" s="1643"/>
      <c r="K1" s="1643"/>
    </row>
    <row r="2" spans="1:11" s="380" customFormat="1" ht="16.5" customHeight="1">
      <c r="A2" s="1644" t="s">
        <v>133</v>
      </c>
      <c r="B2" s="1644"/>
      <c r="C2" s="1644"/>
      <c r="D2" s="1644"/>
      <c r="E2" s="1644"/>
      <c r="F2" s="1644"/>
      <c r="G2" s="1644"/>
      <c r="H2" s="1644"/>
      <c r="I2" s="1644"/>
      <c r="J2" s="1644"/>
      <c r="K2" s="1644"/>
    </row>
    <row r="3" spans="1:11" s="380" customFormat="1" ht="16.5" customHeight="1" thickBot="1">
      <c r="A3" s="398"/>
      <c r="B3" s="481"/>
      <c r="C3" s="381"/>
      <c r="D3" s="381"/>
      <c r="E3" s="381"/>
      <c r="F3" s="381"/>
      <c r="G3" s="381"/>
      <c r="H3" s="381"/>
      <c r="I3" s="1645" t="s">
        <v>50</v>
      </c>
      <c r="J3" s="1645"/>
      <c r="K3" s="1645"/>
    </row>
    <row r="4" spans="1:11" s="380" customFormat="1" ht="13.5" thickTop="1">
      <c r="A4" s="448"/>
      <c r="B4" s="500">
        <v>2014</v>
      </c>
      <c r="C4" s="500">
        <v>2015</v>
      </c>
      <c r="D4" s="500">
        <v>2015</v>
      </c>
      <c r="E4" s="499">
        <v>2016</v>
      </c>
      <c r="F4" s="1660" t="s">
        <v>329</v>
      </c>
      <c r="G4" s="1661"/>
      <c r="H4" s="1661"/>
      <c r="I4" s="1661"/>
      <c r="J4" s="1661"/>
      <c r="K4" s="1662"/>
    </row>
    <row r="5" spans="1:11" s="380" customFormat="1" ht="12.75">
      <c r="A5" s="476" t="s">
        <v>377</v>
      </c>
      <c r="B5" s="495" t="s">
        <v>327</v>
      </c>
      <c r="C5" s="495" t="s">
        <v>326</v>
      </c>
      <c r="D5" s="495" t="s">
        <v>325</v>
      </c>
      <c r="E5" s="494" t="s">
        <v>324</v>
      </c>
      <c r="F5" s="1648" t="s">
        <v>3</v>
      </c>
      <c r="G5" s="1649"/>
      <c r="H5" s="1650"/>
      <c r="I5" s="1649" t="s">
        <v>6</v>
      </c>
      <c r="J5" s="1649"/>
      <c r="K5" s="1651"/>
    </row>
    <row r="6" spans="1:11" s="380" customFormat="1" ht="12.75">
      <c r="A6" s="476"/>
      <c r="B6" s="495"/>
      <c r="C6" s="495"/>
      <c r="D6" s="495"/>
      <c r="E6" s="494"/>
      <c r="F6" s="473" t="s">
        <v>52</v>
      </c>
      <c r="G6" s="470" t="s">
        <v>134</v>
      </c>
      <c r="H6" s="472" t="s">
        <v>323</v>
      </c>
      <c r="I6" s="471" t="s">
        <v>52</v>
      </c>
      <c r="J6" s="470" t="s">
        <v>134</v>
      </c>
      <c r="K6" s="469" t="s">
        <v>323</v>
      </c>
    </row>
    <row r="7" spans="1:11" s="380" customFormat="1" ht="16.5" customHeight="1">
      <c r="A7" s="423" t="s">
        <v>409</v>
      </c>
      <c r="B7" s="420">
        <v>72080.7549113894</v>
      </c>
      <c r="C7" s="420">
        <v>72382.57887289894</v>
      </c>
      <c r="D7" s="420">
        <v>71636.1858845489</v>
      </c>
      <c r="E7" s="419">
        <v>71707.36929030821</v>
      </c>
      <c r="F7" s="422">
        <v>301.8239615095372</v>
      </c>
      <c r="G7" s="459"/>
      <c r="H7" s="419">
        <v>0.4187303003146632</v>
      </c>
      <c r="I7" s="420">
        <v>71.18340575930779</v>
      </c>
      <c r="J7" s="468"/>
      <c r="K7" s="418">
        <v>0.09936794495735601</v>
      </c>
    </row>
    <row r="8" spans="1:11" s="380" customFormat="1" ht="16.5" customHeight="1">
      <c r="A8" s="417" t="s">
        <v>408</v>
      </c>
      <c r="B8" s="412">
        <v>5824.85091292</v>
      </c>
      <c r="C8" s="412">
        <v>5906.925355310001</v>
      </c>
      <c r="D8" s="412">
        <v>5426.4155424100045</v>
      </c>
      <c r="E8" s="411">
        <v>5178.1852264300005</v>
      </c>
      <c r="F8" s="414">
        <v>82.07444239000051</v>
      </c>
      <c r="G8" s="460"/>
      <c r="H8" s="411">
        <v>1.4090393662772145</v>
      </c>
      <c r="I8" s="412">
        <v>-248.23031598000398</v>
      </c>
      <c r="J8" s="411"/>
      <c r="K8" s="410">
        <v>-4.574480410502415</v>
      </c>
    </row>
    <row r="9" spans="1:11" s="380" customFormat="1" ht="16.5" customHeight="1">
      <c r="A9" s="417" t="s">
        <v>404</v>
      </c>
      <c r="B9" s="412">
        <v>5824.85091292</v>
      </c>
      <c r="C9" s="412">
        <v>5906.925355310001</v>
      </c>
      <c r="D9" s="412">
        <v>5426.4155424100045</v>
      </c>
      <c r="E9" s="411">
        <v>5178.1852264300005</v>
      </c>
      <c r="F9" s="414">
        <v>82.07444239000051</v>
      </c>
      <c r="G9" s="460"/>
      <c r="H9" s="411">
        <v>1.4090393662772145</v>
      </c>
      <c r="I9" s="412">
        <v>-248.23031598000398</v>
      </c>
      <c r="J9" s="411"/>
      <c r="K9" s="410">
        <v>-4.574480410502415</v>
      </c>
    </row>
    <row r="10" spans="1:11" s="380" customFormat="1" ht="16.5" customHeight="1">
      <c r="A10" s="417" t="s">
        <v>403</v>
      </c>
      <c r="B10" s="412">
        <v>0</v>
      </c>
      <c r="C10" s="412">
        <v>0</v>
      </c>
      <c r="D10" s="412">
        <v>0</v>
      </c>
      <c r="E10" s="411">
        <v>0</v>
      </c>
      <c r="F10" s="414">
        <v>0</v>
      </c>
      <c r="G10" s="460"/>
      <c r="H10" s="411"/>
      <c r="I10" s="412">
        <v>0</v>
      </c>
      <c r="J10" s="411"/>
      <c r="K10" s="410"/>
    </row>
    <row r="11" spans="1:11" s="380" customFormat="1" ht="16.5" customHeight="1">
      <c r="A11" s="417" t="s">
        <v>407</v>
      </c>
      <c r="B11" s="412">
        <v>31184.7156080099</v>
      </c>
      <c r="C11" s="412">
        <v>33309.02540897894</v>
      </c>
      <c r="D11" s="412">
        <v>33755.022394038904</v>
      </c>
      <c r="E11" s="411">
        <v>35865.2979628582</v>
      </c>
      <c r="F11" s="414">
        <v>2124.3098009690366</v>
      </c>
      <c r="G11" s="460"/>
      <c r="H11" s="411">
        <v>6.8120223627224625</v>
      </c>
      <c r="I11" s="412">
        <v>2110.275568819299</v>
      </c>
      <c r="J11" s="411"/>
      <c r="K11" s="410">
        <v>6.251738020449281</v>
      </c>
    </row>
    <row r="12" spans="1:11" s="380" customFormat="1" ht="16.5" customHeight="1">
      <c r="A12" s="417" t="s">
        <v>404</v>
      </c>
      <c r="B12" s="412">
        <v>31184.7156080099</v>
      </c>
      <c r="C12" s="412">
        <v>33309.02540897894</v>
      </c>
      <c r="D12" s="412">
        <v>33755.022394038904</v>
      </c>
      <c r="E12" s="411">
        <v>35865.2979628582</v>
      </c>
      <c r="F12" s="414">
        <v>2124.3098009690366</v>
      </c>
      <c r="G12" s="460"/>
      <c r="H12" s="411">
        <v>6.8120223627224625</v>
      </c>
      <c r="I12" s="412">
        <v>2110.275568819299</v>
      </c>
      <c r="J12" s="411"/>
      <c r="K12" s="410">
        <v>6.251738020449281</v>
      </c>
    </row>
    <row r="13" spans="1:11" s="380" customFormat="1" ht="16.5" customHeight="1">
      <c r="A13" s="417" t="s">
        <v>403</v>
      </c>
      <c r="B13" s="412">
        <v>0</v>
      </c>
      <c r="C13" s="412">
        <v>0</v>
      </c>
      <c r="D13" s="412">
        <v>0</v>
      </c>
      <c r="E13" s="411">
        <v>0</v>
      </c>
      <c r="F13" s="414">
        <v>0</v>
      </c>
      <c r="G13" s="460"/>
      <c r="H13" s="411"/>
      <c r="I13" s="412">
        <v>0</v>
      </c>
      <c r="J13" s="411"/>
      <c r="K13" s="410"/>
    </row>
    <row r="14" spans="1:11" s="380" customFormat="1" ht="16.5" customHeight="1">
      <c r="A14" s="417" t="s">
        <v>406</v>
      </c>
      <c r="B14" s="412">
        <v>33952.66454880001</v>
      </c>
      <c r="C14" s="412">
        <v>32351.121125189995</v>
      </c>
      <c r="D14" s="412">
        <v>31550.038098329987</v>
      </c>
      <c r="E14" s="411">
        <v>29542.820994930004</v>
      </c>
      <c r="F14" s="414">
        <v>-1601.5434236100118</v>
      </c>
      <c r="G14" s="460"/>
      <c r="H14" s="411">
        <v>-4.7169889164608</v>
      </c>
      <c r="I14" s="412">
        <v>-2007.217103399984</v>
      </c>
      <c r="J14" s="411"/>
      <c r="K14" s="410">
        <v>-6.362011662693461</v>
      </c>
    </row>
    <row r="15" spans="1:11" s="380" customFormat="1" ht="16.5" customHeight="1">
      <c r="A15" s="417" t="s">
        <v>404</v>
      </c>
      <c r="B15" s="412">
        <v>33952.66454880001</v>
      </c>
      <c r="C15" s="412">
        <v>32351.121125189995</v>
      </c>
      <c r="D15" s="412">
        <v>31550.038098329987</v>
      </c>
      <c r="E15" s="411">
        <v>29542.820994930004</v>
      </c>
      <c r="F15" s="414">
        <v>-1601.5434236100118</v>
      </c>
      <c r="G15" s="460"/>
      <c r="H15" s="411">
        <v>-4.7169889164608</v>
      </c>
      <c r="I15" s="412">
        <v>-2007.217103399984</v>
      </c>
      <c r="J15" s="411"/>
      <c r="K15" s="410">
        <v>-6.362011662693461</v>
      </c>
    </row>
    <row r="16" spans="1:11" s="380" customFormat="1" ht="16.5" customHeight="1">
      <c r="A16" s="417" t="s">
        <v>403</v>
      </c>
      <c r="B16" s="412">
        <v>0</v>
      </c>
      <c r="C16" s="412">
        <v>0</v>
      </c>
      <c r="D16" s="412">
        <v>0</v>
      </c>
      <c r="E16" s="411">
        <v>0</v>
      </c>
      <c r="F16" s="414">
        <v>0</v>
      </c>
      <c r="G16" s="460"/>
      <c r="H16" s="411"/>
      <c r="I16" s="412">
        <v>0</v>
      </c>
      <c r="J16" s="411"/>
      <c r="K16" s="410"/>
    </row>
    <row r="17" spans="1:11" s="380" customFormat="1" ht="16.5" customHeight="1">
      <c r="A17" s="417" t="s">
        <v>405</v>
      </c>
      <c r="B17" s="412">
        <v>1106.2719060595002</v>
      </c>
      <c r="C17" s="412">
        <v>801.8134346300001</v>
      </c>
      <c r="D17" s="412">
        <v>890.77474628</v>
      </c>
      <c r="E17" s="411">
        <v>1105.04542919</v>
      </c>
      <c r="F17" s="414">
        <v>-304.45847142950015</v>
      </c>
      <c r="G17" s="460"/>
      <c r="H17" s="411">
        <v>-27.52112475801451</v>
      </c>
      <c r="I17" s="412">
        <v>214.27068291</v>
      </c>
      <c r="J17" s="411"/>
      <c r="K17" s="410">
        <v>24.05441822467738</v>
      </c>
    </row>
    <row r="18" spans="1:11" s="380" customFormat="1" ht="16.5" customHeight="1">
      <c r="A18" s="417" t="s">
        <v>404</v>
      </c>
      <c r="B18" s="412">
        <v>1106.2719060595002</v>
      </c>
      <c r="C18" s="412">
        <v>801.8134346300001</v>
      </c>
      <c r="D18" s="412">
        <v>890.77474628</v>
      </c>
      <c r="E18" s="411">
        <v>1105.04542919</v>
      </c>
      <c r="F18" s="414">
        <v>-304.45847142950015</v>
      </c>
      <c r="G18" s="460"/>
      <c r="H18" s="411">
        <v>-27.52112475801451</v>
      </c>
      <c r="I18" s="412">
        <v>214.27068291</v>
      </c>
      <c r="J18" s="411"/>
      <c r="K18" s="410">
        <v>24.05441822467738</v>
      </c>
    </row>
    <row r="19" spans="1:11" s="380" customFormat="1" ht="16.5" customHeight="1">
      <c r="A19" s="417" t="s">
        <v>403</v>
      </c>
      <c r="B19" s="412">
        <v>0</v>
      </c>
      <c r="C19" s="412">
        <v>0</v>
      </c>
      <c r="D19" s="412">
        <v>0</v>
      </c>
      <c r="E19" s="411">
        <v>0</v>
      </c>
      <c r="F19" s="414">
        <v>0</v>
      </c>
      <c r="G19" s="460"/>
      <c r="H19" s="411"/>
      <c r="I19" s="412">
        <v>0</v>
      </c>
      <c r="J19" s="411"/>
      <c r="K19" s="410"/>
    </row>
    <row r="20" spans="1:11" s="380" customFormat="1" ht="16.5" customHeight="1">
      <c r="A20" s="417" t="s">
        <v>402</v>
      </c>
      <c r="B20" s="412">
        <v>12.2519356</v>
      </c>
      <c r="C20" s="412">
        <v>13.693548789999998</v>
      </c>
      <c r="D20" s="412">
        <v>13.935103490000001</v>
      </c>
      <c r="E20" s="411">
        <v>16.0196769</v>
      </c>
      <c r="F20" s="414">
        <v>1.4416131899999982</v>
      </c>
      <c r="G20" s="460"/>
      <c r="H20" s="411">
        <v>11.766411749666709</v>
      </c>
      <c r="I20" s="412">
        <v>2.084573409999999</v>
      </c>
      <c r="J20" s="411"/>
      <c r="K20" s="410">
        <v>14.959152700199995</v>
      </c>
    </row>
    <row r="21" spans="1:11" s="380" customFormat="1" ht="16.5" customHeight="1">
      <c r="A21" s="423" t="s">
        <v>401</v>
      </c>
      <c r="B21" s="420">
        <v>0</v>
      </c>
      <c r="C21" s="420">
        <v>0</v>
      </c>
      <c r="D21" s="420">
        <v>0</v>
      </c>
      <c r="E21" s="419">
        <v>37.9</v>
      </c>
      <c r="F21" s="422">
        <v>0</v>
      </c>
      <c r="G21" s="459"/>
      <c r="H21" s="419"/>
      <c r="I21" s="420">
        <v>37.9</v>
      </c>
      <c r="J21" s="419"/>
      <c r="K21" s="418"/>
    </row>
    <row r="22" spans="1:11" s="380" customFormat="1" ht="16.5" customHeight="1">
      <c r="A22" s="423" t="s">
        <v>400</v>
      </c>
      <c r="B22" s="420">
        <v>0</v>
      </c>
      <c r="C22" s="420">
        <v>0</v>
      </c>
      <c r="D22" s="420">
        <v>0</v>
      </c>
      <c r="E22" s="419">
        <v>0</v>
      </c>
      <c r="F22" s="422">
        <v>0</v>
      </c>
      <c r="G22" s="459"/>
      <c r="H22" s="419"/>
      <c r="I22" s="420">
        <v>0</v>
      </c>
      <c r="J22" s="419"/>
      <c r="K22" s="418"/>
    </row>
    <row r="23" spans="1:11" s="380" customFormat="1" ht="16.5" customHeight="1">
      <c r="A23" s="493" t="s">
        <v>399</v>
      </c>
      <c r="B23" s="420">
        <v>33511.8399093634</v>
      </c>
      <c r="C23" s="420">
        <v>35311.709645590294</v>
      </c>
      <c r="D23" s="420">
        <v>33399.74685941983</v>
      </c>
      <c r="E23" s="419">
        <v>36662.26845608111</v>
      </c>
      <c r="F23" s="422">
        <v>1799.869736226894</v>
      </c>
      <c r="G23" s="459"/>
      <c r="H23" s="419">
        <v>5.370847262026936</v>
      </c>
      <c r="I23" s="420">
        <v>3262.5215966612814</v>
      </c>
      <c r="J23" s="419"/>
      <c r="K23" s="418">
        <v>9.768102765548784</v>
      </c>
    </row>
    <row r="24" spans="1:11" s="380" customFormat="1" ht="16.5" customHeight="1">
      <c r="A24" s="492" t="s">
        <v>398</v>
      </c>
      <c r="B24" s="412">
        <v>15931.540589000002</v>
      </c>
      <c r="C24" s="412">
        <v>16049.546757999999</v>
      </c>
      <c r="D24" s="412">
        <v>15763.766387999998</v>
      </c>
      <c r="E24" s="411">
        <v>14597.213243000002</v>
      </c>
      <c r="F24" s="414">
        <v>118.00616899999659</v>
      </c>
      <c r="G24" s="460"/>
      <c r="H24" s="411">
        <v>0.7407078326215008</v>
      </c>
      <c r="I24" s="412">
        <v>-1166.5531449999962</v>
      </c>
      <c r="J24" s="411"/>
      <c r="K24" s="410">
        <v>-7.40021842678424</v>
      </c>
    </row>
    <row r="25" spans="1:11" s="380" customFormat="1" ht="16.5" customHeight="1">
      <c r="A25" s="492" t="s">
        <v>397</v>
      </c>
      <c r="B25" s="412">
        <v>5690.060296928596</v>
      </c>
      <c r="C25" s="412">
        <v>6323.76217501135</v>
      </c>
      <c r="D25" s="412">
        <v>5518.502981794702</v>
      </c>
      <c r="E25" s="411">
        <v>8583.029237310806</v>
      </c>
      <c r="F25" s="414">
        <v>633.7018780827548</v>
      </c>
      <c r="G25" s="460"/>
      <c r="H25" s="411">
        <v>11.136997589020577</v>
      </c>
      <c r="I25" s="412">
        <v>3064.5262555161044</v>
      </c>
      <c r="J25" s="411"/>
      <c r="K25" s="410">
        <v>55.531840167991966</v>
      </c>
    </row>
    <row r="26" spans="1:11" s="380" customFormat="1" ht="16.5" customHeight="1">
      <c r="A26" s="492" t="s">
        <v>396</v>
      </c>
      <c r="B26" s="412">
        <v>11890.239023434804</v>
      </c>
      <c r="C26" s="412">
        <v>12938.400712578941</v>
      </c>
      <c r="D26" s="412">
        <v>12117.477489625131</v>
      </c>
      <c r="E26" s="411">
        <v>13482.025975770302</v>
      </c>
      <c r="F26" s="414">
        <v>1048.1616891441372</v>
      </c>
      <c r="G26" s="460"/>
      <c r="H26" s="411">
        <v>8.815312182356353</v>
      </c>
      <c r="I26" s="412">
        <v>1364.5484861451714</v>
      </c>
      <c r="J26" s="411"/>
      <c r="K26" s="410">
        <v>11.260994603154698</v>
      </c>
    </row>
    <row r="27" spans="1:11" s="380" customFormat="1" ht="16.5" customHeight="1">
      <c r="A27" s="491" t="s">
        <v>395</v>
      </c>
      <c r="B27" s="488">
        <v>105592.5948207528</v>
      </c>
      <c r="C27" s="488">
        <v>107694.28851848924</v>
      </c>
      <c r="D27" s="488">
        <v>105035.93274396873</v>
      </c>
      <c r="E27" s="487">
        <v>108407.53774638931</v>
      </c>
      <c r="F27" s="490">
        <v>2101.6936977364385</v>
      </c>
      <c r="G27" s="489"/>
      <c r="H27" s="487">
        <v>1.990379819062254</v>
      </c>
      <c r="I27" s="488">
        <v>3371.605002420576</v>
      </c>
      <c r="J27" s="487"/>
      <c r="K27" s="486">
        <v>3.2099538837238315</v>
      </c>
    </row>
    <row r="28" spans="1:11" s="380" customFormat="1" ht="16.5" customHeight="1">
      <c r="A28" s="423" t="s">
        <v>394</v>
      </c>
      <c r="B28" s="420">
        <v>5575.491232109997</v>
      </c>
      <c r="C28" s="420">
        <v>5567.122020670004</v>
      </c>
      <c r="D28" s="420">
        <v>6830.778932000007</v>
      </c>
      <c r="E28" s="419">
        <v>5494.949510810003</v>
      </c>
      <c r="F28" s="422">
        <v>-8.369211439993705</v>
      </c>
      <c r="G28" s="459"/>
      <c r="H28" s="419">
        <v>-0.15010715812436942</v>
      </c>
      <c r="I28" s="420">
        <v>-1335.8294211900047</v>
      </c>
      <c r="J28" s="419"/>
      <c r="K28" s="418">
        <v>-19.556033572277865</v>
      </c>
    </row>
    <row r="29" spans="1:11" s="380" customFormat="1" ht="16.5" customHeight="1">
      <c r="A29" s="417" t="s">
        <v>393</v>
      </c>
      <c r="B29" s="412">
        <v>1061.9248942099985</v>
      </c>
      <c r="C29" s="412">
        <v>1024.9011988000045</v>
      </c>
      <c r="D29" s="412">
        <v>1014.4907457800068</v>
      </c>
      <c r="E29" s="411">
        <v>1155.3219432100022</v>
      </c>
      <c r="F29" s="414">
        <v>-37.023695409993934</v>
      </c>
      <c r="G29" s="460"/>
      <c r="H29" s="411">
        <v>-3.4864702402081935</v>
      </c>
      <c r="I29" s="412">
        <v>140.83119742999543</v>
      </c>
      <c r="J29" s="411"/>
      <c r="K29" s="410">
        <v>13.881959792715032</v>
      </c>
    </row>
    <row r="30" spans="1:11" s="380" customFormat="1" ht="16.5" customHeight="1">
      <c r="A30" s="417" t="s">
        <v>410</v>
      </c>
      <c r="B30" s="412">
        <v>4511.1489249</v>
      </c>
      <c r="C30" s="412">
        <v>4541.423133609999</v>
      </c>
      <c r="D30" s="412">
        <v>5815.50033796</v>
      </c>
      <c r="E30" s="411">
        <v>4297.9904856</v>
      </c>
      <c r="F30" s="414">
        <v>30.274208709999584</v>
      </c>
      <c r="G30" s="460"/>
      <c r="H30" s="411">
        <v>0.6710975233581029</v>
      </c>
      <c r="I30" s="412">
        <v>-1517.50985236</v>
      </c>
      <c r="J30" s="411"/>
      <c r="K30" s="410">
        <v>-26.09422687940763</v>
      </c>
    </row>
    <row r="31" spans="1:11" s="380" customFormat="1" ht="16.5" customHeight="1">
      <c r="A31" s="417" t="s">
        <v>391</v>
      </c>
      <c r="B31" s="412">
        <v>0.367732</v>
      </c>
      <c r="C31" s="412">
        <v>0.402902</v>
      </c>
      <c r="D31" s="412">
        <v>0.393062</v>
      </c>
      <c r="E31" s="411">
        <v>0.122582</v>
      </c>
      <c r="F31" s="414">
        <v>0.03516999999999998</v>
      </c>
      <c r="G31" s="460"/>
      <c r="H31" s="411">
        <v>9.564030326433375</v>
      </c>
      <c r="I31" s="412">
        <v>-0.27048000000000005</v>
      </c>
      <c r="J31" s="411"/>
      <c r="K31" s="410">
        <v>-68.81357139586122</v>
      </c>
    </row>
    <row r="32" spans="1:11" s="380" customFormat="1" ht="16.5" customHeight="1">
      <c r="A32" s="417" t="s">
        <v>390</v>
      </c>
      <c r="B32" s="412">
        <v>0.262</v>
      </c>
      <c r="C32" s="412">
        <v>0.262</v>
      </c>
      <c r="D32" s="412">
        <v>0.262</v>
      </c>
      <c r="E32" s="411">
        <v>41.496</v>
      </c>
      <c r="F32" s="414">
        <v>0</v>
      </c>
      <c r="G32" s="460"/>
      <c r="H32" s="411">
        <v>0</v>
      </c>
      <c r="I32" s="412">
        <v>41.234</v>
      </c>
      <c r="J32" s="411"/>
      <c r="K32" s="410">
        <v>15738.167938931298</v>
      </c>
    </row>
    <row r="33" spans="1:11" s="380" customFormat="1" ht="16.5" customHeight="1">
      <c r="A33" s="417" t="s">
        <v>389</v>
      </c>
      <c r="B33" s="412">
        <v>1.787681</v>
      </c>
      <c r="C33" s="412">
        <v>0.13278626</v>
      </c>
      <c r="D33" s="412">
        <v>0.13278626</v>
      </c>
      <c r="E33" s="411">
        <v>0.0185</v>
      </c>
      <c r="F33" s="414">
        <v>-1.65489474</v>
      </c>
      <c r="G33" s="460"/>
      <c r="H33" s="411">
        <v>-92.57215017668142</v>
      </c>
      <c r="I33" s="412">
        <v>-0.11428625999999999</v>
      </c>
      <c r="J33" s="411"/>
      <c r="K33" s="410">
        <v>-86.06783563299395</v>
      </c>
    </row>
    <row r="34" spans="1:11" s="380" customFormat="1" ht="16.5" customHeight="1">
      <c r="A34" s="467" t="s">
        <v>388</v>
      </c>
      <c r="B34" s="420">
        <v>93392.68615825316</v>
      </c>
      <c r="C34" s="420">
        <v>96455.8712722744</v>
      </c>
      <c r="D34" s="420">
        <v>93715.72444481136</v>
      </c>
      <c r="E34" s="419">
        <v>97041.42594115941</v>
      </c>
      <c r="F34" s="422">
        <v>3063.1851140212384</v>
      </c>
      <c r="G34" s="459"/>
      <c r="H34" s="419">
        <v>3.2798982875711444</v>
      </c>
      <c r="I34" s="420">
        <v>3325.701496348047</v>
      </c>
      <c r="J34" s="419"/>
      <c r="K34" s="418">
        <v>3.5487123596921375</v>
      </c>
    </row>
    <row r="35" spans="1:11" s="380" customFormat="1" ht="16.5" customHeight="1">
      <c r="A35" s="417" t="s">
        <v>387</v>
      </c>
      <c r="B35" s="412">
        <v>3046.3</v>
      </c>
      <c r="C35" s="412">
        <v>2778.975</v>
      </c>
      <c r="D35" s="412">
        <v>3047</v>
      </c>
      <c r="E35" s="411">
        <v>3993.025</v>
      </c>
      <c r="F35" s="414">
        <v>-267.3250000000003</v>
      </c>
      <c r="G35" s="460"/>
      <c r="H35" s="411">
        <v>-8.775399665167589</v>
      </c>
      <c r="I35" s="412">
        <v>946.0250000000001</v>
      </c>
      <c r="J35" s="411"/>
      <c r="K35" s="410">
        <v>31.04775188710207</v>
      </c>
    </row>
    <row r="36" spans="1:11" s="380" customFormat="1" ht="16.5" customHeight="1">
      <c r="A36" s="417" t="s">
        <v>386</v>
      </c>
      <c r="B36" s="412">
        <v>65.34407468</v>
      </c>
      <c r="C36" s="412">
        <v>192.25090418</v>
      </c>
      <c r="D36" s="412">
        <v>99.37747352000001</v>
      </c>
      <c r="E36" s="411">
        <v>191.11139186999998</v>
      </c>
      <c r="F36" s="414">
        <v>126.90682949999999</v>
      </c>
      <c r="G36" s="460"/>
      <c r="H36" s="411">
        <v>194.21321691596717</v>
      </c>
      <c r="I36" s="412">
        <v>91.73391834999997</v>
      </c>
      <c r="J36" s="411"/>
      <c r="K36" s="410">
        <v>92.30856360172835</v>
      </c>
    </row>
    <row r="37" spans="1:11" s="380" customFormat="1" ht="16.5" customHeight="1">
      <c r="A37" s="415" t="s">
        <v>385</v>
      </c>
      <c r="B37" s="412">
        <v>20240.886563505068</v>
      </c>
      <c r="C37" s="412">
        <v>18998.103416721366</v>
      </c>
      <c r="D37" s="412">
        <v>19401.27432216097</v>
      </c>
      <c r="E37" s="411">
        <v>18462.17887446885</v>
      </c>
      <c r="F37" s="414">
        <v>-1242.7831467837023</v>
      </c>
      <c r="G37" s="460"/>
      <c r="H37" s="411">
        <v>-6.13996399260731</v>
      </c>
      <c r="I37" s="412">
        <v>-939.0954476921215</v>
      </c>
      <c r="J37" s="411"/>
      <c r="K37" s="410">
        <v>-4.840380235330451</v>
      </c>
    </row>
    <row r="38" spans="1:11" s="380" customFormat="1" ht="16.5" customHeight="1">
      <c r="A38" s="485" t="s">
        <v>384</v>
      </c>
      <c r="B38" s="412">
        <v>0</v>
      </c>
      <c r="C38" s="412">
        <v>0</v>
      </c>
      <c r="D38" s="412">
        <v>0</v>
      </c>
      <c r="E38" s="411">
        <v>0</v>
      </c>
      <c r="F38" s="414">
        <v>0</v>
      </c>
      <c r="G38" s="460"/>
      <c r="H38" s="411"/>
      <c r="I38" s="412">
        <v>0</v>
      </c>
      <c r="J38" s="411"/>
      <c r="K38" s="410"/>
    </row>
    <row r="39" spans="1:11" s="380" customFormat="1" ht="16.5" customHeight="1">
      <c r="A39" s="485" t="s">
        <v>383</v>
      </c>
      <c r="B39" s="412">
        <v>20240.886563505068</v>
      </c>
      <c r="C39" s="412">
        <v>18998.103416721366</v>
      </c>
      <c r="D39" s="412">
        <v>19401.27432216097</v>
      </c>
      <c r="E39" s="411">
        <v>18462.17887446885</v>
      </c>
      <c r="F39" s="414">
        <v>-1242.7831467837023</v>
      </c>
      <c r="G39" s="460"/>
      <c r="H39" s="411">
        <v>-6.13996399260731</v>
      </c>
      <c r="I39" s="412">
        <v>-939.0954476921215</v>
      </c>
      <c r="J39" s="411"/>
      <c r="K39" s="410">
        <v>-4.840380235330451</v>
      </c>
    </row>
    <row r="40" spans="1:11" s="380" customFormat="1" ht="16.5" customHeight="1">
      <c r="A40" s="417" t="s">
        <v>382</v>
      </c>
      <c r="B40" s="412">
        <v>70040.15552006809</v>
      </c>
      <c r="C40" s="412">
        <v>74486.54195137303</v>
      </c>
      <c r="D40" s="412">
        <v>71168.0726491304</v>
      </c>
      <c r="E40" s="411">
        <v>74395.11067482056</v>
      </c>
      <c r="F40" s="414">
        <v>4446.386431304942</v>
      </c>
      <c r="G40" s="460"/>
      <c r="H40" s="411">
        <v>6.34833888972584</v>
      </c>
      <c r="I40" s="412">
        <v>3227.03802569017</v>
      </c>
      <c r="J40" s="411"/>
      <c r="K40" s="410">
        <v>4.534390079101856</v>
      </c>
    </row>
    <row r="41" spans="1:11" s="380" customFormat="1" ht="16.5" customHeight="1">
      <c r="A41" s="415" t="s">
        <v>381</v>
      </c>
      <c r="B41" s="412">
        <v>64723.626674441046</v>
      </c>
      <c r="C41" s="412">
        <v>68054.07332248663</v>
      </c>
      <c r="D41" s="412">
        <v>64973.682273670114</v>
      </c>
      <c r="E41" s="411">
        <v>67074.48184188684</v>
      </c>
      <c r="F41" s="414">
        <v>3330.4466480455812</v>
      </c>
      <c r="G41" s="460"/>
      <c r="H41" s="411">
        <v>5.145642818808165</v>
      </c>
      <c r="I41" s="412">
        <v>2100.799568216724</v>
      </c>
      <c r="J41" s="411"/>
      <c r="K41" s="410">
        <v>3.233308463830209</v>
      </c>
    </row>
    <row r="42" spans="1:11" s="380" customFormat="1" ht="16.5" customHeight="1">
      <c r="A42" s="415" t="s">
        <v>380</v>
      </c>
      <c r="B42" s="412">
        <v>5316.52884562704</v>
      </c>
      <c r="C42" s="412">
        <v>6432.468628886402</v>
      </c>
      <c r="D42" s="412">
        <v>6194.390375460282</v>
      </c>
      <c r="E42" s="411">
        <v>7320.628832933732</v>
      </c>
      <c r="F42" s="414">
        <v>1115.9397832593622</v>
      </c>
      <c r="G42" s="460"/>
      <c r="H42" s="411">
        <v>20.990007120477618</v>
      </c>
      <c r="I42" s="412">
        <v>1126.2384574734506</v>
      </c>
      <c r="J42" s="411"/>
      <c r="K42" s="410">
        <v>18.18158671328111</v>
      </c>
    </row>
    <row r="43" spans="1:11" s="380" customFormat="1" ht="16.5" customHeight="1">
      <c r="A43" s="409" t="s">
        <v>379</v>
      </c>
      <c r="B43" s="407">
        <v>0</v>
      </c>
      <c r="C43" s="407">
        <v>0</v>
      </c>
      <c r="D43" s="407">
        <v>0</v>
      </c>
      <c r="E43" s="406">
        <v>0</v>
      </c>
      <c r="F43" s="408">
        <v>0</v>
      </c>
      <c r="G43" s="484"/>
      <c r="H43" s="406"/>
      <c r="I43" s="407">
        <v>0</v>
      </c>
      <c r="J43" s="406"/>
      <c r="K43" s="405"/>
    </row>
    <row r="44" spans="1:11" s="380" customFormat="1" ht="16.5" customHeight="1" thickBot="1">
      <c r="A44" s="483" t="s">
        <v>358</v>
      </c>
      <c r="B44" s="402">
        <v>6624.417433516522</v>
      </c>
      <c r="C44" s="402">
        <v>5671.295224514439</v>
      </c>
      <c r="D44" s="402">
        <v>4489.429351139573</v>
      </c>
      <c r="E44" s="401">
        <v>5871.162299006154</v>
      </c>
      <c r="F44" s="403">
        <v>-953.1222090020829</v>
      </c>
      <c r="G44" s="457"/>
      <c r="H44" s="401">
        <v>-14.388015528425496</v>
      </c>
      <c r="I44" s="402">
        <v>1381.7329478665815</v>
      </c>
      <c r="J44" s="401"/>
      <c r="K44" s="400">
        <v>30.777473923625724</v>
      </c>
    </row>
    <row r="45" spans="1:11" s="380" customFormat="1" ht="16.5" customHeight="1" thickTop="1">
      <c r="A45" s="395" t="s">
        <v>293</v>
      </c>
      <c r="B45" s="481"/>
      <c r="C45" s="381"/>
      <c r="D45" s="391"/>
      <c r="E45" s="391"/>
      <c r="F45" s="412"/>
      <c r="G45" s="412"/>
      <c r="H45" s="412"/>
      <c r="I45" s="412"/>
      <c r="J45" s="412"/>
      <c r="K45" s="412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3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32.421875" style="480" customWidth="1"/>
    <col min="2" max="5" width="9.421875" style="480" bestFit="1" customWidth="1"/>
    <col min="6" max="6" width="8.421875" style="480" bestFit="1" customWidth="1"/>
    <col min="7" max="7" width="7.140625" style="501" bestFit="1" customWidth="1"/>
    <col min="8" max="8" width="8.8515625" style="480" customWidth="1"/>
    <col min="9" max="9" width="7.140625" style="501" bestFit="1" customWidth="1"/>
    <col min="10" max="16384" width="9.140625" style="480" customWidth="1"/>
  </cols>
  <sheetData>
    <row r="1" spans="1:9" ht="12.75">
      <c r="A1" s="1666" t="s">
        <v>435</v>
      </c>
      <c r="B1" s="1666"/>
      <c r="C1" s="1666"/>
      <c r="D1" s="1666"/>
      <c r="E1" s="1666"/>
      <c r="F1" s="1666"/>
      <c r="G1" s="1666"/>
      <c r="H1" s="1666"/>
      <c r="I1" s="1666"/>
    </row>
    <row r="2" spans="1:9" ht="15.75">
      <c r="A2" s="1667" t="s">
        <v>135</v>
      </c>
      <c r="B2" s="1667"/>
      <c r="C2" s="1667"/>
      <c r="D2" s="1667"/>
      <c r="E2" s="1667"/>
      <c r="F2" s="1667"/>
      <c r="G2" s="1667"/>
      <c r="H2" s="1667"/>
      <c r="I2" s="1667"/>
    </row>
    <row r="3" spans="8:9" ht="13.5" thickBot="1">
      <c r="H3" s="1668" t="s">
        <v>27</v>
      </c>
      <c r="I3" s="1669"/>
    </row>
    <row r="4" spans="1:9" ht="13.5" customHeight="1" thickTop="1">
      <c r="A4" s="542"/>
      <c r="B4" s="541">
        <v>2014</v>
      </c>
      <c r="C4" s="540">
        <v>2015</v>
      </c>
      <c r="D4" s="539">
        <v>2015</v>
      </c>
      <c r="E4" s="539">
        <v>2016</v>
      </c>
      <c r="F4" s="1670" t="s">
        <v>434</v>
      </c>
      <c r="G4" s="1671"/>
      <c r="H4" s="1671"/>
      <c r="I4" s="1672"/>
    </row>
    <row r="5" spans="1:9" ht="12.75">
      <c r="A5" s="538" t="s">
        <v>377</v>
      </c>
      <c r="B5" s="537" t="s">
        <v>327</v>
      </c>
      <c r="C5" s="537" t="s">
        <v>326</v>
      </c>
      <c r="D5" s="536" t="s">
        <v>325</v>
      </c>
      <c r="E5" s="536" t="s">
        <v>324</v>
      </c>
      <c r="F5" s="1663" t="s">
        <v>3</v>
      </c>
      <c r="G5" s="1664"/>
      <c r="H5" s="1663" t="s">
        <v>6</v>
      </c>
      <c r="I5" s="1665"/>
    </row>
    <row r="6" spans="1:13" s="529" customFormat="1" ht="12.75">
      <c r="A6" s="535"/>
      <c r="B6" s="534"/>
      <c r="C6" s="534"/>
      <c r="D6" s="534"/>
      <c r="E6" s="534"/>
      <c r="F6" s="532" t="s">
        <v>52</v>
      </c>
      <c r="G6" s="533" t="s">
        <v>323</v>
      </c>
      <c r="H6" s="532" t="s">
        <v>52</v>
      </c>
      <c r="I6" s="531" t="s">
        <v>323</v>
      </c>
      <c r="K6" s="530"/>
      <c r="L6" s="530"/>
      <c r="M6" s="530"/>
    </row>
    <row r="7" spans="1:13" ht="12.75">
      <c r="A7" s="522" t="s">
        <v>433</v>
      </c>
      <c r="B7" s="527">
        <v>80052.73555349211</v>
      </c>
      <c r="C7" s="527">
        <v>91094.9136853306</v>
      </c>
      <c r="D7" s="527">
        <v>94395.6122650716</v>
      </c>
      <c r="E7" s="527">
        <v>106130.699112111</v>
      </c>
      <c r="F7" s="527">
        <v>11042.17813183849</v>
      </c>
      <c r="G7" s="527">
        <v>13.793629980901759</v>
      </c>
      <c r="H7" s="527">
        <v>11735.086847039405</v>
      </c>
      <c r="I7" s="526">
        <v>12.431813900508635</v>
      </c>
      <c r="K7" s="519"/>
      <c r="L7" s="504"/>
      <c r="M7" s="504"/>
    </row>
    <row r="8" spans="1:13" ht="12.75">
      <c r="A8" s="528" t="s">
        <v>432</v>
      </c>
      <c r="B8" s="527">
        <v>1807.2020911</v>
      </c>
      <c r="C8" s="527">
        <v>1842.1276143399998</v>
      </c>
      <c r="D8" s="527">
        <v>2146.84971165</v>
      </c>
      <c r="E8" s="527">
        <v>1407.85622179673</v>
      </c>
      <c r="F8" s="527">
        <v>34.92552323999985</v>
      </c>
      <c r="G8" s="527">
        <v>1.9325743043348036</v>
      </c>
      <c r="H8" s="527">
        <v>-738.9934898532697</v>
      </c>
      <c r="I8" s="526">
        <v>-34.42222740805192</v>
      </c>
      <c r="K8" s="519"/>
      <c r="L8" s="504"/>
      <c r="M8" s="504"/>
    </row>
    <row r="9" spans="1:13" ht="12.75">
      <c r="A9" s="522" t="s">
        <v>431</v>
      </c>
      <c r="B9" s="521">
        <v>196419.24998423195</v>
      </c>
      <c r="C9" s="521">
        <v>223000.43183617812</v>
      </c>
      <c r="D9" s="521">
        <v>251425.78589190802</v>
      </c>
      <c r="E9" s="521">
        <v>292600.4818234666</v>
      </c>
      <c r="F9" s="521">
        <v>26581.181851946167</v>
      </c>
      <c r="G9" s="521">
        <v>13.532880231484459</v>
      </c>
      <c r="H9" s="521">
        <v>41174.695931558585</v>
      </c>
      <c r="I9" s="520">
        <v>16.3764809506294</v>
      </c>
      <c r="K9" s="519"/>
      <c r="L9" s="504"/>
      <c r="M9" s="504"/>
    </row>
    <row r="10" spans="1:13" ht="12.75">
      <c r="A10" s="525" t="s">
        <v>430</v>
      </c>
      <c r="B10" s="524">
        <v>67805.639208276</v>
      </c>
      <c r="C10" s="524">
        <v>71571.75174542601</v>
      </c>
      <c r="D10" s="524">
        <v>78180.47070972601</v>
      </c>
      <c r="E10" s="524">
        <v>90818.16775570733</v>
      </c>
      <c r="F10" s="524">
        <v>3766.1125371500093</v>
      </c>
      <c r="G10" s="524">
        <v>5.554276283100561</v>
      </c>
      <c r="H10" s="524">
        <v>12637.697045981316</v>
      </c>
      <c r="I10" s="523">
        <v>16.1647748232464</v>
      </c>
      <c r="K10" s="519"/>
      <c r="L10" s="504"/>
      <c r="M10" s="504"/>
    </row>
    <row r="11" spans="1:13" ht="12.75">
      <c r="A11" s="525" t="s">
        <v>429</v>
      </c>
      <c r="B11" s="524">
        <v>28188.228628989997</v>
      </c>
      <c r="C11" s="524">
        <v>29467.29177272</v>
      </c>
      <c r="D11" s="524">
        <v>39627.09933845999</v>
      </c>
      <c r="E11" s="524">
        <v>44732.62715828022</v>
      </c>
      <c r="F11" s="524">
        <v>1279.0631437300035</v>
      </c>
      <c r="G11" s="524">
        <v>4.5375790035084345</v>
      </c>
      <c r="H11" s="524">
        <v>5105.527819820229</v>
      </c>
      <c r="I11" s="523">
        <v>12.88393020193903</v>
      </c>
      <c r="K11" s="519"/>
      <c r="L11" s="504"/>
      <c r="M11" s="504"/>
    </row>
    <row r="12" spans="1:13" ht="12.75">
      <c r="A12" s="525" t="s">
        <v>428</v>
      </c>
      <c r="B12" s="524">
        <v>22883.71767397</v>
      </c>
      <c r="C12" s="524">
        <v>39643.12356531</v>
      </c>
      <c r="D12" s="524">
        <v>39796.55675832</v>
      </c>
      <c r="E12" s="524">
        <v>47806.79063253131</v>
      </c>
      <c r="F12" s="524">
        <v>16759.40589134</v>
      </c>
      <c r="G12" s="524">
        <v>73.2372516132012</v>
      </c>
      <c r="H12" s="524">
        <v>8010.233874211306</v>
      </c>
      <c r="I12" s="523">
        <v>20.127957106582244</v>
      </c>
      <c r="K12" s="519"/>
      <c r="L12" s="504"/>
      <c r="M12" s="504"/>
    </row>
    <row r="13" spans="1:13" ht="12.75">
      <c r="A13" s="525" t="s">
        <v>427</v>
      </c>
      <c r="B13" s="524">
        <v>77541.66447299601</v>
      </c>
      <c r="C13" s="524">
        <v>82318.26475272213</v>
      </c>
      <c r="D13" s="524">
        <v>93821.65908540199</v>
      </c>
      <c r="E13" s="524">
        <v>109242.89627694771</v>
      </c>
      <c r="F13" s="524">
        <v>4776.600279726117</v>
      </c>
      <c r="G13" s="524">
        <v>6.160043522653005</v>
      </c>
      <c r="H13" s="524">
        <v>15421.237191545719</v>
      </c>
      <c r="I13" s="523">
        <v>16.436756013351246</v>
      </c>
      <c r="K13" s="519"/>
      <c r="L13" s="504"/>
      <c r="M13" s="504"/>
    </row>
    <row r="14" spans="1:13" ht="12.75">
      <c r="A14" s="522" t="s">
        <v>426</v>
      </c>
      <c r="B14" s="521">
        <v>109646.02600492</v>
      </c>
      <c r="C14" s="521">
        <v>140947.64710293</v>
      </c>
      <c r="D14" s="521">
        <v>148608.08064223</v>
      </c>
      <c r="E14" s="521">
        <v>173081.33309392707</v>
      </c>
      <c r="F14" s="521">
        <v>31301.62109801</v>
      </c>
      <c r="G14" s="521">
        <v>28.547884714586413</v>
      </c>
      <c r="H14" s="521">
        <v>24473.252451697073</v>
      </c>
      <c r="I14" s="520">
        <v>16.46831877912196</v>
      </c>
      <c r="K14" s="519"/>
      <c r="L14" s="504"/>
      <c r="M14" s="504"/>
    </row>
    <row r="15" spans="1:13" ht="12.75">
      <c r="A15" s="522" t="s">
        <v>425</v>
      </c>
      <c r="B15" s="521">
        <v>115585.22338076844</v>
      </c>
      <c r="C15" s="521">
        <v>136946.8183761696</v>
      </c>
      <c r="D15" s="521">
        <v>139723.045525048</v>
      </c>
      <c r="E15" s="521">
        <v>136203.93520384902</v>
      </c>
      <c r="F15" s="521">
        <v>21361.59499540116</v>
      </c>
      <c r="G15" s="521">
        <v>18.481250778077737</v>
      </c>
      <c r="H15" s="521">
        <v>-3519.1103211989684</v>
      </c>
      <c r="I15" s="520">
        <v>-2.518632705131024</v>
      </c>
      <c r="K15" s="519"/>
      <c r="L15" s="504"/>
      <c r="M15" s="504"/>
    </row>
    <row r="16" spans="1:13" ht="12.75">
      <c r="A16" s="522" t="s">
        <v>424</v>
      </c>
      <c r="B16" s="521">
        <v>77778.04104620281</v>
      </c>
      <c r="C16" s="521">
        <v>73360.226383036</v>
      </c>
      <c r="D16" s="521">
        <v>84073.62752155848</v>
      </c>
      <c r="E16" s="521">
        <v>77423.35918704864</v>
      </c>
      <c r="F16" s="521">
        <v>-4417.814663166806</v>
      </c>
      <c r="G16" s="521">
        <v>-5.680028197859179</v>
      </c>
      <c r="H16" s="521">
        <v>-6650.268334509834</v>
      </c>
      <c r="I16" s="520">
        <v>-7.9100528079444965</v>
      </c>
      <c r="K16" s="519"/>
      <c r="L16" s="504"/>
      <c r="M16" s="504"/>
    </row>
    <row r="17" spans="1:13" ht="12.75">
      <c r="A17" s="522" t="s">
        <v>423</v>
      </c>
      <c r="B17" s="521">
        <v>59040.659312870004</v>
      </c>
      <c r="C17" s="521">
        <v>67472.32371162101</v>
      </c>
      <c r="D17" s="521">
        <v>71957.19140573568</v>
      </c>
      <c r="E17" s="521">
        <v>80898.56703600936</v>
      </c>
      <c r="F17" s="521">
        <v>8431.664398751003</v>
      </c>
      <c r="G17" s="521">
        <v>14.281114907727705</v>
      </c>
      <c r="H17" s="521">
        <v>8941.375630273687</v>
      </c>
      <c r="I17" s="520">
        <v>12.425965293527248</v>
      </c>
      <c r="K17" s="519"/>
      <c r="L17" s="504"/>
      <c r="M17" s="504"/>
    </row>
    <row r="18" spans="1:13" ht="12.75">
      <c r="A18" s="522" t="s">
        <v>422</v>
      </c>
      <c r="B18" s="521">
        <v>787956.476627991</v>
      </c>
      <c r="C18" s="521">
        <v>864580.3699308599</v>
      </c>
      <c r="D18" s="521">
        <v>924921.4648661031</v>
      </c>
      <c r="E18" s="521">
        <v>1035761.1556492853</v>
      </c>
      <c r="F18" s="521">
        <v>76623.89330286894</v>
      </c>
      <c r="G18" s="521">
        <v>9.724381431671956</v>
      </c>
      <c r="H18" s="521">
        <v>110839.69078318216</v>
      </c>
      <c r="I18" s="520">
        <v>11.983686722983332</v>
      </c>
      <c r="K18" s="519"/>
      <c r="L18" s="504"/>
      <c r="M18" s="504"/>
    </row>
    <row r="19" spans="1:13" ht="12.75">
      <c r="A19" s="522" t="s">
        <v>421</v>
      </c>
      <c r="B19" s="521">
        <v>56261.927753319</v>
      </c>
      <c r="C19" s="521">
        <v>55908.964529896104</v>
      </c>
      <c r="D19" s="521">
        <v>55651.7866333227</v>
      </c>
      <c r="E19" s="521">
        <v>63759.3948764221</v>
      </c>
      <c r="F19" s="521">
        <v>-352.9632234228993</v>
      </c>
      <c r="G19" s="521">
        <v>-0.6273571445515876</v>
      </c>
      <c r="H19" s="521">
        <v>8107.608243099399</v>
      </c>
      <c r="I19" s="520">
        <v>14.568459942748351</v>
      </c>
      <c r="K19" s="519"/>
      <c r="L19" s="504"/>
      <c r="M19" s="504"/>
    </row>
    <row r="20" spans="1:13" ht="13.5" thickBot="1">
      <c r="A20" s="518" t="s">
        <v>420</v>
      </c>
      <c r="B20" s="517">
        <v>1484547.5417548954</v>
      </c>
      <c r="C20" s="517">
        <v>1655153.8231703613</v>
      </c>
      <c r="D20" s="517">
        <v>1772903.4444626276</v>
      </c>
      <c r="E20" s="517">
        <v>1967266.7822039158</v>
      </c>
      <c r="F20" s="517">
        <v>170606.281415466</v>
      </c>
      <c r="G20" s="517">
        <v>11.492139969717034</v>
      </c>
      <c r="H20" s="517">
        <v>194363.33774128812</v>
      </c>
      <c r="I20" s="516">
        <v>10.96299622793052</v>
      </c>
      <c r="K20" s="515"/>
      <c r="L20" s="504"/>
      <c r="M20" s="504"/>
    </row>
    <row r="21" spans="1:13" ht="13.5" hidden="1" thickTop="1">
      <c r="A21" s="514" t="s">
        <v>419</v>
      </c>
      <c r="B21" s="511"/>
      <c r="C21" s="511"/>
      <c r="D21" s="511"/>
      <c r="E21" s="511"/>
      <c r="F21" s="511"/>
      <c r="G21" s="512"/>
      <c r="H21" s="511"/>
      <c r="I21" s="503"/>
      <c r="K21" s="504"/>
      <c r="L21" s="504"/>
      <c r="M21" s="504"/>
    </row>
    <row r="22" spans="1:13" ht="13.5" hidden="1" thickTop="1">
      <c r="A22" s="513" t="s">
        <v>418</v>
      </c>
      <c r="B22" s="511"/>
      <c r="C22" s="511"/>
      <c r="D22" s="511"/>
      <c r="E22" s="511"/>
      <c r="F22" s="511"/>
      <c r="G22" s="512"/>
      <c r="H22" s="511"/>
      <c r="I22" s="503"/>
      <c r="K22" s="504"/>
      <c r="L22" s="504"/>
      <c r="M22" s="504"/>
    </row>
    <row r="23" spans="1:13" ht="13.5" hidden="1" thickTop="1">
      <c r="A23" s="510" t="s">
        <v>417</v>
      </c>
      <c r="I23" s="503"/>
      <c r="K23" s="504"/>
      <c r="L23" s="504"/>
      <c r="M23" s="504"/>
    </row>
    <row r="24" spans="1:13" ht="13.5" hidden="1" thickTop="1">
      <c r="A24" s="480" t="s">
        <v>416</v>
      </c>
      <c r="I24" s="503"/>
      <c r="K24" s="504"/>
      <c r="L24" s="504"/>
      <c r="M24" s="504"/>
    </row>
    <row r="25" spans="1:13" ht="13.5" hidden="1" thickTop="1">
      <c r="A25" s="510" t="s">
        <v>415</v>
      </c>
      <c r="I25" s="503"/>
      <c r="K25" s="504"/>
      <c r="L25" s="504"/>
      <c r="M25" s="504"/>
    </row>
    <row r="26" spans="1:13" ht="13.5" hidden="1" thickTop="1">
      <c r="A26" s="480" t="s">
        <v>414</v>
      </c>
      <c r="I26" s="503"/>
      <c r="K26" s="504"/>
      <c r="L26" s="504"/>
      <c r="M26" s="504"/>
    </row>
    <row r="27" spans="9:13" ht="13.5" hidden="1" thickTop="1">
      <c r="I27" s="503"/>
      <c r="K27" s="504"/>
      <c r="L27" s="504"/>
      <c r="M27" s="504"/>
    </row>
    <row r="28" spans="1:13" s="505" customFormat="1" ht="13.5" thickTop="1">
      <c r="A28" s="509" t="s">
        <v>413</v>
      </c>
      <c r="E28" s="480"/>
      <c r="G28" s="508"/>
      <c r="I28" s="507"/>
      <c r="K28" s="506"/>
      <c r="L28" s="506"/>
      <c r="M28" s="506"/>
    </row>
    <row r="29" spans="1:13" ht="12.75">
      <c r="A29" s="480" t="s">
        <v>412</v>
      </c>
      <c r="I29" s="503"/>
      <c r="K29" s="504"/>
      <c r="L29" s="504"/>
      <c r="M29" s="504"/>
    </row>
    <row r="30" spans="9:13" ht="12.75">
      <c r="I30" s="503"/>
      <c r="K30" s="504"/>
      <c r="L30" s="504"/>
      <c r="M30" s="504"/>
    </row>
    <row r="31" spans="9:13" ht="12.75">
      <c r="I31" s="503"/>
      <c r="K31" s="504"/>
      <c r="L31" s="504"/>
      <c r="M31" s="504"/>
    </row>
    <row r="32" ht="12.75">
      <c r="I32" s="503"/>
    </row>
    <row r="33" s="480" customFormat="1" ht="12.75">
      <c r="I33" s="503"/>
    </row>
    <row r="34" s="480" customFormat="1" ht="12.75">
      <c r="I34" s="503"/>
    </row>
    <row r="35" s="480" customFormat="1" ht="12.75">
      <c r="I35" s="503"/>
    </row>
    <row r="36" s="480" customFormat="1" ht="12.75">
      <c r="I36" s="503"/>
    </row>
    <row r="37" s="480" customFormat="1" ht="12.75">
      <c r="I37" s="503"/>
    </row>
    <row r="38" s="480" customFormat="1" ht="12.75">
      <c r="I38" s="503"/>
    </row>
    <row r="39" s="480" customFormat="1" ht="12.75">
      <c r="I39" s="503"/>
    </row>
    <row r="40" s="480" customFormat="1" ht="12.75">
      <c r="I40" s="503"/>
    </row>
    <row r="41" s="480" customFormat="1" ht="12.75">
      <c r="I41" s="503"/>
    </row>
    <row r="42" s="480" customFormat="1" ht="12.75">
      <c r="I42" s="503"/>
    </row>
    <row r="43" s="480" customFormat="1" ht="12.75">
      <c r="I43" s="503"/>
    </row>
    <row r="44" s="480" customFormat="1" ht="12.75">
      <c r="I44" s="503"/>
    </row>
    <row r="45" s="480" customFormat="1" ht="12.75">
      <c r="I45" s="503"/>
    </row>
    <row r="46" s="480" customFormat="1" ht="12.75">
      <c r="I46" s="503"/>
    </row>
    <row r="47" s="480" customFormat="1" ht="12.75">
      <c r="I47" s="503"/>
    </row>
    <row r="48" s="480" customFormat="1" ht="12.75">
      <c r="I48" s="503"/>
    </row>
    <row r="49" s="480" customFormat="1" ht="12.75">
      <c r="I49" s="503"/>
    </row>
    <row r="50" s="480" customFormat="1" ht="12.75">
      <c r="I50" s="503"/>
    </row>
    <row r="51" s="480" customFormat="1" ht="12.75">
      <c r="I51" s="503"/>
    </row>
    <row r="52" s="480" customFormat="1" ht="12.75">
      <c r="I52" s="503"/>
    </row>
    <row r="53" s="480" customFormat="1" ht="12.75">
      <c r="I53" s="503"/>
    </row>
    <row r="54" s="480" customFormat="1" ht="12.75">
      <c r="I54" s="503"/>
    </row>
    <row r="55" s="480" customFormat="1" ht="12.75">
      <c r="I55" s="503"/>
    </row>
    <row r="56" s="480" customFormat="1" ht="12.75">
      <c r="I56" s="503"/>
    </row>
    <row r="57" s="480" customFormat="1" ht="12.75">
      <c r="I57" s="503"/>
    </row>
    <row r="58" s="480" customFormat="1" ht="12.75">
      <c r="I58" s="503"/>
    </row>
    <row r="59" s="480" customFormat="1" ht="12.75">
      <c r="I59" s="503"/>
    </row>
    <row r="60" s="480" customFormat="1" ht="12.75">
      <c r="I60" s="503"/>
    </row>
    <row r="61" s="480" customFormat="1" ht="12.75">
      <c r="I61" s="503"/>
    </row>
    <row r="62" s="480" customFormat="1" ht="12.75">
      <c r="I62" s="503"/>
    </row>
    <row r="63" s="480" customFormat="1" ht="12.75">
      <c r="I63" s="503"/>
    </row>
    <row r="64" s="480" customFormat="1" ht="12.75">
      <c r="I64" s="503"/>
    </row>
    <row r="65" s="480" customFormat="1" ht="12.75">
      <c r="I65" s="503"/>
    </row>
    <row r="66" s="480" customFormat="1" ht="12.75">
      <c r="I66" s="503"/>
    </row>
    <row r="67" s="480" customFormat="1" ht="12.75">
      <c r="I67" s="503"/>
    </row>
    <row r="68" s="480" customFormat="1" ht="12.75">
      <c r="I68" s="503"/>
    </row>
    <row r="69" s="480" customFormat="1" ht="12.75">
      <c r="I69" s="503"/>
    </row>
    <row r="70" s="480" customFormat="1" ht="12.75">
      <c r="I70" s="503"/>
    </row>
    <row r="71" s="480" customFormat="1" ht="12.75">
      <c r="I71" s="503"/>
    </row>
    <row r="72" s="480" customFormat="1" ht="12.75">
      <c r="I72" s="503"/>
    </row>
    <row r="73" s="480" customFormat="1" ht="12.75">
      <c r="I73" s="503"/>
    </row>
    <row r="74" s="480" customFormat="1" ht="12.75">
      <c r="I74" s="503"/>
    </row>
    <row r="75" s="480" customFormat="1" ht="12.75">
      <c r="I75" s="503"/>
    </row>
    <row r="76" s="480" customFormat="1" ht="12.75">
      <c r="I76" s="503"/>
    </row>
    <row r="77" s="480" customFormat="1" ht="12.75">
      <c r="I77" s="503"/>
    </row>
    <row r="78" s="480" customFormat="1" ht="12.75">
      <c r="I78" s="503"/>
    </row>
    <row r="79" s="480" customFormat="1" ht="12.75">
      <c r="I79" s="503"/>
    </row>
    <row r="80" s="480" customFormat="1" ht="12.75">
      <c r="I80" s="503"/>
    </row>
    <row r="81" s="480" customFormat="1" ht="12.75">
      <c r="I81" s="503"/>
    </row>
    <row r="82" s="480" customFormat="1" ht="12.75">
      <c r="I82" s="503"/>
    </row>
    <row r="83" s="480" customFormat="1" ht="12.75">
      <c r="I83" s="503"/>
    </row>
    <row r="84" s="480" customFormat="1" ht="12.75">
      <c r="I84" s="503"/>
    </row>
    <row r="85" s="480" customFormat="1" ht="12.75">
      <c r="I85" s="503"/>
    </row>
    <row r="86" s="480" customFormat="1" ht="12.75">
      <c r="I86" s="503"/>
    </row>
    <row r="87" s="480" customFormat="1" ht="12.75">
      <c r="I87" s="503"/>
    </row>
    <row r="88" s="480" customFormat="1" ht="12.75">
      <c r="I88" s="503"/>
    </row>
    <row r="89" s="480" customFormat="1" ht="12.75">
      <c r="I89" s="503"/>
    </row>
    <row r="90" s="480" customFormat="1" ht="12.75">
      <c r="I90" s="503"/>
    </row>
    <row r="91" s="480" customFormat="1" ht="12.75">
      <c r="I91" s="503"/>
    </row>
    <row r="92" s="480" customFormat="1" ht="12.75">
      <c r="I92" s="503"/>
    </row>
    <row r="93" s="480" customFormat="1" ht="12.75">
      <c r="I93" s="503"/>
    </row>
    <row r="94" s="480" customFormat="1" ht="12.75">
      <c r="I94" s="503"/>
    </row>
    <row r="95" s="480" customFormat="1" ht="12.75">
      <c r="I95" s="503"/>
    </row>
    <row r="96" s="480" customFormat="1" ht="12.75">
      <c r="I96" s="503"/>
    </row>
    <row r="97" s="480" customFormat="1" ht="12.75">
      <c r="I97" s="503"/>
    </row>
    <row r="98" s="480" customFormat="1" ht="12.75">
      <c r="I98" s="503"/>
    </row>
    <row r="99" s="480" customFormat="1" ht="12.75">
      <c r="I99" s="503"/>
    </row>
    <row r="100" s="480" customFormat="1" ht="12.75">
      <c r="I100" s="503"/>
    </row>
    <row r="101" s="480" customFormat="1" ht="12.75">
      <c r="I101" s="503"/>
    </row>
    <row r="102" s="480" customFormat="1" ht="12.75">
      <c r="I102" s="503"/>
    </row>
    <row r="103" s="480" customFormat="1" ht="12.75">
      <c r="I103" s="503"/>
    </row>
    <row r="104" s="480" customFormat="1" ht="12.75">
      <c r="I104" s="503"/>
    </row>
    <row r="105" s="480" customFormat="1" ht="12.75">
      <c r="I105" s="503"/>
    </row>
    <row r="106" s="480" customFormat="1" ht="12.75">
      <c r="I106" s="503"/>
    </row>
    <row r="107" s="480" customFormat="1" ht="12.75">
      <c r="I107" s="503"/>
    </row>
    <row r="108" s="480" customFormat="1" ht="12.75">
      <c r="I108" s="503"/>
    </row>
    <row r="109" s="480" customFormat="1" ht="12.75">
      <c r="I109" s="503"/>
    </row>
    <row r="110" s="480" customFormat="1" ht="12.75">
      <c r="I110" s="503"/>
    </row>
    <row r="111" s="480" customFormat="1" ht="12.75">
      <c r="I111" s="503"/>
    </row>
    <row r="112" s="480" customFormat="1" ht="12.75">
      <c r="I112" s="503"/>
    </row>
    <row r="113" s="480" customFormat="1" ht="12.75">
      <c r="I113" s="503"/>
    </row>
    <row r="114" s="480" customFormat="1" ht="12.75">
      <c r="I114" s="503"/>
    </row>
    <row r="115" s="480" customFormat="1" ht="12.75">
      <c r="I115" s="503"/>
    </row>
    <row r="116" s="480" customFormat="1" ht="12.75">
      <c r="I116" s="503"/>
    </row>
    <row r="117" s="480" customFormat="1" ht="12.75">
      <c r="I117" s="503"/>
    </row>
    <row r="118" s="480" customFormat="1" ht="12.75">
      <c r="I118" s="503"/>
    </row>
    <row r="119" s="480" customFormat="1" ht="12.75">
      <c r="I119" s="503"/>
    </row>
    <row r="120" s="480" customFormat="1" ht="12.75">
      <c r="I120" s="503"/>
    </row>
    <row r="121" s="480" customFormat="1" ht="12.75">
      <c r="I121" s="503"/>
    </row>
    <row r="122" s="480" customFormat="1" ht="12.75">
      <c r="I122" s="503"/>
    </row>
    <row r="123" s="480" customFormat="1" ht="12.75">
      <c r="I123" s="503"/>
    </row>
    <row r="124" s="480" customFormat="1" ht="12.75">
      <c r="I124" s="503"/>
    </row>
    <row r="125" s="480" customFormat="1" ht="12.75">
      <c r="I125" s="503"/>
    </row>
    <row r="126" s="480" customFormat="1" ht="12.75">
      <c r="I126" s="503"/>
    </row>
    <row r="127" s="480" customFormat="1" ht="12.75">
      <c r="I127" s="503"/>
    </row>
    <row r="128" s="480" customFormat="1" ht="12.75">
      <c r="I128" s="503"/>
    </row>
    <row r="129" s="480" customFormat="1" ht="12.75">
      <c r="I129" s="503"/>
    </row>
    <row r="130" s="480" customFormat="1" ht="12.75">
      <c r="I130" s="503"/>
    </row>
    <row r="131" s="480" customFormat="1" ht="12.75">
      <c r="I131" s="503"/>
    </row>
    <row r="132" s="480" customFormat="1" ht="12.75">
      <c r="I132" s="503"/>
    </row>
    <row r="133" s="480" customFormat="1" ht="12.75">
      <c r="I133" s="503"/>
    </row>
    <row r="134" s="480" customFormat="1" ht="12.75">
      <c r="I134" s="503"/>
    </row>
    <row r="135" s="480" customFormat="1" ht="12.75">
      <c r="I135" s="503"/>
    </row>
    <row r="136" s="480" customFormat="1" ht="12.75">
      <c r="I136" s="503"/>
    </row>
    <row r="137" s="480" customFormat="1" ht="12.75">
      <c r="I137" s="503"/>
    </row>
    <row r="138" s="480" customFormat="1" ht="12.75">
      <c r="I138" s="503"/>
    </row>
    <row r="139" s="480" customFormat="1" ht="12.75">
      <c r="I139" s="503"/>
    </row>
    <row r="140" s="480" customFormat="1" ht="12.75">
      <c r="I140" s="503"/>
    </row>
    <row r="141" s="480" customFormat="1" ht="12.75">
      <c r="I141" s="503"/>
    </row>
    <row r="142" s="480" customFormat="1" ht="12.75">
      <c r="I142" s="503"/>
    </row>
    <row r="143" s="480" customFormat="1" ht="12.75">
      <c r="I143" s="503"/>
    </row>
    <row r="144" s="480" customFormat="1" ht="12.75">
      <c r="I144" s="503"/>
    </row>
    <row r="145" s="480" customFormat="1" ht="12.75">
      <c r="I145" s="503"/>
    </row>
    <row r="146" s="480" customFormat="1" ht="12.75">
      <c r="I146" s="503"/>
    </row>
    <row r="147" s="480" customFormat="1" ht="12.75">
      <c r="I147" s="503"/>
    </row>
    <row r="148" s="480" customFormat="1" ht="12.75">
      <c r="I148" s="503"/>
    </row>
    <row r="149" s="480" customFormat="1" ht="12.75">
      <c r="I149" s="503"/>
    </row>
    <row r="150" s="480" customFormat="1" ht="12.75">
      <c r="I150" s="503"/>
    </row>
    <row r="151" s="480" customFormat="1" ht="12.75">
      <c r="I151" s="503"/>
    </row>
    <row r="152" s="480" customFormat="1" ht="12.75">
      <c r="I152" s="503"/>
    </row>
    <row r="153" s="480" customFormat="1" ht="12.75">
      <c r="I153" s="503"/>
    </row>
    <row r="154" s="480" customFormat="1" ht="12.75">
      <c r="I154" s="503"/>
    </row>
    <row r="155" s="480" customFormat="1" ht="12.75">
      <c r="I155" s="503"/>
    </row>
    <row r="156" s="480" customFormat="1" ht="12.75">
      <c r="I156" s="503"/>
    </row>
    <row r="157" s="480" customFormat="1" ht="12.75">
      <c r="I157" s="503"/>
    </row>
    <row r="158" s="480" customFormat="1" ht="12.75">
      <c r="I158" s="503"/>
    </row>
    <row r="159" s="480" customFormat="1" ht="12.75">
      <c r="I159" s="503"/>
    </row>
    <row r="160" s="480" customFormat="1" ht="12.75">
      <c r="I160" s="503"/>
    </row>
    <row r="161" s="480" customFormat="1" ht="12.75">
      <c r="I161" s="503"/>
    </row>
    <row r="162" s="480" customFormat="1" ht="12.75">
      <c r="I162" s="503"/>
    </row>
    <row r="163" s="480" customFormat="1" ht="12.75">
      <c r="I163" s="503"/>
    </row>
    <row r="164" s="480" customFormat="1" ht="12.75">
      <c r="I164" s="503"/>
    </row>
    <row r="165" s="480" customFormat="1" ht="12.75">
      <c r="I165" s="503"/>
    </row>
    <row r="166" s="480" customFormat="1" ht="12.75">
      <c r="I166" s="503"/>
    </row>
    <row r="167" s="480" customFormat="1" ht="12.75">
      <c r="I167" s="503"/>
    </row>
    <row r="168" s="480" customFormat="1" ht="12.75">
      <c r="I168" s="503"/>
    </row>
    <row r="169" s="480" customFormat="1" ht="12.75">
      <c r="I169" s="503"/>
    </row>
    <row r="170" s="480" customFormat="1" ht="12.75">
      <c r="I170" s="503"/>
    </row>
    <row r="171" s="480" customFormat="1" ht="12.75">
      <c r="I171" s="503"/>
    </row>
    <row r="172" s="480" customFormat="1" ht="12.75">
      <c r="I172" s="503"/>
    </row>
    <row r="173" s="480" customFormat="1" ht="12.75">
      <c r="I173" s="503"/>
    </row>
    <row r="174" s="480" customFormat="1" ht="12.75">
      <c r="I174" s="503"/>
    </row>
    <row r="175" s="480" customFormat="1" ht="12.75">
      <c r="I175" s="503"/>
    </row>
    <row r="176" s="480" customFormat="1" ht="12.75">
      <c r="I176" s="503"/>
    </row>
    <row r="177" s="480" customFormat="1" ht="12.75">
      <c r="I177" s="503"/>
    </row>
    <row r="178" s="480" customFormat="1" ht="12.75">
      <c r="I178" s="503"/>
    </row>
    <row r="179" s="480" customFormat="1" ht="12.75">
      <c r="I179" s="503"/>
    </row>
    <row r="180" s="480" customFormat="1" ht="12.75">
      <c r="I180" s="503"/>
    </row>
    <row r="181" s="480" customFormat="1" ht="12.75">
      <c r="I181" s="503"/>
    </row>
    <row r="182" s="480" customFormat="1" ht="12.75">
      <c r="I182" s="503"/>
    </row>
    <row r="183" s="480" customFormat="1" ht="12.75">
      <c r="I183" s="503"/>
    </row>
    <row r="184" s="480" customFormat="1" ht="12.75">
      <c r="I184" s="503"/>
    </row>
    <row r="185" s="480" customFormat="1" ht="12.75">
      <c r="I185" s="503"/>
    </row>
    <row r="186" s="480" customFormat="1" ht="12.75">
      <c r="I186" s="503"/>
    </row>
    <row r="187" s="480" customFormat="1" ht="12.75">
      <c r="I187" s="503"/>
    </row>
    <row r="188" s="480" customFormat="1" ht="12.75">
      <c r="I188" s="503"/>
    </row>
    <row r="189" s="480" customFormat="1" ht="12.75">
      <c r="I189" s="503"/>
    </row>
    <row r="190" s="480" customFormat="1" ht="12.75">
      <c r="I190" s="503"/>
    </row>
    <row r="191" s="480" customFormat="1" ht="12.75">
      <c r="I191" s="503"/>
    </row>
    <row r="192" s="480" customFormat="1" ht="12.75">
      <c r="I192" s="503"/>
    </row>
    <row r="193" s="480" customFormat="1" ht="12.75">
      <c r="I193" s="503"/>
    </row>
    <row r="194" s="480" customFormat="1" ht="12.75">
      <c r="I194" s="503"/>
    </row>
    <row r="195" s="480" customFormat="1" ht="12.75">
      <c r="I195" s="503"/>
    </row>
    <row r="196" s="480" customFormat="1" ht="12.75">
      <c r="I196" s="503"/>
    </row>
    <row r="197" s="480" customFormat="1" ht="12.75">
      <c r="I197" s="503"/>
    </row>
    <row r="198" s="480" customFormat="1" ht="12.75">
      <c r="I198" s="503"/>
    </row>
    <row r="199" s="480" customFormat="1" ht="12.75">
      <c r="I199" s="503"/>
    </row>
    <row r="200" s="480" customFormat="1" ht="12.75">
      <c r="I200" s="503"/>
    </row>
    <row r="201" s="480" customFormat="1" ht="12.75">
      <c r="I201" s="503"/>
    </row>
    <row r="202" s="480" customFormat="1" ht="12.75">
      <c r="I202" s="503"/>
    </row>
    <row r="203" s="480" customFormat="1" ht="12.75">
      <c r="I203" s="503"/>
    </row>
    <row r="204" s="480" customFormat="1" ht="12.75">
      <c r="I204" s="503"/>
    </row>
    <row r="205" s="480" customFormat="1" ht="12.75">
      <c r="I205" s="503"/>
    </row>
    <row r="206" s="480" customFormat="1" ht="12.75">
      <c r="I206" s="503"/>
    </row>
    <row r="207" s="480" customFormat="1" ht="12.75">
      <c r="I207" s="503"/>
    </row>
    <row r="208" s="480" customFormat="1" ht="12.75">
      <c r="I208" s="503"/>
    </row>
    <row r="209" s="480" customFormat="1" ht="12.75">
      <c r="I209" s="503"/>
    </row>
    <row r="210" s="480" customFormat="1" ht="12.75">
      <c r="I210" s="503"/>
    </row>
    <row r="211" s="480" customFormat="1" ht="12.75">
      <c r="I211" s="503"/>
    </row>
    <row r="212" s="480" customFormat="1" ht="12.75">
      <c r="I212" s="503"/>
    </row>
    <row r="213" s="480" customFormat="1" ht="12.75">
      <c r="I213" s="503"/>
    </row>
    <row r="214" s="480" customFormat="1" ht="12.75">
      <c r="I214" s="503"/>
    </row>
    <row r="215" s="480" customFormat="1" ht="12.75">
      <c r="I215" s="503"/>
    </row>
    <row r="216" s="480" customFormat="1" ht="12.75">
      <c r="I216" s="503"/>
    </row>
    <row r="217" s="480" customFormat="1" ht="12.75">
      <c r="I217" s="503"/>
    </row>
    <row r="218" s="480" customFormat="1" ht="12.75">
      <c r="I218" s="503"/>
    </row>
    <row r="219" s="480" customFormat="1" ht="12.75">
      <c r="I219" s="503"/>
    </row>
    <row r="220" s="480" customFormat="1" ht="12.75">
      <c r="I220" s="503"/>
    </row>
    <row r="221" s="480" customFormat="1" ht="12.75">
      <c r="I221" s="503"/>
    </row>
    <row r="222" s="480" customFormat="1" ht="12.75">
      <c r="I222" s="503"/>
    </row>
    <row r="223" s="480" customFormat="1" ht="12.75">
      <c r="I223" s="503"/>
    </row>
    <row r="224" s="480" customFormat="1" ht="12.75">
      <c r="I224" s="503"/>
    </row>
    <row r="225" s="480" customFormat="1" ht="12.75">
      <c r="I225" s="503"/>
    </row>
    <row r="226" s="480" customFormat="1" ht="12.75">
      <c r="I226" s="503"/>
    </row>
    <row r="227" s="480" customFormat="1" ht="12.75">
      <c r="I227" s="503"/>
    </row>
    <row r="228" s="480" customFormat="1" ht="12.75">
      <c r="I228" s="503"/>
    </row>
    <row r="229" s="480" customFormat="1" ht="12.75">
      <c r="I229" s="503"/>
    </row>
    <row r="230" s="480" customFormat="1" ht="12.75">
      <c r="I230" s="503"/>
    </row>
    <row r="231" s="480" customFormat="1" ht="12.75">
      <c r="I231" s="503"/>
    </row>
    <row r="232" s="480" customFormat="1" ht="12.75">
      <c r="I232" s="503"/>
    </row>
    <row r="233" s="480" customFormat="1" ht="12.75">
      <c r="I233" s="503"/>
    </row>
    <row r="234" s="480" customFormat="1" ht="12.75">
      <c r="I234" s="503"/>
    </row>
    <row r="235" s="480" customFormat="1" ht="12.75">
      <c r="I235" s="503"/>
    </row>
    <row r="236" s="480" customFormat="1" ht="12.75">
      <c r="I236" s="503"/>
    </row>
    <row r="237" s="480" customFormat="1" ht="12.75">
      <c r="I237" s="503"/>
    </row>
    <row r="238" s="480" customFormat="1" ht="12.75">
      <c r="I238" s="503"/>
    </row>
    <row r="239" s="480" customFormat="1" ht="12.75">
      <c r="I239" s="503"/>
    </row>
    <row r="240" s="480" customFormat="1" ht="12.75">
      <c r="I240" s="503"/>
    </row>
    <row r="241" s="480" customFormat="1" ht="12.75">
      <c r="I241" s="503"/>
    </row>
    <row r="242" s="480" customFormat="1" ht="12.75">
      <c r="I242" s="503"/>
    </row>
    <row r="243" s="480" customFormat="1" ht="12.75">
      <c r="I243" s="503"/>
    </row>
    <row r="244" s="480" customFormat="1" ht="12.75">
      <c r="I244" s="503"/>
    </row>
    <row r="245" s="480" customFormat="1" ht="12.75">
      <c r="I245" s="503"/>
    </row>
    <row r="246" s="480" customFormat="1" ht="12.75">
      <c r="I246" s="503"/>
    </row>
    <row r="247" s="480" customFormat="1" ht="12.75">
      <c r="I247" s="503"/>
    </row>
    <row r="248" s="480" customFormat="1" ht="12.75">
      <c r="I248" s="503"/>
    </row>
    <row r="249" s="480" customFormat="1" ht="12.75">
      <c r="I249" s="503"/>
    </row>
    <row r="250" s="480" customFormat="1" ht="12.75">
      <c r="I250" s="503"/>
    </row>
    <row r="251" s="480" customFormat="1" ht="12.75">
      <c r="I251" s="503"/>
    </row>
    <row r="252" s="480" customFormat="1" ht="12.75">
      <c r="I252" s="503"/>
    </row>
    <row r="253" s="480" customFormat="1" ht="12.75">
      <c r="I253" s="503"/>
    </row>
    <row r="254" s="480" customFormat="1" ht="12.75">
      <c r="I254" s="503"/>
    </row>
    <row r="255" s="480" customFormat="1" ht="12.75">
      <c r="I255" s="503"/>
    </row>
    <row r="256" s="480" customFormat="1" ht="12.75">
      <c r="I256" s="503"/>
    </row>
    <row r="257" s="480" customFormat="1" ht="12.75">
      <c r="I257" s="503"/>
    </row>
    <row r="258" s="480" customFormat="1" ht="12.75">
      <c r="I258" s="503"/>
    </row>
    <row r="259" s="480" customFormat="1" ht="12.75">
      <c r="I259" s="503"/>
    </row>
    <row r="260" s="480" customFormat="1" ht="12.75">
      <c r="I260" s="503"/>
    </row>
    <row r="261" s="480" customFormat="1" ht="12.75">
      <c r="I261" s="503"/>
    </row>
    <row r="262" s="480" customFormat="1" ht="12.75">
      <c r="I262" s="503"/>
    </row>
    <row r="263" s="480" customFormat="1" ht="12.75">
      <c r="I263" s="503"/>
    </row>
    <row r="264" s="480" customFormat="1" ht="12.75">
      <c r="I264" s="503"/>
    </row>
    <row r="265" s="480" customFormat="1" ht="12.75">
      <c r="I265" s="503"/>
    </row>
    <row r="266" s="480" customFormat="1" ht="12.75">
      <c r="I266" s="503"/>
    </row>
    <row r="267" s="480" customFormat="1" ht="12.75">
      <c r="I267" s="503"/>
    </row>
    <row r="268" s="480" customFormat="1" ht="12.75">
      <c r="I268" s="503"/>
    </row>
    <row r="269" s="480" customFormat="1" ht="12.75">
      <c r="I269" s="503"/>
    </row>
    <row r="270" s="480" customFormat="1" ht="12.75">
      <c r="I270" s="503"/>
    </row>
    <row r="271" s="480" customFormat="1" ht="12.75">
      <c r="I271" s="503"/>
    </row>
    <row r="272" s="480" customFormat="1" ht="12.75">
      <c r="I272" s="503"/>
    </row>
    <row r="273" s="480" customFormat="1" ht="12.75">
      <c r="I273" s="503"/>
    </row>
    <row r="274" s="480" customFormat="1" ht="12.75">
      <c r="I274" s="503"/>
    </row>
    <row r="275" s="480" customFormat="1" ht="12.75">
      <c r="I275" s="503"/>
    </row>
    <row r="276" s="480" customFormat="1" ht="12.75">
      <c r="I276" s="503"/>
    </row>
    <row r="277" s="480" customFormat="1" ht="12.75">
      <c r="I277" s="503"/>
    </row>
    <row r="278" s="480" customFormat="1" ht="12.75">
      <c r="I278" s="503"/>
    </row>
    <row r="279" s="480" customFormat="1" ht="12.75">
      <c r="I279" s="503"/>
    </row>
    <row r="280" s="480" customFormat="1" ht="12.75">
      <c r="I280" s="503"/>
    </row>
    <row r="281" s="480" customFormat="1" ht="12.75">
      <c r="I281" s="503"/>
    </row>
    <row r="282" s="480" customFormat="1" ht="12.75">
      <c r="I282" s="503"/>
    </row>
    <row r="283" s="480" customFormat="1" ht="12.75">
      <c r="I283" s="503"/>
    </row>
    <row r="284" s="480" customFormat="1" ht="12.75">
      <c r="I284" s="503"/>
    </row>
    <row r="285" s="480" customFormat="1" ht="12.75">
      <c r="I285" s="503"/>
    </row>
    <row r="286" s="480" customFormat="1" ht="12.75">
      <c r="I286" s="503"/>
    </row>
    <row r="287" s="480" customFormat="1" ht="12.75">
      <c r="I287" s="503"/>
    </row>
    <row r="288" s="480" customFormat="1" ht="12.75">
      <c r="I288" s="503"/>
    </row>
    <row r="289" s="480" customFormat="1" ht="12.75">
      <c r="I289" s="503"/>
    </row>
    <row r="290" s="480" customFormat="1" ht="12.75">
      <c r="I290" s="503"/>
    </row>
    <row r="291" s="480" customFormat="1" ht="12.75">
      <c r="I291" s="503"/>
    </row>
    <row r="292" s="480" customFormat="1" ht="12.75">
      <c r="I292" s="503"/>
    </row>
    <row r="293" s="480" customFormat="1" ht="12.75">
      <c r="I293" s="503"/>
    </row>
    <row r="294" s="480" customFormat="1" ht="12.75">
      <c r="I294" s="503"/>
    </row>
    <row r="295" s="480" customFormat="1" ht="12.75">
      <c r="I295" s="503"/>
    </row>
    <row r="296" s="480" customFormat="1" ht="12.75">
      <c r="I296" s="503"/>
    </row>
    <row r="297" s="480" customFormat="1" ht="12.75">
      <c r="I297" s="503"/>
    </row>
    <row r="298" s="480" customFormat="1" ht="12.75">
      <c r="I298" s="503"/>
    </row>
    <row r="299" s="480" customFormat="1" ht="12.75">
      <c r="I299" s="503"/>
    </row>
    <row r="300" s="480" customFormat="1" ht="12.75">
      <c r="I300" s="503"/>
    </row>
    <row r="301" s="480" customFormat="1" ht="12.75">
      <c r="I301" s="503"/>
    </row>
    <row r="302" s="480" customFormat="1" ht="12.75">
      <c r="I302" s="503"/>
    </row>
    <row r="303" s="480" customFormat="1" ht="12.75">
      <c r="I303" s="503"/>
    </row>
    <row r="304" s="480" customFormat="1" ht="12.75">
      <c r="I304" s="503"/>
    </row>
    <row r="305" s="480" customFormat="1" ht="12.75">
      <c r="I305" s="503"/>
    </row>
    <row r="306" s="480" customFormat="1" ht="12.75">
      <c r="I306" s="503"/>
    </row>
    <row r="307" s="480" customFormat="1" ht="12.75">
      <c r="I307" s="503"/>
    </row>
    <row r="308" s="480" customFormat="1" ht="12.75">
      <c r="I308" s="503"/>
    </row>
    <row r="309" s="480" customFormat="1" ht="12.75">
      <c r="I309" s="503"/>
    </row>
    <row r="310" s="480" customFormat="1" ht="12.75">
      <c r="I310" s="503"/>
    </row>
    <row r="311" s="480" customFormat="1" ht="12.75">
      <c r="I311" s="503"/>
    </row>
    <row r="312" s="480" customFormat="1" ht="12.75">
      <c r="I312" s="503"/>
    </row>
    <row r="313" s="480" customFormat="1" ht="12.75">
      <c r="I313" s="503"/>
    </row>
    <row r="314" s="480" customFormat="1" ht="12.75">
      <c r="I314" s="503"/>
    </row>
    <row r="315" s="480" customFormat="1" ht="12.75">
      <c r="I315" s="503"/>
    </row>
    <row r="316" s="480" customFormat="1" ht="12.75">
      <c r="I316" s="503"/>
    </row>
    <row r="317" s="480" customFormat="1" ht="12.75">
      <c r="I317" s="503"/>
    </row>
    <row r="318" s="480" customFormat="1" ht="12.75">
      <c r="I318" s="503"/>
    </row>
    <row r="319" s="480" customFormat="1" ht="12.75">
      <c r="I319" s="503"/>
    </row>
    <row r="320" s="480" customFormat="1" ht="12.75">
      <c r="I320" s="503"/>
    </row>
    <row r="321" s="480" customFormat="1" ht="12.75">
      <c r="I321" s="503"/>
    </row>
    <row r="322" s="480" customFormat="1" ht="12.75">
      <c r="I322" s="503"/>
    </row>
    <row r="323" s="480" customFormat="1" ht="12.75">
      <c r="I323" s="503"/>
    </row>
    <row r="324" s="480" customFormat="1" ht="12.75">
      <c r="I324" s="503"/>
    </row>
    <row r="325" s="480" customFormat="1" ht="12.75">
      <c r="I325" s="503"/>
    </row>
    <row r="326" s="480" customFormat="1" ht="12.75">
      <c r="I326" s="503"/>
    </row>
    <row r="327" s="480" customFormat="1" ht="12.75">
      <c r="I327" s="503"/>
    </row>
    <row r="328" s="480" customFormat="1" ht="12.75">
      <c r="I328" s="503"/>
    </row>
    <row r="329" s="480" customFormat="1" ht="12.75">
      <c r="I329" s="503"/>
    </row>
    <row r="330" s="480" customFormat="1" ht="12.75">
      <c r="I330" s="503"/>
    </row>
    <row r="331" s="480" customFormat="1" ht="12.75">
      <c r="I331" s="502"/>
    </row>
    <row r="332" s="480" customFormat="1" ht="12.75">
      <c r="I332" s="502"/>
    </row>
    <row r="333" s="480" customFormat="1" ht="12.75">
      <c r="I333" s="502"/>
    </row>
    <row r="334" s="480" customFormat="1" ht="12.75">
      <c r="I334" s="502"/>
    </row>
    <row r="335" s="480" customFormat="1" ht="12.75">
      <c r="I335" s="502"/>
    </row>
    <row r="336" s="480" customFormat="1" ht="12.75">
      <c r="I336" s="502"/>
    </row>
    <row r="337" s="480" customFormat="1" ht="12.75">
      <c r="I337" s="502"/>
    </row>
    <row r="338" s="480" customFormat="1" ht="12.75">
      <c r="I338" s="502"/>
    </row>
    <row r="339" s="480" customFormat="1" ht="12.75">
      <c r="I339" s="502"/>
    </row>
    <row r="340" s="480" customFormat="1" ht="12.75">
      <c r="I340" s="502"/>
    </row>
    <row r="341" s="480" customFormat="1" ht="12.75">
      <c r="I341" s="502"/>
    </row>
    <row r="342" s="480" customFormat="1" ht="12.75">
      <c r="I342" s="502"/>
    </row>
    <row r="343" s="480" customFormat="1" ht="12.75">
      <c r="I343" s="502"/>
    </row>
    <row r="344" s="480" customFormat="1" ht="12.75">
      <c r="I344" s="502"/>
    </row>
    <row r="345" s="480" customFormat="1" ht="12.75">
      <c r="I345" s="502"/>
    </row>
    <row r="346" s="480" customFormat="1" ht="12.75">
      <c r="I346" s="502"/>
    </row>
    <row r="347" s="480" customFormat="1" ht="12.75">
      <c r="I347" s="502"/>
    </row>
    <row r="348" s="480" customFormat="1" ht="12.75">
      <c r="I348" s="502"/>
    </row>
    <row r="349" s="480" customFormat="1" ht="12.75">
      <c r="I349" s="502"/>
    </row>
    <row r="350" s="480" customFormat="1" ht="12.75">
      <c r="I350" s="502"/>
    </row>
    <row r="351" s="480" customFormat="1" ht="12.75">
      <c r="I351" s="502"/>
    </row>
    <row r="352" s="480" customFormat="1" ht="12.75">
      <c r="I352" s="502"/>
    </row>
    <row r="353" s="480" customFormat="1" ht="12.75">
      <c r="I353" s="502"/>
    </row>
    <row r="354" s="480" customFormat="1" ht="12.75">
      <c r="I354" s="502"/>
    </row>
    <row r="355" s="480" customFormat="1" ht="12.75">
      <c r="I355" s="502"/>
    </row>
    <row r="356" s="480" customFormat="1" ht="12.75">
      <c r="I356" s="502"/>
    </row>
    <row r="357" s="480" customFormat="1" ht="12.75">
      <c r="I357" s="502"/>
    </row>
    <row r="358" s="480" customFormat="1" ht="12.75">
      <c r="I358" s="502"/>
    </row>
    <row r="359" s="480" customFormat="1" ht="12.75">
      <c r="I359" s="502"/>
    </row>
    <row r="360" s="480" customFormat="1" ht="12.75">
      <c r="I360" s="502"/>
    </row>
    <row r="361" s="480" customFormat="1" ht="12.75">
      <c r="I361" s="502"/>
    </row>
    <row r="362" s="480" customFormat="1" ht="12.75">
      <c r="I362" s="502"/>
    </row>
    <row r="363" s="480" customFormat="1" ht="12.75">
      <c r="I363" s="502"/>
    </row>
    <row r="364" s="480" customFormat="1" ht="12.75">
      <c r="I364" s="502"/>
    </row>
    <row r="365" s="480" customFormat="1" ht="12.75">
      <c r="I365" s="502"/>
    </row>
    <row r="366" s="480" customFormat="1" ht="12.75">
      <c r="I366" s="502"/>
    </row>
    <row r="367" s="480" customFormat="1" ht="12.75">
      <c r="I367" s="502"/>
    </row>
    <row r="368" s="480" customFormat="1" ht="12.75">
      <c r="I368" s="502"/>
    </row>
    <row r="369" s="480" customFormat="1" ht="12.75">
      <c r="I369" s="502"/>
    </row>
    <row r="370" s="480" customFormat="1" ht="12.75">
      <c r="I370" s="502"/>
    </row>
    <row r="371" s="480" customFormat="1" ht="12.75">
      <c r="I371" s="502"/>
    </row>
    <row r="372" s="480" customFormat="1" ht="12.75">
      <c r="I372" s="502"/>
    </row>
    <row r="373" s="480" customFormat="1" ht="12.75">
      <c r="I373" s="502"/>
    </row>
    <row r="374" s="480" customFormat="1" ht="12.75">
      <c r="I374" s="502"/>
    </row>
    <row r="375" s="480" customFormat="1" ht="12.75">
      <c r="I375" s="502"/>
    </row>
    <row r="376" s="480" customFormat="1" ht="12.75">
      <c r="I376" s="502"/>
    </row>
    <row r="377" s="480" customFormat="1" ht="12.75">
      <c r="I377" s="502"/>
    </row>
    <row r="378" s="480" customFormat="1" ht="12.75">
      <c r="I378" s="502"/>
    </row>
    <row r="379" s="480" customFormat="1" ht="12.75">
      <c r="I379" s="502"/>
    </row>
    <row r="380" s="480" customFormat="1" ht="12.75">
      <c r="I380" s="502"/>
    </row>
    <row r="381" s="480" customFormat="1" ht="12.75">
      <c r="I381" s="502"/>
    </row>
    <row r="382" s="480" customFormat="1" ht="12.75">
      <c r="I382" s="502"/>
    </row>
    <row r="383" s="480" customFormat="1" ht="12.75">
      <c r="I383" s="502"/>
    </row>
    <row r="384" s="480" customFormat="1" ht="12.75">
      <c r="I384" s="502"/>
    </row>
    <row r="385" s="480" customFormat="1" ht="12.75">
      <c r="I385" s="502"/>
    </row>
    <row r="386" s="480" customFormat="1" ht="12.75">
      <c r="I386" s="502"/>
    </row>
    <row r="387" s="480" customFormat="1" ht="12.75">
      <c r="I387" s="502"/>
    </row>
    <row r="388" s="480" customFormat="1" ht="12.75">
      <c r="I388" s="502"/>
    </row>
    <row r="389" s="480" customFormat="1" ht="12.75">
      <c r="I389" s="502"/>
    </row>
    <row r="390" s="480" customFormat="1" ht="12.75">
      <c r="I390" s="502"/>
    </row>
    <row r="391" s="480" customFormat="1" ht="12.75">
      <c r="I391" s="502"/>
    </row>
    <row r="392" s="480" customFormat="1" ht="12.75">
      <c r="I392" s="502"/>
    </row>
    <row r="393" s="480" customFormat="1" ht="12.75">
      <c r="I393" s="502"/>
    </row>
    <row r="394" s="480" customFormat="1" ht="12.75">
      <c r="I394" s="502"/>
    </row>
    <row r="395" s="480" customFormat="1" ht="12.75">
      <c r="I395" s="502"/>
    </row>
    <row r="396" s="480" customFormat="1" ht="12.75">
      <c r="I396" s="502"/>
    </row>
    <row r="397" s="480" customFormat="1" ht="12.75">
      <c r="I397" s="502"/>
    </row>
    <row r="398" s="480" customFormat="1" ht="12.75">
      <c r="I398" s="502"/>
    </row>
    <row r="399" s="480" customFormat="1" ht="12.75">
      <c r="I399" s="502"/>
    </row>
    <row r="400" s="480" customFormat="1" ht="12.75">
      <c r="I400" s="502"/>
    </row>
    <row r="401" s="480" customFormat="1" ht="12.75">
      <c r="I401" s="502"/>
    </row>
    <row r="402" s="480" customFormat="1" ht="12.75">
      <c r="I402" s="502"/>
    </row>
    <row r="403" s="480" customFormat="1" ht="12.75">
      <c r="I403" s="502"/>
    </row>
    <row r="404" s="480" customFormat="1" ht="12.75">
      <c r="I404" s="502"/>
    </row>
    <row r="405" s="480" customFormat="1" ht="12.75">
      <c r="I405" s="502"/>
    </row>
    <row r="406" s="480" customFormat="1" ht="12.75">
      <c r="I406" s="502"/>
    </row>
    <row r="407" s="480" customFormat="1" ht="12.75">
      <c r="I407" s="502"/>
    </row>
    <row r="408" s="480" customFormat="1" ht="12.75">
      <c r="I408" s="502"/>
    </row>
    <row r="409" s="480" customFormat="1" ht="12.75">
      <c r="I409" s="502"/>
    </row>
    <row r="410" s="480" customFormat="1" ht="12.75">
      <c r="I410" s="502"/>
    </row>
    <row r="411" s="480" customFormat="1" ht="12.75">
      <c r="I411" s="502"/>
    </row>
    <row r="412" s="480" customFormat="1" ht="12.75">
      <c r="I412" s="502"/>
    </row>
    <row r="413" s="480" customFormat="1" ht="12.75">
      <c r="I413" s="502"/>
    </row>
    <row r="414" s="480" customFormat="1" ht="12.75">
      <c r="I414" s="502"/>
    </row>
    <row r="415" s="480" customFormat="1" ht="12.75">
      <c r="I415" s="502"/>
    </row>
    <row r="416" s="480" customFormat="1" ht="12.75">
      <c r="I416" s="502"/>
    </row>
    <row r="417" s="480" customFormat="1" ht="12.75">
      <c r="I417" s="502"/>
    </row>
    <row r="418" s="480" customFormat="1" ht="12.75">
      <c r="I418" s="502"/>
    </row>
    <row r="419" s="480" customFormat="1" ht="12.75">
      <c r="I419" s="502"/>
    </row>
    <row r="420" s="480" customFormat="1" ht="12.75">
      <c r="I420" s="502"/>
    </row>
    <row r="421" s="480" customFormat="1" ht="12.75">
      <c r="I421" s="502"/>
    </row>
    <row r="422" s="480" customFormat="1" ht="12.75">
      <c r="I422" s="502"/>
    </row>
    <row r="423" s="480" customFormat="1" ht="12.75">
      <c r="I423" s="502"/>
    </row>
    <row r="424" s="480" customFormat="1" ht="12.75">
      <c r="I424" s="502"/>
    </row>
    <row r="425" s="480" customFormat="1" ht="12.75">
      <c r="I425" s="502"/>
    </row>
    <row r="426" s="480" customFormat="1" ht="12.75">
      <c r="I426" s="502"/>
    </row>
    <row r="427" s="480" customFormat="1" ht="12.75">
      <c r="I427" s="502"/>
    </row>
    <row r="428" s="480" customFormat="1" ht="12.75">
      <c r="I428" s="502"/>
    </row>
    <row r="429" s="480" customFormat="1" ht="12.75">
      <c r="I429" s="502"/>
    </row>
    <row r="430" s="480" customFormat="1" ht="12.75">
      <c r="I430" s="502"/>
    </row>
    <row r="431" s="480" customFormat="1" ht="12.75">
      <c r="I431" s="502"/>
    </row>
    <row r="432" s="480" customFormat="1" ht="12.75">
      <c r="I432" s="502"/>
    </row>
    <row r="433" s="480" customFormat="1" ht="12.75">
      <c r="I433" s="502"/>
    </row>
    <row r="434" s="480" customFormat="1" ht="12.75">
      <c r="I434" s="502"/>
    </row>
    <row r="435" s="480" customFormat="1" ht="12.75">
      <c r="I435" s="502"/>
    </row>
    <row r="436" s="480" customFormat="1" ht="12.75">
      <c r="I436" s="502"/>
    </row>
    <row r="437" s="480" customFormat="1" ht="12.75">
      <c r="I437" s="502"/>
    </row>
    <row r="438" s="480" customFormat="1" ht="12.75">
      <c r="I438" s="502"/>
    </row>
    <row r="439" s="480" customFormat="1" ht="12.75">
      <c r="I439" s="502"/>
    </row>
    <row r="440" s="480" customFormat="1" ht="12.75">
      <c r="I440" s="502"/>
    </row>
    <row r="441" s="480" customFormat="1" ht="12.75">
      <c r="I441" s="502"/>
    </row>
    <row r="442" s="480" customFormat="1" ht="12.75">
      <c r="I442" s="502"/>
    </row>
    <row r="443" s="480" customFormat="1" ht="12.75">
      <c r="I443" s="502"/>
    </row>
    <row r="444" s="480" customFormat="1" ht="12.75">
      <c r="I444" s="502"/>
    </row>
    <row r="445" s="480" customFormat="1" ht="12.75">
      <c r="I445" s="502"/>
    </row>
    <row r="446" s="480" customFormat="1" ht="12.75">
      <c r="I446" s="502"/>
    </row>
    <row r="447" s="480" customFormat="1" ht="12.75">
      <c r="I447" s="502"/>
    </row>
    <row r="448" s="480" customFormat="1" ht="12.75">
      <c r="I448" s="502"/>
    </row>
    <row r="449" s="480" customFormat="1" ht="12.75">
      <c r="I449" s="502"/>
    </row>
    <row r="450" s="480" customFormat="1" ht="12.75">
      <c r="I450" s="502"/>
    </row>
    <row r="451" s="480" customFormat="1" ht="12.75">
      <c r="I451" s="502"/>
    </row>
    <row r="452" s="480" customFormat="1" ht="12.75">
      <c r="I452" s="502"/>
    </row>
    <row r="453" s="480" customFormat="1" ht="12.75">
      <c r="I453" s="502"/>
    </row>
    <row r="454" s="480" customFormat="1" ht="12.75">
      <c r="I454" s="502"/>
    </row>
    <row r="455" s="480" customFormat="1" ht="12.75">
      <c r="I455" s="502"/>
    </row>
    <row r="456" s="480" customFormat="1" ht="12.75">
      <c r="I456" s="502"/>
    </row>
    <row r="457" s="480" customFormat="1" ht="12.75">
      <c r="I457" s="502"/>
    </row>
    <row r="458" s="480" customFormat="1" ht="12.75">
      <c r="I458" s="502"/>
    </row>
    <row r="459" s="480" customFormat="1" ht="12.75">
      <c r="I459" s="502"/>
    </row>
    <row r="460" s="480" customFormat="1" ht="12.75">
      <c r="I460" s="502"/>
    </row>
    <row r="461" s="480" customFormat="1" ht="12.75">
      <c r="I461" s="502"/>
    </row>
    <row r="462" s="480" customFormat="1" ht="12.75">
      <c r="I462" s="502"/>
    </row>
    <row r="463" s="480" customFormat="1" ht="12.75">
      <c r="I463" s="502"/>
    </row>
    <row r="464" s="480" customFormat="1" ht="12.75">
      <c r="I464" s="502"/>
    </row>
    <row r="465" s="480" customFormat="1" ht="12.75">
      <c r="I465" s="502"/>
    </row>
    <row r="466" s="480" customFormat="1" ht="12.75">
      <c r="I466" s="502"/>
    </row>
    <row r="467" s="480" customFormat="1" ht="12.75">
      <c r="I467" s="502"/>
    </row>
    <row r="468" s="480" customFormat="1" ht="12.75">
      <c r="I468" s="502"/>
    </row>
    <row r="469" s="480" customFormat="1" ht="12.75">
      <c r="I469" s="502"/>
    </row>
    <row r="470" s="480" customFormat="1" ht="12.75">
      <c r="I470" s="502"/>
    </row>
    <row r="471" s="480" customFormat="1" ht="12.75">
      <c r="I471" s="502"/>
    </row>
    <row r="472" s="480" customFormat="1" ht="12.75">
      <c r="I472" s="502"/>
    </row>
    <row r="473" s="480" customFormat="1" ht="12.75">
      <c r="I473" s="502"/>
    </row>
    <row r="474" s="480" customFormat="1" ht="12.75">
      <c r="I474" s="502"/>
    </row>
    <row r="475" s="480" customFormat="1" ht="12.75">
      <c r="I475" s="502"/>
    </row>
    <row r="476" s="480" customFormat="1" ht="12.75">
      <c r="I476" s="502"/>
    </row>
    <row r="477" s="480" customFormat="1" ht="12.75">
      <c r="I477" s="502"/>
    </row>
    <row r="478" s="480" customFormat="1" ht="12.75">
      <c r="I478" s="502"/>
    </row>
    <row r="479" s="480" customFormat="1" ht="12.75">
      <c r="I479" s="502"/>
    </row>
    <row r="480" s="480" customFormat="1" ht="12.75">
      <c r="I480" s="502"/>
    </row>
    <row r="481" s="480" customFormat="1" ht="12.75">
      <c r="I481" s="502"/>
    </row>
    <row r="482" s="480" customFormat="1" ht="12.75">
      <c r="I482" s="502"/>
    </row>
    <row r="483" s="480" customFormat="1" ht="12.75">
      <c r="I483" s="502"/>
    </row>
    <row r="484" s="480" customFormat="1" ht="12.75">
      <c r="I484" s="502"/>
    </row>
    <row r="485" s="480" customFormat="1" ht="12.75">
      <c r="I485" s="502"/>
    </row>
    <row r="486" s="480" customFormat="1" ht="12.75">
      <c r="I486" s="502"/>
    </row>
    <row r="487" s="480" customFormat="1" ht="12.75">
      <c r="I487" s="502"/>
    </row>
    <row r="488" s="480" customFormat="1" ht="12.75">
      <c r="I488" s="502"/>
    </row>
    <row r="489" s="480" customFormat="1" ht="12.75">
      <c r="I489" s="502"/>
    </row>
    <row r="490" s="480" customFormat="1" ht="12.75">
      <c r="I490" s="502"/>
    </row>
    <row r="491" s="480" customFormat="1" ht="12.75">
      <c r="I491" s="502"/>
    </row>
    <row r="492" s="480" customFormat="1" ht="12.75">
      <c r="I492" s="502"/>
    </row>
    <row r="493" s="480" customFormat="1" ht="12.75">
      <c r="I493" s="502"/>
    </row>
    <row r="494" s="480" customFormat="1" ht="12.75">
      <c r="I494" s="502"/>
    </row>
    <row r="495" s="480" customFormat="1" ht="12.75">
      <c r="I495" s="502"/>
    </row>
    <row r="496" s="480" customFormat="1" ht="12.75">
      <c r="I496" s="502"/>
    </row>
    <row r="497" s="480" customFormat="1" ht="12.75">
      <c r="I497" s="502"/>
    </row>
    <row r="498" s="480" customFormat="1" ht="12.75">
      <c r="I498" s="502"/>
    </row>
    <row r="499" s="480" customFormat="1" ht="12.75">
      <c r="I499" s="502"/>
    </row>
    <row r="500" s="480" customFormat="1" ht="12.75">
      <c r="I500" s="502"/>
    </row>
    <row r="501" s="480" customFormat="1" ht="12.75">
      <c r="I501" s="502"/>
    </row>
    <row r="502" s="480" customFormat="1" ht="12.75">
      <c r="I502" s="502"/>
    </row>
    <row r="503" s="480" customFormat="1" ht="12.75">
      <c r="I503" s="502"/>
    </row>
    <row r="504" s="480" customFormat="1" ht="12.75">
      <c r="I504" s="502"/>
    </row>
    <row r="505" s="480" customFormat="1" ht="12.75">
      <c r="I505" s="502"/>
    </row>
    <row r="506" s="480" customFormat="1" ht="12.75">
      <c r="I506" s="502"/>
    </row>
    <row r="507" s="480" customFormat="1" ht="12.75">
      <c r="I507" s="502"/>
    </row>
    <row r="508" s="480" customFormat="1" ht="12.75">
      <c r="I508" s="502"/>
    </row>
    <row r="509" s="480" customFormat="1" ht="12.75">
      <c r="I509" s="502"/>
    </row>
    <row r="510" s="480" customFormat="1" ht="12.75">
      <c r="I510" s="502"/>
    </row>
    <row r="511" s="480" customFormat="1" ht="12.75">
      <c r="I511" s="502"/>
    </row>
    <row r="512" s="480" customFormat="1" ht="12.75">
      <c r="I512" s="502"/>
    </row>
    <row r="513" s="480" customFormat="1" ht="12.75">
      <c r="I513" s="502"/>
    </row>
    <row r="514" s="480" customFormat="1" ht="12.75">
      <c r="I514" s="502"/>
    </row>
    <row r="515" s="480" customFormat="1" ht="12.75">
      <c r="I515" s="502"/>
    </row>
    <row r="516" s="480" customFormat="1" ht="12.75">
      <c r="I516" s="502"/>
    </row>
    <row r="517" s="480" customFormat="1" ht="12.75">
      <c r="I517" s="502"/>
    </row>
    <row r="518" s="480" customFormat="1" ht="12.75">
      <c r="I518" s="502"/>
    </row>
    <row r="519" s="480" customFormat="1" ht="12.75">
      <c r="I519" s="502"/>
    </row>
    <row r="520" s="480" customFormat="1" ht="12.75">
      <c r="I520" s="502"/>
    </row>
    <row r="521" s="480" customFormat="1" ht="12.75">
      <c r="I521" s="502"/>
    </row>
    <row r="522" s="480" customFormat="1" ht="12.75">
      <c r="I522" s="502"/>
    </row>
    <row r="523" s="480" customFormat="1" ht="12.75">
      <c r="I523" s="502"/>
    </row>
    <row r="524" s="480" customFormat="1" ht="12.75">
      <c r="I524" s="502"/>
    </row>
    <row r="525" s="480" customFormat="1" ht="12.75">
      <c r="I525" s="502"/>
    </row>
    <row r="526" s="480" customFormat="1" ht="12.75">
      <c r="I526" s="502"/>
    </row>
    <row r="527" s="480" customFormat="1" ht="12.75">
      <c r="I527" s="502"/>
    </row>
    <row r="528" s="480" customFormat="1" ht="12.75">
      <c r="I528" s="502"/>
    </row>
    <row r="529" s="480" customFormat="1" ht="12.75">
      <c r="I529" s="502"/>
    </row>
    <row r="530" s="480" customFormat="1" ht="12.75">
      <c r="I530" s="502"/>
    </row>
    <row r="531" s="480" customFormat="1" ht="12.75">
      <c r="I531" s="502"/>
    </row>
    <row r="532" s="480" customFormat="1" ht="12.75">
      <c r="I532" s="502"/>
    </row>
    <row r="533" s="480" customFormat="1" ht="12.75">
      <c r="I533" s="502"/>
    </row>
    <row r="534" s="480" customFormat="1" ht="12.75">
      <c r="I534" s="502"/>
    </row>
    <row r="535" s="480" customFormat="1" ht="12.75">
      <c r="I535" s="502"/>
    </row>
    <row r="536" s="480" customFormat="1" ht="12.75">
      <c r="I536" s="502"/>
    </row>
    <row r="537" s="480" customFormat="1" ht="12.75">
      <c r="I537" s="502"/>
    </row>
    <row r="538" s="480" customFormat="1" ht="12.75">
      <c r="I538" s="502"/>
    </row>
    <row r="539" s="480" customFormat="1" ht="12.75">
      <c r="I539" s="502"/>
    </row>
    <row r="540" s="480" customFormat="1" ht="12.75">
      <c r="I540" s="502"/>
    </row>
    <row r="541" s="480" customFormat="1" ht="12.75">
      <c r="I541" s="502"/>
    </row>
    <row r="542" s="480" customFormat="1" ht="12.75">
      <c r="I542" s="502"/>
    </row>
    <row r="543" s="480" customFormat="1" ht="12.75">
      <c r="I543" s="502"/>
    </row>
    <row r="544" s="480" customFormat="1" ht="12.75">
      <c r="I544" s="502"/>
    </row>
    <row r="545" s="480" customFormat="1" ht="12.75">
      <c r="I545" s="502"/>
    </row>
    <row r="546" s="480" customFormat="1" ht="12.75">
      <c r="I546" s="502"/>
    </row>
    <row r="547" s="480" customFormat="1" ht="12.75">
      <c r="I547" s="502"/>
    </row>
    <row r="548" s="480" customFormat="1" ht="12.75">
      <c r="I548" s="502"/>
    </row>
    <row r="549" s="480" customFormat="1" ht="12.75">
      <c r="I549" s="502"/>
    </row>
    <row r="550" s="480" customFormat="1" ht="12.75">
      <c r="I550" s="502"/>
    </row>
    <row r="551" s="480" customFormat="1" ht="12.75">
      <c r="I551" s="502"/>
    </row>
    <row r="552" s="480" customFormat="1" ht="12.75">
      <c r="I552" s="502"/>
    </row>
    <row r="553" s="480" customFormat="1" ht="12.75">
      <c r="I553" s="502"/>
    </row>
    <row r="554" s="480" customFormat="1" ht="12.75">
      <c r="I554" s="502"/>
    </row>
    <row r="555" s="480" customFormat="1" ht="12.75">
      <c r="I555" s="502"/>
    </row>
    <row r="556" s="480" customFormat="1" ht="12.75">
      <c r="I556" s="502"/>
    </row>
    <row r="557" s="480" customFormat="1" ht="12.75">
      <c r="I557" s="502"/>
    </row>
    <row r="558" s="480" customFormat="1" ht="12.75">
      <c r="I558" s="502"/>
    </row>
    <row r="559" s="480" customFormat="1" ht="12.75">
      <c r="I559" s="502"/>
    </row>
    <row r="560" s="480" customFormat="1" ht="12.75">
      <c r="I560" s="502"/>
    </row>
    <row r="561" s="480" customFormat="1" ht="12.75">
      <c r="I561" s="502"/>
    </row>
    <row r="562" s="480" customFormat="1" ht="12.75">
      <c r="I562" s="502"/>
    </row>
    <row r="563" s="480" customFormat="1" ht="12.75">
      <c r="I563" s="502"/>
    </row>
    <row r="564" s="480" customFormat="1" ht="12.75">
      <c r="I564" s="502"/>
    </row>
    <row r="565" s="480" customFormat="1" ht="12.75">
      <c r="I565" s="502"/>
    </row>
    <row r="566" s="480" customFormat="1" ht="12.75">
      <c r="I566" s="502"/>
    </row>
    <row r="567" s="480" customFormat="1" ht="12.75">
      <c r="I567" s="502"/>
    </row>
    <row r="568" s="480" customFormat="1" ht="12.75">
      <c r="I568" s="502"/>
    </row>
    <row r="569" s="480" customFormat="1" ht="12.75">
      <c r="I569" s="502"/>
    </row>
    <row r="570" s="480" customFormat="1" ht="12.75">
      <c r="I570" s="502"/>
    </row>
    <row r="571" s="480" customFormat="1" ht="12.75">
      <c r="I571" s="502"/>
    </row>
    <row r="572" s="480" customFormat="1" ht="12.75">
      <c r="I572" s="502"/>
    </row>
    <row r="573" s="480" customFormat="1" ht="12.75">
      <c r="I573" s="502"/>
    </row>
    <row r="574" s="480" customFormat="1" ht="12.75">
      <c r="I574" s="502"/>
    </row>
    <row r="575" s="480" customFormat="1" ht="12.75">
      <c r="I575" s="502"/>
    </row>
    <row r="576" s="480" customFormat="1" ht="12.75">
      <c r="I576" s="502"/>
    </row>
    <row r="577" s="480" customFormat="1" ht="12.75">
      <c r="I577" s="502"/>
    </row>
    <row r="578" s="480" customFormat="1" ht="12.75">
      <c r="I578" s="502"/>
    </row>
    <row r="579" s="480" customFormat="1" ht="12.75">
      <c r="I579" s="502"/>
    </row>
    <row r="580" s="480" customFormat="1" ht="12.75">
      <c r="I580" s="502"/>
    </row>
    <row r="581" s="480" customFormat="1" ht="12.75">
      <c r="I581" s="502"/>
    </row>
    <row r="582" s="480" customFormat="1" ht="12.75">
      <c r="I582" s="502"/>
    </row>
    <row r="583" s="480" customFormat="1" ht="12.75">
      <c r="I583" s="502"/>
    </row>
    <row r="584" s="480" customFormat="1" ht="12.75">
      <c r="I584" s="502"/>
    </row>
    <row r="585" s="480" customFormat="1" ht="12.75">
      <c r="I585" s="502"/>
    </row>
    <row r="586" s="480" customFormat="1" ht="12.75">
      <c r="I586" s="502"/>
    </row>
    <row r="587" s="480" customFormat="1" ht="12.75">
      <c r="I587" s="502"/>
    </row>
    <row r="588" s="480" customFormat="1" ht="12.75">
      <c r="I588" s="502"/>
    </row>
    <row r="589" s="480" customFormat="1" ht="12.75">
      <c r="I589" s="502"/>
    </row>
    <row r="590" s="480" customFormat="1" ht="12.75">
      <c r="I590" s="502"/>
    </row>
    <row r="591" s="480" customFormat="1" ht="12.75">
      <c r="I591" s="502"/>
    </row>
    <row r="592" s="480" customFormat="1" ht="12.75">
      <c r="I592" s="502"/>
    </row>
    <row r="593" s="480" customFormat="1" ht="12.75">
      <c r="I593" s="502"/>
    </row>
    <row r="594" s="480" customFormat="1" ht="12.75">
      <c r="I594" s="502"/>
    </row>
    <row r="595" s="480" customFormat="1" ht="12.75">
      <c r="I595" s="502"/>
    </row>
    <row r="596" s="480" customFormat="1" ht="12.75">
      <c r="I596" s="502"/>
    </row>
    <row r="597" s="480" customFormat="1" ht="12.75">
      <c r="I597" s="502"/>
    </row>
    <row r="598" s="480" customFormat="1" ht="12.75">
      <c r="I598" s="502"/>
    </row>
    <row r="599" s="480" customFormat="1" ht="12.75">
      <c r="I599" s="502"/>
    </row>
    <row r="600" s="480" customFormat="1" ht="12.75">
      <c r="I600" s="502"/>
    </row>
    <row r="601" s="480" customFormat="1" ht="12.75">
      <c r="I601" s="502"/>
    </row>
    <row r="602" s="480" customFormat="1" ht="12.75">
      <c r="I602" s="502"/>
    </row>
    <row r="603" s="480" customFormat="1" ht="12.75">
      <c r="I603" s="502"/>
    </row>
    <row r="604" s="480" customFormat="1" ht="12.75">
      <c r="I604" s="502"/>
    </row>
    <row r="605" s="480" customFormat="1" ht="12.75">
      <c r="I605" s="502"/>
    </row>
    <row r="606" s="480" customFormat="1" ht="12.75">
      <c r="I606" s="502"/>
    </row>
    <row r="607" s="480" customFormat="1" ht="12.75">
      <c r="I607" s="502"/>
    </row>
    <row r="608" s="480" customFormat="1" ht="12.75">
      <c r="I608" s="502"/>
    </row>
    <row r="609" s="480" customFormat="1" ht="12.75">
      <c r="I609" s="502"/>
    </row>
    <row r="610" s="480" customFormat="1" ht="12.75">
      <c r="I610" s="502"/>
    </row>
    <row r="611" s="480" customFormat="1" ht="12.75">
      <c r="I611" s="502"/>
    </row>
    <row r="612" s="480" customFormat="1" ht="12.75">
      <c r="I612" s="502"/>
    </row>
    <row r="613" s="480" customFormat="1" ht="12.75">
      <c r="I613" s="502"/>
    </row>
    <row r="614" s="480" customFormat="1" ht="12.75">
      <c r="I614" s="502"/>
    </row>
    <row r="615" s="480" customFormat="1" ht="12.75">
      <c r="I615" s="502"/>
    </row>
    <row r="616" s="480" customFormat="1" ht="12.75">
      <c r="I616" s="502"/>
    </row>
    <row r="617" s="480" customFormat="1" ht="12.75">
      <c r="I617" s="502"/>
    </row>
    <row r="618" s="480" customFormat="1" ht="12.75">
      <c r="I618" s="502"/>
    </row>
    <row r="619" s="480" customFormat="1" ht="12.75">
      <c r="I619" s="502"/>
    </row>
    <row r="620" s="480" customFormat="1" ht="12.75">
      <c r="I620" s="502"/>
    </row>
    <row r="621" s="480" customFormat="1" ht="12.75">
      <c r="I621" s="502"/>
    </row>
    <row r="622" s="480" customFormat="1" ht="12.75">
      <c r="I622" s="502"/>
    </row>
    <row r="623" s="480" customFormat="1" ht="12.75">
      <c r="I623" s="502"/>
    </row>
    <row r="624" s="480" customFormat="1" ht="12.75">
      <c r="I624" s="502"/>
    </row>
    <row r="625" s="480" customFormat="1" ht="12.75">
      <c r="I625" s="502"/>
    </row>
    <row r="626" s="480" customFormat="1" ht="12.75">
      <c r="I626" s="502"/>
    </row>
    <row r="627" s="480" customFormat="1" ht="12.75">
      <c r="I627" s="502"/>
    </row>
    <row r="628" s="480" customFormat="1" ht="12.75">
      <c r="I628" s="502"/>
    </row>
    <row r="629" s="480" customFormat="1" ht="12.75">
      <c r="I629" s="502"/>
    </row>
    <row r="630" s="480" customFormat="1" ht="12.75">
      <c r="I630" s="502"/>
    </row>
    <row r="631" s="480" customFormat="1" ht="12.75">
      <c r="I631" s="502"/>
    </row>
    <row r="632" s="480" customFormat="1" ht="12.75">
      <c r="I632" s="502"/>
    </row>
    <row r="633" s="480" customFormat="1" ht="12.75">
      <c r="I633" s="502"/>
    </row>
    <row r="634" s="480" customFormat="1" ht="12.75">
      <c r="I634" s="502"/>
    </row>
    <row r="635" s="480" customFormat="1" ht="12.75">
      <c r="I635" s="502"/>
    </row>
    <row r="636" s="480" customFormat="1" ht="12.75">
      <c r="I636" s="502"/>
    </row>
    <row r="637" s="480" customFormat="1" ht="12.75">
      <c r="I637" s="502"/>
    </row>
    <row r="638" s="480" customFormat="1" ht="12.75">
      <c r="I638" s="502"/>
    </row>
    <row r="639" s="480" customFormat="1" ht="12.75">
      <c r="I639" s="502"/>
    </row>
    <row r="640" s="480" customFormat="1" ht="12.75">
      <c r="I640" s="502"/>
    </row>
    <row r="641" s="480" customFormat="1" ht="12.75">
      <c r="I641" s="502"/>
    </row>
    <row r="642" s="480" customFormat="1" ht="12.75">
      <c r="I642" s="502"/>
    </row>
    <row r="643" s="480" customFormat="1" ht="12.75">
      <c r="I643" s="502"/>
    </row>
    <row r="644" s="480" customFormat="1" ht="12.75">
      <c r="I644" s="502"/>
    </row>
    <row r="645" s="480" customFormat="1" ht="12.75">
      <c r="I645" s="502"/>
    </row>
    <row r="646" s="480" customFormat="1" ht="12.75">
      <c r="I646" s="502"/>
    </row>
    <row r="647" s="480" customFormat="1" ht="12.75">
      <c r="I647" s="502"/>
    </row>
    <row r="648" s="480" customFormat="1" ht="12.75">
      <c r="I648" s="502"/>
    </row>
    <row r="649" s="480" customFormat="1" ht="12.75">
      <c r="I649" s="502"/>
    </row>
    <row r="650" s="480" customFormat="1" ht="12.75">
      <c r="I650" s="502"/>
    </row>
    <row r="651" s="480" customFormat="1" ht="12.75">
      <c r="I651" s="502"/>
    </row>
    <row r="652" s="480" customFormat="1" ht="12.75">
      <c r="I652" s="502"/>
    </row>
    <row r="653" s="480" customFormat="1" ht="12.75">
      <c r="I653" s="502"/>
    </row>
    <row r="654" s="480" customFormat="1" ht="12.75">
      <c r="I654" s="502"/>
    </row>
    <row r="655" s="480" customFormat="1" ht="12.75">
      <c r="I655" s="502"/>
    </row>
    <row r="656" s="480" customFormat="1" ht="12.75">
      <c r="I656" s="502"/>
    </row>
    <row r="657" s="480" customFormat="1" ht="12.75">
      <c r="I657" s="502"/>
    </row>
    <row r="658" s="480" customFormat="1" ht="12.75">
      <c r="I658" s="502"/>
    </row>
    <row r="659" s="480" customFormat="1" ht="12.75">
      <c r="I659" s="502"/>
    </row>
    <row r="660" s="480" customFormat="1" ht="12.75">
      <c r="I660" s="502"/>
    </row>
    <row r="661" s="480" customFormat="1" ht="12.75">
      <c r="I661" s="502"/>
    </row>
    <row r="662" s="480" customFormat="1" ht="12.75">
      <c r="I662" s="502"/>
    </row>
    <row r="663" s="480" customFormat="1" ht="12.75">
      <c r="I663" s="502"/>
    </row>
    <row r="664" s="480" customFormat="1" ht="12.75">
      <c r="I664" s="502"/>
    </row>
    <row r="665" s="480" customFormat="1" ht="12.75">
      <c r="I665" s="502"/>
    </row>
    <row r="666" s="480" customFormat="1" ht="12.75">
      <c r="I666" s="502"/>
    </row>
    <row r="667" s="480" customFormat="1" ht="12.75">
      <c r="I667" s="502"/>
    </row>
    <row r="668" s="480" customFormat="1" ht="12.75">
      <c r="I668" s="502"/>
    </row>
    <row r="669" s="480" customFormat="1" ht="12.75">
      <c r="I669" s="502"/>
    </row>
    <row r="670" s="480" customFormat="1" ht="12.75">
      <c r="I670" s="502"/>
    </row>
    <row r="671" s="480" customFormat="1" ht="12.75">
      <c r="I671" s="502"/>
    </row>
    <row r="672" s="480" customFormat="1" ht="12.75">
      <c r="I672" s="502"/>
    </row>
    <row r="673" s="480" customFormat="1" ht="12.75">
      <c r="I673" s="502"/>
    </row>
    <row r="674" s="480" customFormat="1" ht="12.75">
      <c r="I674" s="502"/>
    </row>
    <row r="675" s="480" customFormat="1" ht="12.75">
      <c r="I675" s="502"/>
    </row>
    <row r="676" s="480" customFormat="1" ht="12.75">
      <c r="I676" s="502"/>
    </row>
    <row r="677" s="480" customFormat="1" ht="12.75">
      <c r="I677" s="502"/>
    </row>
    <row r="678" s="480" customFormat="1" ht="12.75">
      <c r="I678" s="502"/>
    </row>
    <row r="679" s="480" customFormat="1" ht="12.75">
      <c r="I679" s="502"/>
    </row>
    <row r="680" s="480" customFormat="1" ht="12.75">
      <c r="I680" s="502"/>
    </row>
    <row r="681" s="480" customFormat="1" ht="12.75">
      <c r="I681" s="502"/>
    </row>
    <row r="682" s="480" customFormat="1" ht="12.75">
      <c r="I682" s="502"/>
    </row>
    <row r="683" s="480" customFormat="1" ht="12.75">
      <c r="I683" s="502"/>
    </row>
    <row r="684" s="480" customFormat="1" ht="12.75">
      <c r="I684" s="502"/>
    </row>
    <row r="685" s="480" customFormat="1" ht="12.75">
      <c r="I685" s="502"/>
    </row>
    <row r="686" s="480" customFormat="1" ht="12.75">
      <c r="I686" s="502"/>
    </row>
    <row r="687" s="480" customFormat="1" ht="12.75">
      <c r="I687" s="502"/>
    </row>
    <row r="688" s="480" customFormat="1" ht="12.75">
      <c r="I688" s="502"/>
    </row>
    <row r="689" s="480" customFormat="1" ht="12.75">
      <c r="I689" s="502"/>
    </row>
    <row r="690" s="480" customFormat="1" ht="12.75">
      <c r="I690" s="502"/>
    </row>
    <row r="691" s="480" customFormat="1" ht="12.75">
      <c r="I691" s="502"/>
    </row>
    <row r="692" s="480" customFormat="1" ht="12.75">
      <c r="I692" s="502"/>
    </row>
    <row r="693" s="480" customFormat="1" ht="12.75">
      <c r="I693" s="502"/>
    </row>
    <row r="694" s="480" customFormat="1" ht="12.75">
      <c r="I694" s="502"/>
    </row>
    <row r="695" s="480" customFormat="1" ht="12.75">
      <c r="I695" s="502"/>
    </row>
    <row r="696" s="480" customFormat="1" ht="12.75">
      <c r="I696" s="502"/>
    </row>
    <row r="697" s="480" customFormat="1" ht="12.75">
      <c r="I697" s="502"/>
    </row>
    <row r="698" s="480" customFormat="1" ht="12.75">
      <c r="I698" s="502"/>
    </row>
    <row r="699" s="480" customFormat="1" ht="12.75">
      <c r="I699" s="502"/>
    </row>
    <row r="700" s="480" customFormat="1" ht="12.75">
      <c r="I700" s="502"/>
    </row>
    <row r="701" s="480" customFormat="1" ht="12.75">
      <c r="I701" s="502"/>
    </row>
    <row r="702" s="480" customFormat="1" ht="12.75">
      <c r="I702" s="502"/>
    </row>
    <row r="703" s="480" customFormat="1" ht="12.75">
      <c r="I703" s="502"/>
    </row>
    <row r="704" s="480" customFormat="1" ht="12.75">
      <c r="I704" s="502"/>
    </row>
    <row r="705" s="480" customFormat="1" ht="12.75">
      <c r="I705" s="502"/>
    </row>
    <row r="706" s="480" customFormat="1" ht="12.75">
      <c r="I706" s="502"/>
    </row>
    <row r="707" s="480" customFormat="1" ht="12.75">
      <c r="I707" s="502"/>
    </row>
    <row r="708" s="480" customFormat="1" ht="12.75">
      <c r="I708" s="502"/>
    </row>
    <row r="709" s="480" customFormat="1" ht="12.75">
      <c r="I709" s="502"/>
    </row>
    <row r="710" s="480" customFormat="1" ht="12.75">
      <c r="I710" s="502"/>
    </row>
    <row r="711" s="480" customFormat="1" ht="12.75">
      <c r="I711" s="502"/>
    </row>
    <row r="712" s="480" customFormat="1" ht="12.75">
      <c r="I712" s="502"/>
    </row>
    <row r="713" s="480" customFormat="1" ht="12.75">
      <c r="I713" s="502"/>
    </row>
    <row r="714" s="480" customFormat="1" ht="12.75">
      <c r="I714" s="502"/>
    </row>
    <row r="715" s="480" customFormat="1" ht="12.75">
      <c r="I715" s="502"/>
    </row>
    <row r="716" s="480" customFormat="1" ht="12.75">
      <c r="I716" s="502"/>
    </row>
    <row r="717" s="480" customFormat="1" ht="12.75">
      <c r="I717" s="502"/>
    </row>
    <row r="718" s="480" customFormat="1" ht="12.75">
      <c r="I718" s="502"/>
    </row>
    <row r="719" s="480" customFormat="1" ht="12.75">
      <c r="I719" s="502"/>
    </row>
    <row r="720" s="480" customFormat="1" ht="12.75">
      <c r="I720" s="502"/>
    </row>
    <row r="721" s="480" customFormat="1" ht="12.75">
      <c r="I721" s="502"/>
    </row>
    <row r="722" s="480" customFormat="1" ht="12.75">
      <c r="I722" s="502"/>
    </row>
    <row r="723" s="480" customFormat="1" ht="12.75">
      <c r="I723" s="502"/>
    </row>
    <row r="724" s="480" customFormat="1" ht="12.75">
      <c r="I724" s="502"/>
    </row>
    <row r="725" s="480" customFormat="1" ht="12.75">
      <c r="I725" s="502"/>
    </row>
    <row r="726" s="480" customFormat="1" ht="12.75">
      <c r="I726" s="502"/>
    </row>
    <row r="727" s="480" customFormat="1" ht="12.75">
      <c r="I727" s="502"/>
    </row>
    <row r="728" s="480" customFormat="1" ht="12.75">
      <c r="I728" s="502"/>
    </row>
    <row r="729" s="480" customFormat="1" ht="12.75">
      <c r="I729" s="502"/>
    </row>
    <row r="730" s="480" customFormat="1" ht="12.75">
      <c r="I730" s="502"/>
    </row>
    <row r="731" s="480" customFormat="1" ht="12.75">
      <c r="I731" s="502"/>
    </row>
    <row r="732" s="480" customFormat="1" ht="12.75">
      <c r="I732" s="502"/>
    </row>
    <row r="733" s="480" customFormat="1" ht="12.75">
      <c r="I733" s="502"/>
    </row>
    <row r="734" s="480" customFormat="1" ht="12.75">
      <c r="I734" s="502"/>
    </row>
    <row r="735" s="480" customFormat="1" ht="12.75">
      <c r="I735" s="502"/>
    </row>
    <row r="736" s="480" customFormat="1" ht="12.75">
      <c r="I736" s="502"/>
    </row>
    <row r="737" s="480" customFormat="1" ht="12.75">
      <c r="I737" s="502"/>
    </row>
    <row r="738" s="480" customFormat="1" ht="12.75">
      <c r="I738" s="502"/>
    </row>
    <row r="739" s="480" customFormat="1" ht="12.75">
      <c r="I739" s="502"/>
    </row>
    <row r="740" s="480" customFormat="1" ht="12.75">
      <c r="I740" s="502"/>
    </row>
    <row r="741" s="480" customFormat="1" ht="12.75">
      <c r="I741" s="502"/>
    </row>
    <row r="742" s="480" customFormat="1" ht="12.75">
      <c r="I742" s="502"/>
    </row>
    <row r="743" s="480" customFormat="1" ht="12.75">
      <c r="I743" s="502"/>
    </row>
    <row r="744" s="480" customFormat="1" ht="12.75">
      <c r="I744" s="502"/>
    </row>
    <row r="745" s="480" customFormat="1" ht="12.75">
      <c r="I745" s="502"/>
    </row>
    <row r="746" s="480" customFormat="1" ht="12.75">
      <c r="I746" s="502"/>
    </row>
    <row r="747" s="480" customFormat="1" ht="12.75">
      <c r="I747" s="502"/>
    </row>
    <row r="748" s="480" customFormat="1" ht="12.75">
      <c r="I748" s="502"/>
    </row>
    <row r="749" s="480" customFormat="1" ht="12.75">
      <c r="I749" s="502"/>
    </row>
    <row r="750" s="480" customFormat="1" ht="12.75">
      <c r="I750" s="502"/>
    </row>
    <row r="751" s="480" customFormat="1" ht="12.75">
      <c r="I751" s="502"/>
    </row>
    <row r="752" s="480" customFormat="1" ht="12.75">
      <c r="I752" s="502"/>
    </row>
    <row r="753" s="480" customFormat="1" ht="12.75">
      <c r="I753" s="502"/>
    </row>
    <row r="754" s="480" customFormat="1" ht="12.75">
      <c r="I754" s="502"/>
    </row>
    <row r="755" s="480" customFormat="1" ht="12.75">
      <c r="I755" s="502"/>
    </row>
    <row r="756" s="480" customFormat="1" ht="12.75">
      <c r="I756" s="502"/>
    </row>
    <row r="757" s="480" customFormat="1" ht="12.75">
      <c r="I757" s="502"/>
    </row>
    <row r="758" s="480" customFormat="1" ht="12.75">
      <c r="I758" s="502"/>
    </row>
    <row r="759" s="480" customFormat="1" ht="12.75">
      <c r="I759" s="502"/>
    </row>
    <row r="760" s="480" customFormat="1" ht="12.75">
      <c r="I760" s="502"/>
    </row>
    <row r="761" s="480" customFormat="1" ht="12.75">
      <c r="I761" s="502"/>
    </row>
    <row r="762" s="480" customFormat="1" ht="12.75">
      <c r="I762" s="502"/>
    </row>
    <row r="763" s="480" customFormat="1" ht="12.75">
      <c r="I763" s="502"/>
    </row>
    <row r="764" s="480" customFormat="1" ht="12.75">
      <c r="I764" s="502"/>
    </row>
    <row r="765" s="480" customFormat="1" ht="12.75">
      <c r="I765" s="502"/>
    </row>
    <row r="766" s="480" customFormat="1" ht="12.75">
      <c r="I766" s="502"/>
    </row>
    <row r="767" s="480" customFormat="1" ht="12.75">
      <c r="I767" s="502"/>
    </row>
    <row r="768" s="480" customFormat="1" ht="12.75">
      <c r="I768" s="502"/>
    </row>
    <row r="769" s="480" customFormat="1" ht="12.75">
      <c r="I769" s="502"/>
    </row>
    <row r="770" s="480" customFormat="1" ht="12.75">
      <c r="I770" s="502"/>
    </row>
    <row r="771" s="480" customFormat="1" ht="12.75">
      <c r="I771" s="502"/>
    </row>
    <row r="772" s="480" customFormat="1" ht="12.75">
      <c r="I772" s="502"/>
    </row>
    <row r="773" s="480" customFormat="1" ht="12.75">
      <c r="I773" s="502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A19">
      <selection activeCell="A55" sqref="A55"/>
    </sheetView>
  </sheetViews>
  <sheetFormatPr defaultColWidth="9.140625" defaultRowHeight="15"/>
  <cols>
    <col min="1" max="1" width="56.421875" style="380" bestFit="1" customWidth="1"/>
    <col min="2" max="5" width="8.421875" style="380" bestFit="1" customWidth="1"/>
    <col min="6" max="6" width="7.140625" style="380" bestFit="1" customWidth="1"/>
    <col min="7" max="7" width="7.00390625" style="380" bestFit="1" customWidth="1"/>
    <col min="8" max="8" width="7.140625" style="380" bestFit="1" customWidth="1"/>
    <col min="9" max="9" width="6.8515625" style="380" bestFit="1" customWidth="1"/>
    <col min="10" max="10" width="10.421875" style="380" bestFit="1" customWidth="1"/>
    <col min="11" max="11" width="54.8515625" style="380" customWidth="1"/>
    <col min="12" max="14" width="9.421875" style="380" bestFit="1" customWidth="1"/>
    <col min="15" max="15" width="10.28125" style="380" customWidth="1"/>
    <col min="16" max="16" width="8.421875" style="380" customWidth="1"/>
    <col min="17" max="17" width="6.8515625" style="380" customWidth="1"/>
    <col min="18" max="18" width="8.28125" style="380" customWidth="1"/>
    <col min="19" max="19" width="6.8515625" style="380" bestFit="1" customWidth="1"/>
    <col min="20" max="16384" width="9.140625" style="380" customWidth="1"/>
  </cols>
  <sheetData>
    <row r="1" spans="1:19" ht="12.75">
      <c r="A1" s="1674" t="s">
        <v>545</v>
      </c>
      <c r="B1" s="1674"/>
      <c r="C1" s="1674"/>
      <c r="D1" s="1674"/>
      <c r="E1" s="1674"/>
      <c r="F1" s="1674"/>
      <c r="G1" s="1674"/>
      <c r="H1" s="1674"/>
      <c r="I1" s="1674"/>
      <c r="J1" s="1674"/>
      <c r="K1" s="1674"/>
      <c r="L1" s="1674"/>
      <c r="M1" s="1674"/>
      <c r="N1" s="1674"/>
      <c r="O1" s="1674"/>
      <c r="P1" s="1674"/>
      <c r="Q1" s="1674"/>
      <c r="R1" s="1674"/>
      <c r="S1" s="1674"/>
    </row>
    <row r="2" spans="1:19" ht="15.75">
      <c r="A2" s="1673" t="s">
        <v>544</v>
      </c>
      <c r="B2" s="1673"/>
      <c r="C2" s="1673"/>
      <c r="D2" s="1673"/>
      <c r="E2" s="1673"/>
      <c r="F2" s="1673"/>
      <c r="G2" s="1673"/>
      <c r="H2" s="1673"/>
      <c r="I2" s="1673"/>
      <c r="J2" s="1673"/>
      <c r="K2" s="1673"/>
      <c r="L2" s="1673"/>
      <c r="M2" s="1673"/>
      <c r="N2" s="1673"/>
      <c r="O2" s="1673"/>
      <c r="P2" s="1673"/>
      <c r="Q2" s="1673"/>
      <c r="R2" s="1673"/>
      <c r="S2" s="1673"/>
    </row>
    <row r="3" spans="1:19" ht="13.5" thickBot="1">
      <c r="A3" s="568"/>
      <c r="B3" s="568"/>
      <c r="C3" s="568"/>
      <c r="D3" s="568"/>
      <c r="E3" s="568"/>
      <c r="F3" s="568"/>
      <c r="G3" s="568"/>
      <c r="H3" s="1675" t="s">
        <v>27</v>
      </c>
      <c r="I3" s="1675"/>
      <c r="K3" s="568"/>
      <c r="L3" s="568"/>
      <c r="M3" s="568"/>
      <c r="N3" s="568"/>
      <c r="O3" s="568"/>
      <c r="P3" s="568"/>
      <c r="Q3" s="568"/>
      <c r="R3" s="1675" t="s">
        <v>27</v>
      </c>
      <c r="S3" s="1675"/>
    </row>
    <row r="4" spans="1:19" ht="13.5" customHeight="1" thickTop="1">
      <c r="A4" s="593"/>
      <c r="B4" s="541">
        <f>Deposits!B4</f>
        <v>2014</v>
      </c>
      <c r="C4" s="540">
        <f>Deposits!C4</f>
        <v>2015</v>
      </c>
      <c r="D4" s="539">
        <f>Deposits!D4</f>
        <v>2015</v>
      </c>
      <c r="E4" s="539">
        <f>Deposits!E4</f>
        <v>2016</v>
      </c>
      <c r="F4" s="1670" t="str">
        <f>Deposits!F4</f>
        <v>Changes during ten months </v>
      </c>
      <c r="G4" s="1671"/>
      <c r="H4" s="1671"/>
      <c r="I4" s="1672"/>
      <c r="K4" s="593"/>
      <c r="L4" s="541">
        <f aca="true" t="shared" si="0" ref="L4:P5">B4</f>
        <v>2014</v>
      </c>
      <c r="M4" s="540">
        <f t="shared" si="0"/>
        <v>2015</v>
      </c>
      <c r="N4" s="539">
        <f t="shared" si="0"/>
        <v>2015</v>
      </c>
      <c r="O4" s="539">
        <f t="shared" si="0"/>
        <v>2016</v>
      </c>
      <c r="P4" s="1670" t="str">
        <f t="shared" si="0"/>
        <v>Changes during ten months </v>
      </c>
      <c r="Q4" s="1671"/>
      <c r="R4" s="1671"/>
      <c r="S4" s="1672"/>
    </row>
    <row r="5" spans="1:19" ht="12.75">
      <c r="A5" s="592" t="s">
        <v>377</v>
      </c>
      <c r="B5" s="537" t="str">
        <f>Deposits!B5</f>
        <v>Jul </v>
      </c>
      <c r="C5" s="537" t="str">
        <f>Deposits!C5</f>
        <v>May</v>
      </c>
      <c r="D5" s="536" t="str">
        <f>Deposits!D5</f>
        <v>Jul (p)</v>
      </c>
      <c r="E5" s="536" t="str">
        <f>Deposits!E5</f>
        <v>May(e)</v>
      </c>
      <c r="F5" s="1663" t="str">
        <f>Deposits!F5</f>
        <v>2014/15</v>
      </c>
      <c r="G5" s="1664"/>
      <c r="H5" s="1663" t="str">
        <f>Deposits!H5</f>
        <v>2015/16</v>
      </c>
      <c r="I5" s="1665"/>
      <c r="K5" s="592" t="s">
        <v>377</v>
      </c>
      <c r="L5" s="537" t="str">
        <f t="shared" si="0"/>
        <v>Jul </v>
      </c>
      <c r="M5" s="537" t="str">
        <f t="shared" si="0"/>
        <v>May</v>
      </c>
      <c r="N5" s="536" t="str">
        <f t="shared" si="0"/>
        <v>Jul (p)</v>
      </c>
      <c r="O5" s="536" t="str">
        <f t="shared" si="0"/>
        <v>May(e)</v>
      </c>
      <c r="P5" s="1663" t="str">
        <f t="shared" si="0"/>
        <v>2014/15</v>
      </c>
      <c r="Q5" s="1664"/>
      <c r="R5" s="1663" t="str">
        <f>H5</f>
        <v>2015/16</v>
      </c>
      <c r="S5" s="1665"/>
    </row>
    <row r="6" spans="1:19" ht="12.75">
      <c r="A6" s="591"/>
      <c r="B6" s="590"/>
      <c r="C6" s="589"/>
      <c r="D6" s="589"/>
      <c r="E6" s="589"/>
      <c r="F6" s="589" t="s">
        <v>52</v>
      </c>
      <c r="G6" s="589" t="s">
        <v>543</v>
      </c>
      <c r="H6" s="589" t="s">
        <v>52</v>
      </c>
      <c r="I6" s="588" t="s">
        <v>543</v>
      </c>
      <c r="K6" s="591"/>
      <c r="L6" s="590"/>
      <c r="M6" s="589"/>
      <c r="N6" s="589"/>
      <c r="O6" s="589"/>
      <c r="P6" s="589" t="s">
        <v>52</v>
      </c>
      <c r="Q6" s="589" t="s">
        <v>543</v>
      </c>
      <c r="R6" s="589" t="s">
        <v>52</v>
      </c>
      <c r="S6" s="588" t="s">
        <v>543</v>
      </c>
    </row>
    <row r="7" spans="1:19" s="568" customFormat="1" ht="12.75">
      <c r="A7" s="559" t="s">
        <v>542</v>
      </c>
      <c r="B7" s="573">
        <v>50909.84338522675</v>
      </c>
      <c r="C7" s="572">
        <v>61067.13753835382</v>
      </c>
      <c r="D7" s="572">
        <v>65159.77609384413</v>
      </c>
      <c r="E7" s="572">
        <v>74029.03873433343</v>
      </c>
      <c r="F7" s="572">
        <v>10157.29415312707</v>
      </c>
      <c r="G7" s="572">
        <v>19.9515329015421</v>
      </c>
      <c r="H7" s="572">
        <v>8869.262640489302</v>
      </c>
      <c r="I7" s="571">
        <v>13.611560953978188</v>
      </c>
      <c r="J7" s="510"/>
      <c r="K7" s="559" t="s">
        <v>541</v>
      </c>
      <c r="L7" s="558">
        <v>22381.9792591197</v>
      </c>
      <c r="M7" s="557">
        <v>21528.835757872705</v>
      </c>
      <c r="N7" s="557">
        <v>23002.465491631418</v>
      </c>
      <c r="O7" s="557">
        <v>27671.5795516255</v>
      </c>
      <c r="P7" s="557">
        <v>-853.1435012469956</v>
      </c>
      <c r="Q7" s="557">
        <v>-3.811742881940953</v>
      </c>
      <c r="R7" s="557">
        <v>4669.114059994081</v>
      </c>
      <c r="S7" s="587">
        <v>20.2983200287498</v>
      </c>
    </row>
    <row r="8" spans="1:19" s="381" customFormat="1" ht="12.75">
      <c r="A8" s="550" t="s">
        <v>540</v>
      </c>
      <c r="B8" s="567">
        <v>6686.876255879998</v>
      </c>
      <c r="C8" s="566">
        <v>7827.402128339998</v>
      </c>
      <c r="D8" s="566">
        <v>7998.323793673232</v>
      </c>
      <c r="E8" s="566">
        <v>9949.66131230817</v>
      </c>
      <c r="F8" s="548">
        <v>1140.5258724599998</v>
      </c>
      <c r="G8" s="548">
        <v>17.056183318138967</v>
      </c>
      <c r="H8" s="548">
        <v>1951.3375186349376</v>
      </c>
      <c r="I8" s="547">
        <v>24.39683074819337</v>
      </c>
      <c r="J8" s="504"/>
      <c r="K8" s="550" t="s">
        <v>539</v>
      </c>
      <c r="L8" s="570">
        <v>12500.041175756698</v>
      </c>
      <c r="M8" s="569">
        <v>13067.469872236705</v>
      </c>
      <c r="N8" s="569">
        <v>14342.269260266698</v>
      </c>
      <c r="O8" s="569">
        <v>17837.57977787</v>
      </c>
      <c r="P8" s="562">
        <v>567.4286964800067</v>
      </c>
      <c r="Q8" s="562">
        <v>4.539414618733502</v>
      </c>
      <c r="R8" s="562">
        <v>3495.3105176033023</v>
      </c>
      <c r="S8" s="586">
        <v>24.37069374570023</v>
      </c>
    </row>
    <row r="9" spans="1:19" s="381" customFormat="1" ht="12.75">
      <c r="A9" s="550" t="s">
        <v>538</v>
      </c>
      <c r="B9" s="549">
        <v>3207.8566312049998</v>
      </c>
      <c r="C9" s="548">
        <v>3318.4588345400007</v>
      </c>
      <c r="D9" s="548">
        <v>3479.861155805159</v>
      </c>
      <c r="E9" s="548">
        <v>3481.0280038968185</v>
      </c>
      <c r="F9" s="549">
        <v>110.60220333500092</v>
      </c>
      <c r="G9" s="548">
        <v>3.4478536933071817</v>
      </c>
      <c r="H9" s="548">
        <v>1.1668480916596309</v>
      </c>
      <c r="I9" s="547">
        <v>0.03353145540629047</v>
      </c>
      <c r="K9" s="550" t="s">
        <v>537</v>
      </c>
      <c r="L9" s="565">
        <v>53.789542870000005</v>
      </c>
      <c r="M9" s="562">
        <v>49.27353336</v>
      </c>
      <c r="N9" s="562">
        <v>44.92072345</v>
      </c>
      <c r="O9" s="562">
        <v>37.333546469999995</v>
      </c>
      <c r="P9" s="565">
        <v>-4.5160095100000035</v>
      </c>
      <c r="Q9" s="562">
        <v>-8.395701597454389</v>
      </c>
      <c r="R9" s="562">
        <v>-7.587176980000002</v>
      </c>
      <c r="S9" s="586">
        <v>-16.890148682589846</v>
      </c>
    </row>
    <row r="10" spans="1:19" s="381" customFormat="1" ht="12.75">
      <c r="A10" s="550" t="s">
        <v>536</v>
      </c>
      <c r="B10" s="549">
        <v>15442.179896470003</v>
      </c>
      <c r="C10" s="548">
        <v>19159.738631708493</v>
      </c>
      <c r="D10" s="548">
        <v>20730.12233032415</v>
      </c>
      <c r="E10" s="548">
        <v>25824.233245294054</v>
      </c>
      <c r="F10" s="549">
        <v>3717.55873523849</v>
      </c>
      <c r="G10" s="548">
        <v>24.074054053005195</v>
      </c>
      <c r="H10" s="548">
        <v>5094.110914969904</v>
      </c>
      <c r="I10" s="547">
        <v>24.573472523691805</v>
      </c>
      <c r="K10" s="550" t="s">
        <v>535</v>
      </c>
      <c r="L10" s="565">
        <v>6799.226489263001</v>
      </c>
      <c r="M10" s="562">
        <v>6199.695701756002</v>
      </c>
      <c r="N10" s="562">
        <v>6466.227867574001</v>
      </c>
      <c r="O10" s="562">
        <v>6931.4304086024995</v>
      </c>
      <c r="P10" s="565">
        <v>-599.5307875069993</v>
      </c>
      <c r="Q10" s="562">
        <v>-8.817632247635057</v>
      </c>
      <c r="R10" s="562">
        <v>465.2025410284987</v>
      </c>
      <c r="S10" s="586">
        <v>7.194341903126178</v>
      </c>
    </row>
    <row r="11" spans="1:19" s="381" customFormat="1" ht="12.75">
      <c r="A11" s="550" t="s">
        <v>534</v>
      </c>
      <c r="B11" s="549">
        <v>5791.252341764999</v>
      </c>
      <c r="C11" s="548">
        <v>1731.6873105600002</v>
      </c>
      <c r="D11" s="548">
        <v>1769.28074207</v>
      </c>
      <c r="E11" s="548">
        <v>2193.63685501</v>
      </c>
      <c r="F11" s="549">
        <v>-4059.565031204999</v>
      </c>
      <c r="G11" s="548">
        <v>-70.09822386651116</v>
      </c>
      <c r="H11" s="548">
        <v>424.35611294</v>
      </c>
      <c r="I11" s="547">
        <v>23.98466805463091</v>
      </c>
      <c r="K11" s="550" t="s">
        <v>533</v>
      </c>
      <c r="L11" s="564">
        <v>3028.9220512300003</v>
      </c>
      <c r="M11" s="563">
        <v>2212.39665052</v>
      </c>
      <c r="N11" s="563">
        <v>2149.04764034072</v>
      </c>
      <c r="O11" s="563">
        <v>2865.2358186829997</v>
      </c>
      <c r="P11" s="562">
        <v>-816.5254007100002</v>
      </c>
      <c r="Q11" s="562">
        <v>-26.95762343499138</v>
      </c>
      <c r="R11" s="562">
        <v>716.1881783422796</v>
      </c>
      <c r="S11" s="586">
        <v>33.32584000923924</v>
      </c>
    </row>
    <row r="12" spans="1:19" s="381" customFormat="1" ht="12.75">
      <c r="A12" s="550" t="s">
        <v>532</v>
      </c>
      <c r="B12" s="575">
        <v>19781.678259906756</v>
      </c>
      <c r="C12" s="574">
        <v>29029.850633205333</v>
      </c>
      <c r="D12" s="574">
        <v>31182.18807197159</v>
      </c>
      <c r="E12" s="574">
        <v>32580.479317824393</v>
      </c>
      <c r="F12" s="548">
        <v>9248.172373298577</v>
      </c>
      <c r="G12" s="548">
        <v>46.75120205570551</v>
      </c>
      <c r="H12" s="548">
        <v>1398.2912458528044</v>
      </c>
      <c r="I12" s="547">
        <v>4.484262754831089</v>
      </c>
      <c r="K12" s="559" t="s">
        <v>531</v>
      </c>
      <c r="L12" s="558">
        <v>47291.67585999333</v>
      </c>
      <c r="M12" s="557">
        <v>57118.47952773171</v>
      </c>
      <c r="N12" s="557">
        <v>60042.01386870157</v>
      </c>
      <c r="O12" s="557">
        <v>76549.37844739774</v>
      </c>
      <c r="P12" s="557">
        <v>9826.803667738379</v>
      </c>
      <c r="Q12" s="557">
        <v>20.779140280058083</v>
      </c>
      <c r="R12" s="557">
        <v>16507.36457869617</v>
      </c>
      <c r="S12" s="587">
        <v>27.49302282697259</v>
      </c>
    </row>
    <row r="13" spans="1:19" s="568" customFormat="1" ht="12.75">
      <c r="A13" s="559" t="s">
        <v>530</v>
      </c>
      <c r="B13" s="573">
        <v>3587.9108865739513</v>
      </c>
      <c r="C13" s="572">
        <v>3453.7540949000004</v>
      </c>
      <c r="D13" s="572">
        <v>3526.16618513</v>
      </c>
      <c r="E13" s="572">
        <v>3712.1505620099747</v>
      </c>
      <c r="F13" s="572">
        <v>-134.15679167395092</v>
      </c>
      <c r="G13" s="572">
        <v>-3.7391338836192634</v>
      </c>
      <c r="H13" s="572">
        <v>185.98437687997466</v>
      </c>
      <c r="I13" s="571">
        <v>5.274407589304187</v>
      </c>
      <c r="K13" s="550" t="s">
        <v>529</v>
      </c>
      <c r="L13" s="570">
        <v>9033.107553747499</v>
      </c>
      <c r="M13" s="569">
        <v>10223.602087829502</v>
      </c>
      <c r="N13" s="569">
        <v>10938.141335183493</v>
      </c>
      <c r="O13" s="569">
        <v>13742.096670680496</v>
      </c>
      <c r="P13" s="562">
        <v>1190.4945340820032</v>
      </c>
      <c r="Q13" s="562">
        <v>13.17923568382745</v>
      </c>
      <c r="R13" s="562">
        <v>2803.955335497003</v>
      </c>
      <c r="S13" s="586">
        <v>25.634659944261596</v>
      </c>
    </row>
    <row r="14" spans="1:19" s="381" customFormat="1" ht="12.75">
      <c r="A14" s="550" t="s">
        <v>528</v>
      </c>
      <c r="B14" s="567">
        <v>1109.246546085001</v>
      </c>
      <c r="C14" s="566">
        <v>973.23912994</v>
      </c>
      <c r="D14" s="566">
        <v>1064.9545842500002</v>
      </c>
      <c r="E14" s="566">
        <v>1608.2434980399998</v>
      </c>
      <c r="F14" s="548">
        <v>-136.007416145001</v>
      </c>
      <c r="G14" s="548">
        <v>-12.261243149688276</v>
      </c>
      <c r="H14" s="548">
        <v>543.2889137899997</v>
      </c>
      <c r="I14" s="547">
        <v>51.01521903608817</v>
      </c>
      <c r="K14" s="550" t="s">
        <v>527</v>
      </c>
      <c r="L14" s="565">
        <v>5518.7037887878</v>
      </c>
      <c r="M14" s="562">
        <v>5783.824184989199</v>
      </c>
      <c r="N14" s="562">
        <v>6241.116634909785</v>
      </c>
      <c r="O14" s="562">
        <v>9013.8724536382</v>
      </c>
      <c r="P14" s="565">
        <v>265.12039620139967</v>
      </c>
      <c r="Q14" s="562">
        <v>4.804033815694867</v>
      </c>
      <c r="R14" s="562">
        <v>2772.755818728415</v>
      </c>
      <c r="S14" s="586">
        <v>44.42723924143576</v>
      </c>
    </row>
    <row r="15" spans="1:19" s="381" customFormat="1" ht="12.75">
      <c r="A15" s="550" t="s">
        <v>526</v>
      </c>
      <c r="B15" s="549">
        <v>500.08196992</v>
      </c>
      <c r="C15" s="548">
        <v>640.8145566000001</v>
      </c>
      <c r="D15" s="548">
        <v>796.0430835399999</v>
      </c>
      <c r="E15" s="548">
        <v>608.2437358099744</v>
      </c>
      <c r="F15" s="549">
        <v>140.73258668000005</v>
      </c>
      <c r="G15" s="548">
        <v>28.141903756800822</v>
      </c>
      <c r="H15" s="548">
        <v>-187.7993477300255</v>
      </c>
      <c r="I15" s="547">
        <v>-23.59160598379709</v>
      </c>
      <c r="K15" s="550" t="s">
        <v>525</v>
      </c>
      <c r="L15" s="565">
        <v>0</v>
      </c>
      <c r="M15" s="562">
        <v>0</v>
      </c>
      <c r="N15" s="562">
        <v>0</v>
      </c>
      <c r="O15" s="562">
        <v>0</v>
      </c>
      <c r="P15" s="578">
        <v>0</v>
      </c>
      <c r="Q15" s="576"/>
      <c r="R15" s="576">
        <v>0</v>
      </c>
      <c r="S15" s="577"/>
    </row>
    <row r="16" spans="1:19" s="381" customFormat="1" ht="12.75">
      <c r="A16" s="550" t="s">
        <v>524</v>
      </c>
      <c r="B16" s="549">
        <v>296.53626492999996</v>
      </c>
      <c r="C16" s="548">
        <v>261.29913695999994</v>
      </c>
      <c r="D16" s="548">
        <v>241.57251959</v>
      </c>
      <c r="E16" s="548">
        <v>263.39977919</v>
      </c>
      <c r="F16" s="549">
        <v>-35.23712797000002</v>
      </c>
      <c r="G16" s="548">
        <v>-11.882906793311792</v>
      </c>
      <c r="H16" s="548">
        <v>21.82725959999999</v>
      </c>
      <c r="I16" s="547">
        <v>9.035489482431815</v>
      </c>
      <c r="K16" s="550" t="s">
        <v>523</v>
      </c>
      <c r="L16" s="565">
        <v>0</v>
      </c>
      <c r="M16" s="562">
        <v>0</v>
      </c>
      <c r="N16" s="562">
        <v>0</v>
      </c>
      <c r="O16" s="562">
        <v>0</v>
      </c>
      <c r="P16" s="578">
        <v>0</v>
      </c>
      <c r="Q16" s="576"/>
      <c r="R16" s="576">
        <v>0</v>
      </c>
      <c r="S16" s="577"/>
    </row>
    <row r="17" spans="1:19" s="381" customFormat="1" ht="12.75">
      <c r="A17" s="550" t="s">
        <v>522</v>
      </c>
      <c r="B17" s="549">
        <v>0.4576</v>
      </c>
      <c r="C17" s="548">
        <v>2.999888</v>
      </c>
      <c r="D17" s="548">
        <v>11.854953219999999</v>
      </c>
      <c r="E17" s="548">
        <v>11.53878442</v>
      </c>
      <c r="F17" s="549">
        <v>2.542288</v>
      </c>
      <c r="G17" s="548">
        <v>555.56993006993</v>
      </c>
      <c r="H17" s="548">
        <v>-0.31616879999999803</v>
      </c>
      <c r="I17" s="547">
        <v>-2.6669763611264425</v>
      </c>
      <c r="J17" s="504"/>
      <c r="K17" s="550" t="s">
        <v>521</v>
      </c>
      <c r="L17" s="565">
        <v>22866.757006658027</v>
      </c>
      <c r="M17" s="562">
        <v>29508.121881598</v>
      </c>
      <c r="N17" s="562">
        <v>31477.382981504998</v>
      </c>
      <c r="O17" s="562">
        <v>39013.054989519034</v>
      </c>
      <c r="P17" s="565">
        <v>6641.364874939973</v>
      </c>
      <c r="Q17" s="561">
        <v>29.04375497149085</v>
      </c>
      <c r="R17" s="561">
        <v>7535.672008014037</v>
      </c>
      <c r="S17" s="560">
        <v>23.939957182723013</v>
      </c>
    </row>
    <row r="18" spans="1:19" s="381" customFormat="1" ht="12.75">
      <c r="A18" s="550" t="s">
        <v>520</v>
      </c>
      <c r="B18" s="549">
        <v>5.009313099999999</v>
      </c>
      <c r="C18" s="548">
        <v>16.28855513</v>
      </c>
      <c r="D18" s="548">
        <v>16.02626883</v>
      </c>
      <c r="E18" s="548">
        <v>23.85787278</v>
      </c>
      <c r="F18" s="549">
        <v>11.279242029999999</v>
      </c>
      <c r="G18" s="548">
        <v>225.16544294266617</v>
      </c>
      <c r="H18" s="548">
        <v>7.831603950000002</v>
      </c>
      <c r="I18" s="547">
        <v>48.86729427213784</v>
      </c>
      <c r="K18" s="550" t="s">
        <v>519</v>
      </c>
      <c r="L18" s="565">
        <v>2598.2843517300007</v>
      </c>
      <c r="M18" s="562">
        <v>3003.42411154</v>
      </c>
      <c r="N18" s="562">
        <v>3063.0504860332953</v>
      </c>
      <c r="O18" s="562">
        <v>3738.9289762</v>
      </c>
      <c r="P18" s="565">
        <v>405.1397598099993</v>
      </c>
      <c r="Q18" s="561">
        <v>15.592587452572209</v>
      </c>
      <c r="R18" s="561">
        <v>675.8784901667045</v>
      </c>
      <c r="S18" s="560">
        <v>22.065535427787843</v>
      </c>
    </row>
    <row r="19" spans="1:19" s="381" customFormat="1" ht="12.75">
      <c r="A19" s="550" t="s">
        <v>518</v>
      </c>
      <c r="B19" s="549">
        <v>818.1741856600001</v>
      </c>
      <c r="C19" s="548">
        <v>650.0291863</v>
      </c>
      <c r="D19" s="548">
        <v>517.13052966</v>
      </c>
      <c r="E19" s="548">
        <v>806.8740117100001</v>
      </c>
      <c r="F19" s="549">
        <v>-168.14499936000016</v>
      </c>
      <c r="G19" s="548">
        <v>-20.55124719247429</v>
      </c>
      <c r="H19" s="548">
        <v>289.7434820500001</v>
      </c>
      <c r="I19" s="547">
        <v>56.029080750753394</v>
      </c>
      <c r="K19" s="550" t="s">
        <v>517</v>
      </c>
      <c r="L19" s="564">
        <v>7274.823159070001</v>
      </c>
      <c r="M19" s="563">
        <v>8599.507261775</v>
      </c>
      <c r="N19" s="563">
        <v>8322.322431069999</v>
      </c>
      <c r="O19" s="563">
        <v>11041.42535736001</v>
      </c>
      <c r="P19" s="562">
        <v>1324.6841027049986</v>
      </c>
      <c r="Q19" s="561">
        <v>18.20915881719307</v>
      </c>
      <c r="R19" s="561">
        <v>2719.102926290012</v>
      </c>
      <c r="S19" s="560">
        <v>32.67240543503453</v>
      </c>
    </row>
    <row r="20" spans="1:19" s="381" customFormat="1" ht="12.75">
      <c r="A20" s="550" t="s">
        <v>516</v>
      </c>
      <c r="B20" s="575">
        <v>858.4050068789501</v>
      </c>
      <c r="C20" s="574">
        <v>909.08364197</v>
      </c>
      <c r="D20" s="574">
        <v>878.58424604</v>
      </c>
      <c r="E20" s="574">
        <v>389.99288006000006</v>
      </c>
      <c r="F20" s="548">
        <v>50.678635091049955</v>
      </c>
      <c r="G20" s="548">
        <v>5.9038140137731645</v>
      </c>
      <c r="H20" s="548">
        <v>-488.59136598</v>
      </c>
      <c r="I20" s="547">
        <v>-55.611214084728246</v>
      </c>
      <c r="J20" s="504"/>
      <c r="K20" s="559" t="s">
        <v>515</v>
      </c>
      <c r="L20" s="558">
        <v>244239.8243797957</v>
      </c>
      <c r="M20" s="557">
        <v>290913.8402325391</v>
      </c>
      <c r="N20" s="557">
        <v>297464.8425950582</v>
      </c>
      <c r="O20" s="557">
        <v>351137.91774870985</v>
      </c>
      <c r="P20" s="557">
        <v>46674.01585274341</v>
      </c>
      <c r="Q20" s="556">
        <v>19.109912141176775</v>
      </c>
      <c r="R20" s="556">
        <v>53673.07515365165</v>
      </c>
      <c r="S20" s="555">
        <v>18.043502111178004</v>
      </c>
    </row>
    <row r="21" spans="1:19" s="568" customFormat="1" ht="12.75">
      <c r="A21" s="559" t="s">
        <v>514</v>
      </c>
      <c r="B21" s="573">
        <v>222679.3593088955</v>
      </c>
      <c r="C21" s="572">
        <v>257169.54249825343</v>
      </c>
      <c r="D21" s="572">
        <v>255565.55740765922</v>
      </c>
      <c r="E21" s="572">
        <v>287386.8176757574</v>
      </c>
      <c r="F21" s="572">
        <v>34490.18318935792</v>
      </c>
      <c r="G21" s="572">
        <v>15.488720327021403</v>
      </c>
      <c r="H21" s="572">
        <v>31821.26026809818</v>
      </c>
      <c r="I21" s="571">
        <v>12.45131018079219</v>
      </c>
      <c r="J21" s="510"/>
      <c r="K21" s="550" t="s">
        <v>513</v>
      </c>
      <c r="L21" s="570">
        <v>57395.93432424599</v>
      </c>
      <c r="M21" s="569">
        <v>67977.16903856224</v>
      </c>
      <c r="N21" s="569">
        <v>66556.96564459868</v>
      </c>
      <c r="O21" s="569">
        <v>71596.64917379625</v>
      </c>
      <c r="P21" s="562">
        <v>10581.234714316248</v>
      </c>
      <c r="Q21" s="561">
        <v>18.435512617565973</v>
      </c>
      <c r="R21" s="561">
        <v>5039.683529197573</v>
      </c>
      <c r="S21" s="560">
        <v>7.571985111383395</v>
      </c>
    </row>
    <row r="22" spans="1:19" s="381" customFormat="1" ht="12.75">
      <c r="A22" s="550" t="s">
        <v>512</v>
      </c>
      <c r="B22" s="567">
        <v>41324.93941762301</v>
      </c>
      <c r="C22" s="566">
        <v>48935.36284927201</v>
      </c>
      <c r="D22" s="566">
        <v>49144.7073363505</v>
      </c>
      <c r="E22" s="566">
        <v>56331.63186612341</v>
      </c>
      <c r="F22" s="548">
        <v>7610.4234316489965</v>
      </c>
      <c r="G22" s="548">
        <v>18.416054660696084</v>
      </c>
      <c r="H22" s="548">
        <v>7186.924529772914</v>
      </c>
      <c r="I22" s="547">
        <v>14.624005145833916</v>
      </c>
      <c r="J22" s="504"/>
      <c r="K22" s="550" t="s">
        <v>511</v>
      </c>
      <c r="L22" s="565">
        <v>41644.00051949662</v>
      </c>
      <c r="M22" s="562">
        <v>47805.123641944454</v>
      </c>
      <c r="N22" s="562">
        <v>48139.0792284881</v>
      </c>
      <c r="O22" s="562">
        <v>56546.81841589597</v>
      </c>
      <c r="P22" s="565">
        <v>6161.123122447832</v>
      </c>
      <c r="Q22" s="561">
        <v>14.794743649960711</v>
      </c>
      <c r="R22" s="561">
        <v>8407.739187407868</v>
      </c>
      <c r="S22" s="560">
        <v>17.465517251589375</v>
      </c>
    </row>
    <row r="23" spans="1:19" s="381" customFormat="1" ht="12.75">
      <c r="A23" s="550" t="s">
        <v>510</v>
      </c>
      <c r="B23" s="549">
        <v>11307.456106658003</v>
      </c>
      <c r="C23" s="548">
        <v>14569.202892721996</v>
      </c>
      <c r="D23" s="548">
        <v>14607.971609179998</v>
      </c>
      <c r="E23" s="548">
        <v>19782.356909300004</v>
      </c>
      <c r="F23" s="549">
        <v>3261.7467860639936</v>
      </c>
      <c r="G23" s="548">
        <v>28.84598229077739</v>
      </c>
      <c r="H23" s="548">
        <v>5174.385300120006</v>
      </c>
      <c r="I23" s="547">
        <v>35.42165496042105</v>
      </c>
      <c r="K23" s="550" t="s">
        <v>509</v>
      </c>
      <c r="L23" s="565">
        <v>17874.016371721</v>
      </c>
      <c r="M23" s="562">
        <v>24820.168292285718</v>
      </c>
      <c r="N23" s="562">
        <v>26139.835300735725</v>
      </c>
      <c r="O23" s="562">
        <v>35446.89796320572</v>
      </c>
      <c r="P23" s="565">
        <v>6946.151920564716</v>
      </c>
      <c r="Q23" s="561">
        <v>38.86172965329955</v>
      </c>
      <c r="R23" s="561">
        <v>9307.062662469998</v>
      </c>
      <c r="S23" s="560">
        <v>35.604901696561356</v>
      </c>
    </row>
    <row r="24" spans="1:19" s="381" customFormat="1" ht="12.75">
      <c r="A24" s="550" t="s">
        <v>508</v>
      </c>
      <c r="B24" s="549">
        <v>10020.960872068636</v>
      </c>
      <c r="C24" s="548">
        <v>9634.021517533947</v>
      </c>
      <c r="D24" s="548">
        <v>9952.86956710395</v>
      </c>
      <c r="E24" s="548">
        <v>11711.545445650654</v>
      </c>
      <c r="F24" s="549">
        <v>-386.9393545346884</v>
      </c>
      <c r="G24" s="548">
        <v>-3.861299923974378</v>
      </c>
      <c r="H24" s="548">
        <v>1758.6758785467046</v>
      </c>
      <c r="I24" s="585">
        <v>17.670038441571158</v>
      </c>
      <c r="K24" s="550" t="s">
        <v>507</v>
      </c>
      <c r="L24" s="565">
        <v>95943.01699015798</v>
      </c>
      <c r="M24" s="562">
        <v>112558.77693072434</v>
      </c>
      <c r="N24" s="562">
        <v>119664.8019044213</v>
      </c>
      <c r="O24" s="562">
        <v>140286.6905966294</v>
      </c>
      <c r="P24" s="565">
        <v>16615.759940566364</v>
      </c>
      <c r="Q24" s="561">
        <v>17.318362984427353</v>
      </c>
      <c r="R24" s="561">
        <v>20621.8886922081</v>
      </c>
      <c r="S24" s="560">
        <v>17.23304460795349</v>
      </c>
    </row>
    <row r="25" spans="1:19" s="381" customFormat="1" ht="12.75">
      <c r="A25" s="550" t="s">
        <v>506</v>
      </c>
      <c r="B25" s="549">
        <v>5925.236432443638</v>
      </c>
      <c r="C25" s="548">
        <v>4804.020165813948</v>
      </c>
      <c r="D25" s="548">
        <v>5640.701975473947</v>
      </c>
      <c r="E25" s="548">
        <v>8289.152592990653</v>
      </c>
      <c r="F25" s="549">
        <v>-1121.21626662969</v>
      </c>
      <c r="G25" s="548">
        <v>-18.92272619689012</v>
      </c>
      <c r="H25" s="548">
        <v>2648.450617516706</v>
      </c>
      <c r="I25" s="547">
        <v>46.95250039857275</v>
      </c>
      <c r="K25" s="550" t="s">
        <v>505</v>
      </c>
      <c r="L25" s="565">
        <v>30101.9835634031</v>
      </c>
      <c r="M25" s="562">
        <v>36497.64909826435</v>
      </c>
      <c r="N25" s="562">
        <v>35801.55782196435</v>
      </c>
      <c r="O25" s="562">
        <v>45790.08367454697</v>
      </c>
      <c r="P25" s="565">
        <v>6395.665534861251</v>
      </c>
      <c r="Q25" s="561">
        <v>21.246658119356855</v>
      </c>
      <c r="R25" s="561">
        <v>9988.525852582621</v>
      </c>
      <c r="S25" s="560">
        <v>27.899696159183986</v>
      </c>
    </row>
    <row r="26" spans="1:19" s="381" customFormat="1" ht="12.75">
      <c r="A26" s="550" t="s">
        <v>504</v>
      </c>
      <c r="B26" s="549">
        <v>4095.7244396249994</v>
      </c>
      <c r="C26" s="548">
        <v>4830.0013517200005</v>
      </c>
      <c r="D26" s="548">
        <v>4312.167591630001</v>
      </c>
      <c r="E26" s="548">
        <v>3422.3928526600007</v>
      </c>
      <c r="F26" s="549">
        <v>734.2769120950011</v>
      </c>
      <c r="G26" s="548">
        <v>17.927888531539754</v>
      </c>
      <c r="H26" s="548">
        <v>-889.7747389700003</v>
      </c>
      <c r="I26" s="547">
        <v>-20.6340481918437</v>
      </c>
      <c r="K26" s="550" t="s">
        <v>503</v>
      </c>
      <c r="L26" s="564">
        <v>1280.872610771</v>
      </c>
      <c r="M26" s="563">
        <v>1254.9532307580002</v>
      </c>
      <c r="N26" s="563">
        <v>1162.6026948499998</v>
      </c>
      <c r="O26" s="563">
        <v>1470.7779246355194</v>
      </c>
      <c r="P26" s="562">
        <v>-25.91938001299968</v>
      </c>
      <c r="Q26" s="561">
        <v>-2.023572039486264</v>
      </c>
      <c r="R26" s="561">
        <v>308.1752297855196</v>
      </c>
      <c r="S26" s="560">
        <v>26.507355535183986</v>
      </c>
    </row>
    <row r="27" spans="1:19" s="381" customFormat="1" ht="12.75">
      <c r="A27" s="550" t="s">
        <v>502</v>
      </c>
      <c r="B27" s="549">
        <v>1117.4021679950006</v>
      </c>
      <c r="C27" s="548">
        <v>1900.3623591600003</v>
      </c>
      <c r="D27" s="548">
        <v>1277.4018440000004</v>
      </c>
      <c r="E27" s="548">
        <v>502.08695744600016</v>
      </c>
      <c r="F27" s="549">
        <v>782.9601911649997</v>
      </c>
      <c r="G27" s="548">
        <v>70.06968606208243</v>
      </c>
      <c r="H27" s="548">
        <v>-775.3148865540003</v>
      </c>
      <c r="I27" s="547">
        <v>-60.69467413059411</v>
      </c>
      <c r="K27" s="559" t="s">
        <v>501</v>
      </c>
      <c r="L27" s="558">
        <v>90656.92182198001</v>
      </c>
      <c r="M27" s="557">
        <v>98812.76306266001</v>
      </c>
      <c r="N27" s="557">
        <v>107252.81507546373</v>
      </c>
      <c r="O27" s="557">
        <v>127079.68465605001</v>
      </c>
      <c r="P27" s="557">
        <v>8155.841240680005</v>
      </c>
      <c r="Q27" s="556">
        <v>8.996380063174172</v>
      </c>
      <c r="R27" s="556">
        <v>19826.86958058628</v>
      </c>
      <c r="S27" s="555">
        <v>18.486106464092316</v>
      </c>
    </row>
    <row r="28" spans="1:19" s="381" customFormat="1" ht="12.75">
      <c r="A28" s="550" t="s">
        <v>500</v>
      </c>
      <c r="B28" s="549">
        <v>5965.848269225006</v>
      </c>
      <c r="C28" s="548">
        <v>5792.598981070001</v>
      </c>
      <c r="D28" s="548">
        <v>5944.705740249078</v>
      </c>
      <c r="E28" s="548">
        <v>6669.780452955854</v>
      </c>
      <c r="F28" s="549">
        <v>-173.24928815500516</v>
      </c>
      <c r="G28" s="548">
        <v>-2.904017674212675</v>
      </c>
      <c r="H28" s="548">
        <v>725.0747127067762</v>
      </c>
      <c r="I28" s="547">
        <v>12.196982397254807</v>
      </c>
      <c r="K28" s="550" t="s">
        <v>499</v>
      </c>
      <c r="L28" s="570">
        <v>159.51203882000001</v>
      </c>
      <c r="M28" s="569">
        <v>565.7754097899999</v>
      </c>
      <c r="N28" s="569">
        <v>2160.39919307</v>
      </c>
      <c r="O28" s="569">
        <v>2028.34635039</v>
      </c>
      <c r="P28" s="562">
        <v>406.26337096999987</v>
      </c>
      <c r="Q28" s="561">
        <v>254.6913536905163</v>
      </c>
      <c r="R28" s="561">
        <v>-132.0528426799999</v>
      </c>
      <c r="S28" s="560">
        <v>-6.1124278838647585</v>
      </c>
    </row>
    <row r="29" spans="1:19" s="381" customFormat="1" ht="12.75">
      <c r="A29" s="550" t="s">
        <v>498</v>
      </c>
      <c r="B29" s="549">
        <v>0</v>
      </c>
      <c r="C29" s="548">
        <v>0</v>
      </c>
      <c r="D29" s="548">
        <v>0</v>
      </c>
      <c r="E29" s="548">
        <v>0</v>
      </c>
      <c r="F29" s="581">
        <v>0</v>
      </c>
      <c r="G29" s="580"/>
      <c r="H29" s="580">
        <v>0</v>
      </c>
      <c r="I29" s="579"/>
      <c r="J29" s="504"/>
      <c r="K29" s="584" t="s">
        <v>497</v>
      </c>
      <c r="L29" s="565">
        <v>140.63570449</v>
      </c>
      <c r="M29" s="562">
        <v>109.5929529</v>
      </c>
      <c r="N29" s="562">
        <v>131.60030004</v>
      </c>
      <c r="O29" s="562">
        <v>140.62443199999998</v>
      </c>
      <c r="P29" s="565">
        <v>-31.042751589999995</v>
      </c>
      <c r="Q29" s="561">
        <v>-22.073165347713896</v>
      </c>
      <c r="R29" s="561">
        <v>9.024131959999977</v>
      </c>
      <c r="S29" s="560">
        <v>6.857227496637231</v>
      </c>
    </row>
    <row r="30" spans="1:19" s="381" customFormat="1" ht="12.75">
      <c r="A30" s="550" t="s">
        <v>496</v>
      </c>
      <c r="B30" s="549">
        <v>11334.190188690505</v>
      </c>
      <c r="C30" s="548">
        <v>12631.976409791003</v>
      </c>
      <c r="D30" s="548">
        <v>13283.049057741999</v>
      </c>
      <c r="E30" s="548">
        <v>14403.829311411992</v>
      </c>
      <c r="F30" s="549">
        <v>1297.7862211004976</v>
      </c>
      <c r="G30" s="583">
        <v>11.450189201831606</v>
      </c>
      <c r="H30" s="583">
        <v>1120.7802536699928</v>
      </c>
      <c r="I30" s="582">
        <v>8.437673073387833</v>
      </c>
      <c r="K30" s="550" t="s">
        <v>495</v>
      </c>
      <c r="L30" s="565">
        <v>509.33917166</v>
      </c>
      <c r="M30" s="562">
        <v>422.88100000000003</v>
      </c>
      <c r="N30" s="562">
        <v>567.73356983</v>
      </c>
      <c r="O30" s="562">
        <v>566.06657663</v>
      </c>
      <c r="P30" s="565">
        <v>-86.45817165999995</v>
      </c>
      <c r="Q30" s="561">
        <v>-16.974577348571476</v>
      </c>
      <c r="R30" s="561">
        <v>-1.666993199999979</v>
      </c>
      <c r="S30" s="560">
        <v>-0.2936224469691192</v>
      </c>
    </row>
    <row r="31" spans="1:19" s="381" customFormat="1" ht="12.75">
      <c r="A31" s="550" t="s">
        <v>494</v>
      </c>
      <c r="B31" s="549">
        <v>9800.926100849107</v>
      </c>
      <c r="C31" s="548">
        <v>10881.024566840002</v>
      </c>
      <c r="D31" s="548">
        <v>11736.549682733475</v>
      </c>
      <c r="E31" s="548">
        <v>13104.21185666927</v>
      </c>
      <c r="F31" s="549">
        <v>1080.0984659908954</v>
      </c>
      <c r="G31" s="583">
        <v>11.020371492213584</v>
      </c>
      <c r="H31" s="583">
        <v>1367.6621739357943</v>
      </c>
      <c r="I31" s="582">
        <v>11.653017376545217</v>
      </c>
      <c r="K31" s="550" t="s">
        <v>493</v>
      </c>
      <c r="L31" s="565">
        <v>22735.644327280002</v>
      </c>
      <c r="M31" s="562">
        <v>28209.187469700006</v>
      </c>
      <c r="N31" s="562">
        <v>30965.701122430008</v>
      </c>
      <c r="O31" s="562">
        <v>37235.84500234</v>
      </c>
      <c r="P31" s="565">
        <v>5473.543142420003</v>
      </c>
      <c r="Q31" s="561">
        <v>24.07472189320106</v>
      </c>
      <c r="R31" s="561">
        <v>6270.143879909992</v>
      </c>
      <c r="S31" s="560">
        <v>20.24867402523695</v>
      </c>
    </row>
    <row r="32" spans="1:19" s="381" customFormat="1" ht="12.75">
      <c r="A32" s="550" t="s">
        <v>492</v>
      </c>
      <c r="B32" s="549">
        <v>3367.954711386999</v>
      </c>
      <c r="C32" s="548">
        <v>4039.064603339</v>
      </c>
      <c r="D32" s="548">
        <v>3889.9394175924995</v>
      </c>
      <c r="E32" s="548">
        <v>4574.248270645</v>
      </c>
      <c r="F32" s="549">
        <v>671.1098919520009</v>
      </c>
      <c r="G32" s="583">
        <v>19.926333619718505</v>
      </c>
      <c r="H32" s="583">
        <v>684.3088530525006</v>
      </c>
      <c r="I32" s="582">
        <v>17.59176119704256</v>
      </c>
      <c r="K32" s="550" t="s">
        <v>491</v>
      </c>
      <c r="L32" s="565">
        <v>1972.53856156</v>
      </c>
      <c r="M32" s="562">
        <v>3029.67995903</v>
      </c>
      <c r="N32" s="562">
        <v>3379.172844783744</v>
      </c>
      <c r="O32" s="562">
        <v>3856.70266256</v>
      </c>
      <c r="P32" s="565">
        <v>1057.1413974700001</v>
      </c>
      <c r="Q32" s="561">
        <v>53.59293947764196</v>
      </c>
      <c r="R32" s="561">
        <v>477.5298177762561</v>
      </c>
      <c r="S32" s="560">
        <v>14.131559399614446</v>
      </c>
    </row>
    <row r="33" spans="1:19" s="381" customFormat="1" ht="12.75">
      <c r="A33" s="550" t="s">
        <v>490</v>
      </c>
      <c r="B33" s="549">
        <v>6010.591573545</v>
      </c>
      <c r="C33" s="548">
        <v>6466.845773179997</v>
      </c>
      <c r="D33" s="548">
        <v>6546.317520439999</v>
      </c>
      <c r="E33" s="548">
        <v>7256.553717075999</v>
      </c>
      <c r="F33" s="549">
        <v>456.25419963499735</v>
      </c>
      <c r="G33" s="583">
        <v>7.590836842801851</v>
      </c>
      <c r="H33" s="583">
        <v>710.2361966360004</v>
      </c>
      <c r="I33" s="582">
        <v>10.849400360101432</v>
      </c>
      <c r="K33" s="550" t="s">
        <v>489</v>
      </c>
      <c r="L33" s="565">
        <v>41.79744922999999</v>
      </c>
      <c r="M33" s="562">
        <v>19.181914879999994</v>
      </c>
      <c r="N33" s="562">
        <v>40.99367049999999</v>
      </c>
      <c r="O33" s="562">
        <v>62.74500544</v>
      </c>
      <c r="P33" s="565">
        <v>-22.615534349999997</v>
      </c>
      <c r="Q33" s="561">
        <v>-54.10745097279231</v>
      </c>
      <c r="R33" s="561">
        <v>21.751334940000007</v>
      </c>
      <c r="S33" s="560">
        <v>53.06022777345593</v>
      </c>
    </row>
    <row r="34" spans="1:19" s="381" customFormat="1" ht="12.75">
      <c r="A34" s="550" t="s">
        <v>488</v>
      </c>
      <c r="B34" s="549">
        <v>0</v>
      </c>
      <c r="C34" s="548">
        <v>0</v>
      </c>
      <c r="D34" s="548">
        <v>0</v>
      </c>
      <c r="E34" s="548">
        <v>0</v>
      </c>
      <c r="F34" s="581">
        <v>0</v>
      </c>
      <c r="G34" s="580"/>
      <c r="H34" s="580">
        <v>0</v>
      </c>
      <c r="I34" s="579"/>
      <c r="K34" s="550" t="s">
        <v>487</v>
      </c>
      <c r="L34" s="565">
        <v>3313.9280454500017</v>
      </c>
      <c r="M34" s="562">
        <v>2981.24653387</v>
      </c>
      <c r="N34" s="562">
        <v>3323.2612199799996</v>
      </c>
      <c r="O34" s="562">
        <v>4804.324416630001</v>
      </c>
      <c r="P34" s="565">
        <v>-332.6815115800018</v>
      </c>
      <c r="Q34" s="561">
        <v>-10.038887598563614</v>
      </c>
      <c r="R34" s="561">
        <v>1481.0631966500014</v>
      </c>
      <c r="S34" s="560">
        <v>44.566559731916435</v>
      </c>
    </row>
    <row r="35" spans="1:19" s="381" customFormat="1" ht="12.75">
      <c r="A35" s="550" t="s">
        <v>486</v>
      </c>
      <c r="B35" s="549">
        <v>7156.898515025001</v>
      </c>
      <c r="C35" s="548">
        <v>8531.683819630001</v>
      </c>
      <c r="D35" s="548">
        <v>8346.075369999999</v>
      </c>
      <c r="E35" s="548">
        <v>9128.723518899998</v>
      </c>
      <c r="F35" s="549">
        <v>1374.7853046050004</v>
      </c>
      <c r="G35" s="548">
        <v>19.209232906108884</v>
      </c>
      <c r="H35" s="548">
        <v>782.6481488999998</v>
      </c>
      <c r="I35" s="547">
        <v>9.37743926580428</v>
      </c>
      <c r="K35" s="550" t="s">
        <v>485</v>
      </c>
      <c r="L35" s="565">
        <v>0</v>
      </c>
      <c r="M35" s="562">
        <v>0</v>
      </c>
      <c r="N35" s="562">
        <v>0</v>
      </c>
      <c r="O35" s="562">
        <v>0</v>
      </c>
      <c r="P35" s="578">
        <v>0</v>
      </c>
      <c r="Q35" s="576"/>
      <c r="R35" s="576">
        <v>0</v>
      </c>
      <c r="S35" s="577"/>
    </row>
    <row r="36" spans="1:19" s="381" customFormat="1" ht="12.75">
      <c r="A36" s="550" t="s">
        <v>484</v>
      </c>
      <c r="B36" s="549">
        <v>1469.9452409685</v>
      </c>
      <c r="C36" s="548">
        <v>1741.0067077360004</v>
      </c>
      <c r="D36" s="548">
        <v>1650.7727841995002</v>
      </c>
      <c r="E36" s="548">
        <v>1649.7929888849999</v>
      </c>
      <c r="F36" s="549">
        <v>271.0614667675004</v>
      </c>
      <c r="G36" s="548">
        <v>18.44024248065912</v>
      </c>
      <c r="H36" s="548">
        <v>-0.9797953145002793</v>
      </c>
      <c r="I36" s="547">
        <v>-0.059353735649052754</v>
      </c>
      <c r="K36" s="550" t="s">
        <v>483</v>
      </c>
      <c r="L36" s="565">
        <v>3290.27345412</v>
      </c>
      <c r="M36" s="562">
        <v>2979.9727988199998</v>
      </c>
      <c r="N36" s="562">
        <v>3358.7018525</v>
      </c>
      <c r="O36" s="562">
        <v>1981.1179864900005</v>
      </c>
      <c r="P36" s="565">
        <v>-310.30065530000047</v>
      </c>
      <c r="Q36" s="561">
        <v>-9.430846998794266</v>
      </c>
      <c r="R36" s="561">
        <v>-1377.5838660099994</v>
      </c>
      <c r="S36" s="560">
        <v>-41.015366248856395</v>
      </c>
    </row>
    <row r="37" spans="1:19" s="381" customFormat="1" ht="12.75">
      <c r="A37" s="550" t="s">
        <v>482</v>
      </c>
      <c r="B37" s="549">
        <v>437.643276845</v>
      </c>
      <c r="C37" s="548">
        <v>711.3947501</v>
      </c>
      <c r="D37" s="548">
        <v>804.1768271200002</v>
      </c>
      <c r="E37" s="548">
        <v>955.38446366</v>
      </c>
      <c r="F37" s="549">
        <v>273.751473255</v>
      </c>
      <c r="G37" s="548">
        <v>62.55128040089931</v>
      </c>
      <c r="H37" s="548">
        <v>151.20763653999984</v>
      </c>
      <c r="I37" s="547">
        <v>18.802784591732145</v>
      </c>
      <c r="K37" s="550" t="s">
        <v>481</v>
      </c>
      <c r="L37" s="565">
        <v>522.98073641</v>
      </c>
      <c r="M37" s="562">
        <v>1051.7767414300001</v>
      </c>
      <c r="N37" s="562">
        <v>783.9566853</v>
      </c>
      <c r="O37" s="562">
        <v>625.8316995600001</v>
      </c>
      <c r="P37" s="565">
        <v>528.7960050200002</v>
      </c>
      <c r="Q37" s="561">
        <v>101.11194700017425</v>
      </c>
      <c r="R37" s="561">
        <v>-158.12498573999994</v>
      </c>
      <c r="S37" s="560">
        <v>-20.170117648718</v>
      </c>
    </row>
    <row r="38" spans="1:19" s="381" customFormat="1" ht="12.75">
      <c r="A38" s="550" t="s">
        <v>480</v>
      </c>
      <c r="B38" s="549">
        <v>590.317351435</v>
      </c>
      <c r="C38" s="548">
        <v>578.1063987300001</v>
      </c>
      <c r="D38" s="548">
        <v>589.60718425</v>
      </c>
      <c r="E38" s="548">
        <v>489.5397359400001</v>
      </c>
      <c r="F38" s="549">
        <v>-12.21095270499984</v>
      </c>
      <c r="G38" s="548">
        <v>-2.068540366519176</v>
      </c>
      <c r="H38" s="548">
        <v>-100.06744830999992</v>
      </c>
      <c r="I38" s="547">
        <v>-16.971884160008845</v>
      </c>
      <c r="K38" s="550" t="s">
        <v>479</v>
      </c>
      <c r="L38" s="565">
        <v>42852.56196691</v>
      </c>
      <c r="M38" s="562">
        <v>53702.28988442001</v>
      </c>
      <c r="N38" s="562">
        <v>56501.03256947998</v>
      </c>
      <c r="O38" s="562">
        <v>64854.82164969001</v>
      </c>
      <c r="P38" s="565">
        <v>10849.727917510012</v>
      </c>
      <c r="Q38" s="561">
        <v>25.318738062587677</v>
      </c>
      <c r="R38" s="561">
        <v>8353.78908021003</v>
      </c>
      <c r="S38" s="560">
        <v>14.785197190754484</v>
      </c>
    </row>
    <row r="39" spans="1:19" s="381" customFormat="1" ht="12.75">
      <c r="A39" s="550" t="s">
        <v>478</v>
      </c>
      <c r="B39" s="549">
        <v>1248.796771355</v>
      </c>
      <c r="C39" s="548">
        <v>1567.39668031</v>
      </c>
      <c r="D39" s="548">
        <v>1541.6826397700002</v>
      </c>
      <c r="E39" s="548">
        <v>1706.6393995299998</v>
      </c>
      <c r="F39" s="549">
        <v>318.59990895500005</v>
      </c>
      <c r="G39" s="548">
        <v>25.51255066181065</v>
      </c>
      <c r="H39" s="548">
        <v>164.9567597599996</v>
      </c>
      <c r="I39" s="547">
        <v>10.699787070613256</v>
      </c>
      <c r="K39" s="550" t="s">
        <v>477</v>
      </c>
      <c r="L39" s="564">
        <v>15117.71036605</v>
      </c>
      <c r="M39" s="563">
        <v>5741.178397820002</v>
      </c>
      <c r="N39" s="563">
        <v>6040.262047549997</v>
      </c>
      <c r="O39" s="563">
        <v>10923.25887432</v>
      </c>
      <c r="P39" s="562">
        <v>-9376.531968229998</v>
      </c>
      <c r="Q39" s="561">
        <v>-62.023492587124665</v>
      </c>
      <c r="R39" s="561">
        <v>4882.996826770002</v>
      </c>
      <c r="S39" s="560">
        <v>80.84081101664464</v>
      </c>
    </row>
    <row r="40" spans="1:19" s="381" customFormat="1" ht="12.75">
      <c r="A40" s="550" t="s">
        <v>476</v>
      </c>
      <c r="B40" s="549">
        <v>10559.0287117775</v>
      </c>
      <c r="C40" s="548">
        <v>11911.883516706248</v>
      </c>
      <c r="D40" s="548">
        <v>12615.06808854875</v>
      </c>
      <c r="E40" s="548">
        <v>13640.851811706247</v>
      </c>
      <c r="F40" s="549">
        <v>1352.8548049287474</v>
      </c>
      <c r="G40" s="548">
        <v>12.812303497383034</v>
      </c>
      <c r="H40" s="548">
        <v>1025.7837231574958</v>
      </c>
      <c r="I40" s="547">
        <v>8.13141646130824</v>
      </c>
      <c r="K40" s="559" t="s">
        <v>475</v>
      </c>
      <c r="L40" s="558">
        <v>87566.273708083</v>
      </c>
      <c r="M40" s="557">
        <v>103689.90101779789</v>
      </c>
      <c r="N40" s="557">
        <v>107993.85060592178</v>
      </c>
      <c r="O40" s="557">
        <v>119813.25975674648</v>
      </c>
      <c r="P40" s="557">
        <v>16123.627309714895</v>
      </c>
      <c r="Q40" s="556">
        <v>18.413056336581977</v>
      </c>
      <c r="R40" s="556">
        <v>11819.409150824707</v>
      </c>
      <c r="S40" s="555">
        <v>10.944520530113033</v>
      </c>
    </row>
    <row r="41" spans="1:19" s="381" customFormat="1" ht="12.75">
      <c r="A41" s="550" t="s">
        <v>474</v>
      </c>
      <c r="B41" s="549">
        <v>29698.033114945003</v>
      </c>
      <c r="C41" s="548">
        <v>35561.05787638999</v>
      </c>
      <c r="D41" s="548">
        <v>35459.97253626999</v>
      </c>
      <c r="E41" s="548">
        <v>38429.19242635999</v>
      </c>
      <c r="F41" s="549">
        <v>5863.024761444987</v>
      </c>
      <c r="G41" s="548">
        <v>19.742131536968774</v>
      </c>
      <c r="H41" s="548">
        <v>2969.2198900899966</v>
      </c>
      <c r="I41" s="547">
        <v>8.373441031441722</v>
      </c>
      <c r="K41" s="550" t="s">
        <v>473</v>
      </c>
      <c r="L41" s="570">
        <v>7491.278704437999</v>
      </c>
      <c r="M41" s="569">
        <v>10706.573272661002</v>
      </c>
      <c r="N41" s="569">
        <v>11154.811679539996</v>
      </c>
      <c r="O41" s="569">
        <v>11740.693527366493</v>
      </c>
      <c r="P41" s="562">
        <v>3215.294568223003</v>
      </c>
      <c r="Q41" s="561">
        <v>42.92050389632669</v>
      </c>
      <c r="R41" s="561">
        <v>585.8818478264966</v>
      </c>
      <c r="S41" s="560">
        <v>5.252279147850726</v>
      </c>
    </row>
    <row r="42" spans="1:19" s="381" customFormat="1" ht="12.75">
      <c r="A42" s="550" t="s">
        <v>472</v>
      </c>
      <c r="B42" s="549">
        <v>4300.898186126249</v>
      </c>
      <c r="C42" s="548">
        <v>4829.1822514000005</v>
      </c>
      <c r="D42" s="548">
        <v>5652.9988508021</v>
      </c>
      <c r="E42" s="548">
        <v>6559.326382300001</v>
      </c>
      <c r="F42" s="549">
        <v>528.2840652737514</v>
      </c>
      <c r="G42" s="548">
        <v>12.283110234459386</v>
      </c>
      <c r="H42" s="548">
        <v>906.327531497901</v>
      </c>
      <c r="I42" s="547">
        <v>16.032685578368778</v>
      </c>
      <c r="K42" s="550" t="s">
        <v>471</v>
      </c>
      <c r="L42" s="565">
        <v>22990.984896433998</v>
      </c>
      <c r="M42" s="562">
        <v>28784.356411833996</v>
      </c>
      <c r="N42" s="562">
        <v>30110.321948470006</v>
      </c>
      <c r="O42" s="562">
        <v>36909.853186279994</v>
      </c>
      <c r="P42" s="565">
        <v>5793.371515399998</v>
      </c>
      <c r="Q42" s="561">
        <v>25.198448615824958</v>
      </c>
      <c r="R42" s="561">
        <v>6799.531237809988</v>
      </c>
      <c r="S42" s="560">
        <v>22.582060894089818</v>
      </c>
    </row>
    <row r="43" spans="1:19" s="381" customFormat="1" ht="12.75">
      <c r="A43" s="550" t="s">
        <v>470</v>
      </c>
      <c r="B43" s="549">
        <v>34474.26013685199</v>
      </c>
      <c r="C43" s="548">
        <v>40419.09650198275</v>
      </c>
      <c r="D43" s="548">
        <v>38116.09233171301</v>
      </c>
      <c r="E43" s="548">
        <v>44251.45849151425</v>
      </c>
      <c r="F43" s="549">
        <v>5944.836365130759</v>
      </c>
      <c r="G43" s="548">
        <v>17.244275414560384</v>
      </c>
      <c r="H43" s="548">
        <v>6135.36615980124</v>
      </c>
      <c r="I43" s="547">
        <v>16.09652455033159</v>
      </c>
      <c r="K43" s="550" t="s">
        <v>469</v>
      </c>
      <c r="L43" s="565">
        <v>734.54777678</v>
      </c>
      <c r="M43" s="562">
        <v>801.4353147600001</v>
      </c>
      <c r="N43" s="562">
        <v>1011.4556164499999</v>
      </c>
      <c r="O43" s="562">
        <v>1116.8627272100005</v>
      </c>
      <c r="P43" s="565">
        <v>66.88753798000005</v>
      </c>
      <c r="Q43" s="561">
        <v>9.105947917126857</v>
      </c>
      <c r="R43" s="561">
        <v>105.40711076000059</v>
      </c>
      <c r="S43" s="560">
        <v>10.421328335686916</v>
      </c>
    </row>
    <row r="44" spans="1:19" s="381" customFormat="1" ht="12.75">
      <c r="A44" s="550" t="s">
        <v>468</v>
      </c>
      <c r="B44" s="549">
        <v>3906.360325489999</v>
      </c>
      <c r="C44" s="548">
        <v>4161.435143198799</v>
      </c>
      <c r="D44" s="548">
        <v>3864.3572224248</v>
      </c>
      <c r="E44" s="548">
        <v>3808.7198084576003</v>
      </c>
      <c r="F44" s="549">
        <v>255.07481770879986</v>
      </c>
      <c r="G44" s="548">
        <v>6.529730912030093</v>
      </c>
      <c r="H44" s="548">
        <v>-55.63741396719979</v>
      </c>
      <c r="I44" s="547">
        <v>-1.4397585617690005</v>
      </c>
      <c r="K44" s="550" t="s">
        <v>467</v>
      </c>
      <c r="L44" s="565">
        <v>1740.6561667300052</v>
      </c>
      <c r="M44" s="562">
        <v>2857.5358293000004</v>
      </c>
      <c r="N44" s="562">
        <v>1863.5778728299995</v>
      </c>
      <c r="O44" s="562">
        <v>1801.4001797500007</v>
      </c>
      <c r="P44" s="565">
        <v>1116.8796625699952</v>
      </c>
      <c r="Q44" s="561">
        <v>64.16428953158302</v>
      </c>
      <c r="R44" s="561">
        <v>-62.17769307999879</v>
      </c>
      <c r="S44" s="560">
        <v>-3.336468735034761</v>
      </c>
    </row>
    <row r="45" spans="1:19" s="381" customFormat="1" ht="12.75">
      <c r="A45" s="550" t="s">
        <v>466</v>
      </c>
      <c r="B45" s="575">
        <v>28586.908270035</v>
      </c>
      <c r="C45" s="574">
        <v>32306.8388991617</v>
      </c>
      <c r="D45" s="574">
        <v>30541.24179716959</v>
      </c>
      <c r="E45" s="574">
        <v>32430.9438612261</v>
      </c>
      <c r="F45" s="548">
        <v>3719.9306291266985</v>
      </c>
      <c r="G45" s="548">
        <v>13.012707054529418</v>
      </c>
      <c r="H45" s="548">
        <v>1889.7020640565097</v>
      </c>
      <c r="I45" s="547">
        <v>6.187377961270841</v>
      </c>
      <c r="K45" s="550" t="s">
        <v>465</v>
      </c>
      <c r="L45" s="565">
        <v>15312.859680540003</v>
      </c>
      <c r="M45" s="562">
        <v>17536.222049407756</v>
      </c>
      <c r="N45" s="562">
        <v>17695.73565615765</v>
      </c>
      <c r="O45" s="562">
        <v>20165.175470140002</v>
      </c>
      <c r="P45" s="565">
        <v>2223.3623688677526</v>
      </c>
      <c r="Q45" s="561">
        <v>14.519576455684902</v>
      </c>
      <c r="R45" s="561">
        <v>2469.4398139823534</v>
      </c>
      <c r="S45" s="560">
        <v>13.954999452780894</v>
      </c>
    </row>
    <row r="46" spans="1:19" s="568" customFormat="1" ht="12.75">
      <c r="A46" s="559" t="s">
        <v>464</v>
      </c>
      <c r="B46" s="573">
        <v>119562.23078561232</v>
      </c>
      <c r="C46" s="572">
        <v>148443.8460546297</v>
      </c>
      <c r="D46" s="572">
        <v>152872.33680894147</v>
      </c>
      <c r="E46" s="572">
        <v>171682.50089809447</v>
      </c>
      <c r="F46" s="572">
        <v>28881.61526901739</v>
      </c>
      <c r="G46" s="572">
        <v>24.1561361637733</v>
      </c>
      <c r="H46" s="572">
        <v>18810.164089152997</v>
      </c>
      <c r="I46" s="571">
        <v>12.304491762078431</v>
      </c>
      <c r="K46" s="550" t="s">
        <v>463</v>
      </c>
      <c r="L46" s="565">
        <v>21069.005518539998</v>
      </c>
      <c r="M46" s="562">
        <v>23965.6445505674</v>
      </c>
      <c r="N46" s="562">
        <v>25902.419926873616</v>
      </c>
      <c r="O46" s="562">
        <v>25759.327339659998</v>
      </c>
      <c r="P46" s="565">
        <v>2896.6390320274004</v>
      </c>
      <c r="Q46" s="561">
        <v>13.748342462003999</v>
      </c>
      <c r="R46" s="561">
        <v>-143.09258721361766</v>
      </c>
      <c r="S46" s="560">
        <v>-0.5524294163155</v>
      </c>
    </row>
    <row r="47" spans="1:19" s="381" customFormat="1" ht="12.75">
      <c r="A47" s="550" t="s">
        <v>462</v>
      </c>
      <c r="B47" s="567">
        <v>96118.09947642233</v>
      </c>
      <c r="C47" s="566">
        <v>121357.95563211471</v>
      </c>
      <c r="D47" s="566">
        <v>126107.459511857</v>
      </c>
      <c r="E47" s="566">
        <v>139765.63777990616</v>
      </c>
      <c r="F47" s="548">
        <v>25239.85615569238</v>
      </c>
      <c r="G47" s="548">
        <v>26.259212669809074</v>
      </c>
      <c r="H47" s="548">
        <v>13658.17826804916</v>
      </c>
      <c r="I47" s="547">
        <v>10.830587120633396</v>
      </c>
      <c r="K47" s="550" t="s">
        <v>461</v>
      </c>
      <c r="L47" s="565">
        <v>2713.4745796810003</v>
      </c>
      <c r="M47" s="562">
        <v>3231.78436516</v>
      </c>
      <c r="N47" s="562">
        <v>2766.58713587</v>
      </c>
      <c r="O47" s="562">
        <v>3271.5395113699997</v>
      </c>
      <c r="P47" s="565">
        <v>518.3097854789999</v>
      </c>
      <c r="Q47" s="561">
        <v>19.10133189970525</v>
      </c>
      <c r="R47" s="561">
        <v>504.95237549999956</v>
      </c>
      <c r="S47" s="560">
        <v>18.251815348704305</v>
      </c>
    </row>
    <row r="48" spans="1:19" s="381" customFormat="1" ht="12.75">
      <c r="A48" s="550" t="s">
        <v>460</v>
      </c>
      <c r="B48" s="549">
        <v>11157.8985131</v>
      </c>
      <c r="C48" s="548">
        <v>12288.27645535001</v>
      </c>
      <c r="D48" s="548">
        <v>11680.472307719998</v>
      </c>
      <c r="E48" s="548">
        <v>13339.700687727911</v>
      </c>
      <c r="F48" s="549">
        <v>1130.3779422500083</v>
      </c>
      <c r="G48" s="548">
        <v>10.130742280214156</v>
      </c>
      <c r="H48" s="548">
        <v>1659.228380007913</v>
      </c>
      <c r="I48" s="547">
        <v>14.205148013674721</v>
      </c>
      <c r="K48" s="550" t="s">
        <v>459</v>
      </c>
      <c r="L48" s="564">
        <v>15513.466384940002</v>
      </c>
      <c r="M48" s="563">
        <v>15806.349224107742</v>
      </c>
      <c r="N48" s="563">
        <v>17488.940769730503</v>
      </c>
      <c r="O48" s="563">
        <v>19048.407814970004</v>
      </c>
      <c r="P48" s="562">
        <v>292.8828391677398</v>
      </c>
      <c r="Q48" s="576">
        <v>1.8879264756203131</v>
      </c>
      <c r="R48" s="561">
        <v>1559.4670452395003</v>
      </c>
      <c r="S48" s="560">
        <v>8.916875331515751</v>
      </c>
    </row>
    <row r="49" spans="1:19" s="381" customFormat="1" ht="12.75">
      <c r="A49" s="550" t="s">
        <v>458</v>
      </c>
      <c r="B49" s="575">
        <v>12286.232796089997</v>
      </c>
      <c r="C49" s="574">
        <v>14797.613967165</v>
      </c>
      <c r="D49" s="574">
        <v>15084.404989364477</v>
      </c>
      <c r="E49" s="574">
        <v>18577.16243046039</v>
      </c>
      <c r="F49" s="548">
        <v>2511.3811710750033</v>
      </c>
      <c r="G49" s="548">
        <v>20.440611965892685</v>
      </c>
      <c r="H49" s="548">
        <v>3492.7574410959132</v>
      </c>
      <c r="I49" s="547">
        <v>23.15475780157416</v>
      </c>
      <c r="K49" s="559" t="s">
        <v>457</v>
      </c>
      <c r="L49" s="558">
        <v>52557.46850573962</v>
      </c>
      <c r="M49" s="557">
        <v>58094.50483595618</v>
      </c>
      <c r="N49" s="557">
        <v>58687.86635401688</v>
      </c>
      <c r="O49" s="557">
        <v>63464.85585699259</v>
      </c>
      <c r="P49" s="557">
        <v>5537.036330216557</v>
      </c>
      <c r="Q49" s="556">
        <v>10.535203630692138</v>
      </c>
      <c r="R49" s="556">
        <v>4776.98950297571</v>
      </c>
      <c r="S49" s="555">
        <v>8.13965441196986</v>
      </c>
    </row>
    <row r="50" spans="1:19" s="568" customFormat="1" ht="12.75">
      <c r="A50" s="559" t="s">
        <v>456</v>
      </c>
      <c r="B50" s="573">
        <v>14096.226503636</v>
      </c>
      <c r="C50" s="572">
        <v>16699.876281850193</v>
      </c>
      <c r="D50" s="572">
        <v>16208.358571580195</v>
      </c>
      <c r="E50" s="572">
        <v>18222.792971451203</v>
      </c>
      <c r="F50" s="572">
        <v>2603.6497782141923</v>
      </c>
      <c r="G50" s="572">
        <v>18.470544422243805</v>
      </c>
      <c r="H50" s="572">
        <v>2014.4343998710083</v>
      </c>
      <c r="I50" s="571">
        <v>12.428367690502148</v>
      </c>
      <c r="K50" s="550" t="s">
        <v>455</v>
      </c>
      <c r="L50" s="570">
        <v>32043.60831100969</v>
      </c>
      <c r="M50" s="569">
        <v>32607.29373710999</v>
      </c>
      <c r="N50" s="569">
        <v>32646.192379403477</v>
      </c>
      <c r="O50" s="569">
        <v>30745.2690311</v>
      </c>
      <c r="P50" s="562">
        <v>563.6854261002991</v>
      </c>
      <c r="Q50" s="561">
        <v>1.7591196990965137</v>
      </c>
      <c r="R50" s="561">
        <v>-1900.9233483034768</v>
      </c>
      <c r="S50" s="560">
        <v>-5.8228026295120765</v>
      </c>
    </row>
    <row r="51" spans="1:19" s="381" customFormat="1" ht="12.75">
      <c r="A51" s="550" t="s">
        <v>454</v>
      </c>
      <c r="B51" s="567">
        <v>2728.635840231</v>
      </c>
      <c r="C51" s="566">
        <v>4058.2124940539993</v>
      </c>
      <c r="D51" s="566">
        <v>3481.42543444</v>
      </c>
      <c r="E51" s="566">
        <v>3700.3415541900004</v>
      </c>
      <c r="F51" s="548">
        <v>1329.576653822999</v>
      </c>
      <c r="G51" s="548">
        <v>48.72678992996149</v>
      </c>
      <c r="H51" s="548">
        <v>218.91611975000023</v>
      </c>
      <c r="I51" s="547">
        <v>6.2881174355875205</v>
      </c>
      <c r="K51" s="550" t="s">
        <v>453</v>
      </c>
      <c r="L51" s="565">
        <v>8460.906970401</v>
      </c>
      <c r="M51" s="562">
        <v>7798.569078612</v>
      </c>
      <c r="N51" s="562">
        <v>7280.060389245924</v>
      </c>
      <c r="O51" s="562">
        <v>7898.027421869989</v>
      </c>
      <c r="P51" s="565">
        <v>-662.3378917889995</v>
      </c>
      <c r="Q51" s="561">
        <v>-7.82821385586761</v>
      </c>
      <c r="R51" s="561">
        <v>617.9670326240648</v>
      </c>
      <c r="S51" s="560">
        <v>8.48848772651561</v>
      </c>
    </row>
    <row r="52" spans="1:19" s="381" customFormat="1" ht="12.75">
      <c r="A52" s="550" t="s">
        <v>452</v>
      </c>
      <c r="B52" s="549">
        <v>88</v>
      </c>
      <c r="C52" s="548">
        <v>117</v>
      </c>
      <c r="D52" s="548">
        <v>105</v>
      </c>
      <c r="E52" s="548">
        <v>96.6</v>
      </c>
      <c r="F52" s="549">
        <v>29</v>
      </c>
      <c r="G52" s="548">
        <v>32.95454545454545</v>
      </c>
      <c r="H52" s="548">
        <v>-8.400000000000006</v>
      </c>
      <c r="I52" s="547">
        <v>-8.000000000000005</v>
      </c>
      <c r="K52" s="550" t="s">
        <v>451</v>
      </c>
      <c r="L52" s="565">
        <v>11642.070250589</v>
      </c>
      <c r="M52" s="562">
        <v>17158.602060200003</v>
      </c>
      <c r="N52" s="562">
        <v>18336.65131876</v>
      </c>
      <c r="O52" s="562">
        <v>24246.200387159995</v>
      </c>
      <c r="P52" s="565">
        <v>5516.531809611002</v>
      </c>
      <c r="Q52" s="561">
        <v>47.38445732477785</v>
      </c>
      <c r="R52" s="561">
        <v>5909.549068399996</v>
      </c>
      <c r="S52" s="560">
        <v>32.22807134012528</v>
      </c>
    </row>
    <row r="53" spans="1:19" s="381" customFormat="1" ht="12.75">
      <c r="A53" s="550" t="s">
        <v>450</v>
      </c>
      <c r="B53" s="549">
        <v>908.9005225300001</v>
      </c>
      <c r="C53" s="548">
        <v>1035.7847556400004</v>
      </c>
      <c r="D53" s="548">
        <v>1058.8240239400002</v>
      </c>
      <c r="E53" s="548">
        <v>1004.9857177700004</v>
      </c>
      <c r="F53" s="549">
        <v>126.88423311000031</v>
      </c>
      <c r="G53" s="548">
        <v>13.960189257764702</v>
      </c>
      <c r="H53" s="548">
        <v>-53.83830616999978</v>
      </c>
      <c r="I53" s="547">
        <v>-5.084726541211404</v>
      </c>
      <c r="K53" s="550" t="s">
        <v>449</v>
      </c>
      <c r="L53" s="564">
        <v>410.88297373892766</v>
      </c>
      <c r="M53" s="563">
        <v>530.0399600341804</v>
      </c>
      <c r="N53" s="563">
        <v>424.9622666074799</v>
      </c>
      <c r="O53" s="563">
        <v>575.3590168625974</v>
      </c>
      <c r="P53" s="562">
        <v>119.1569862952527</v>
      </c>
      <c r="Q53" s="561">
        <v>29.00022485988048</v>
      </c>
      <c r="R53" s="561">
        <v>150.39675025511752</v>
      </c>
      <c r="S53" s="560">
        <v>35.39061278445995</v>
      </c>
    </row>
    <row r="54" spans="1:19" s="381" customFormat="1" ht="12.75">
      <c r="A54" s="550" t="s">
        <v>448</v>
      </c>
      <c r="B54" s="549">
        <v>468.31326961</v>
      </c>
      <c r="C54" s="548">
        <v>509.90591221</v>
      </c>
      <c r="D54" s="548">
        <v>588.85996013</v>
      </c>
      <c r="E54" s="548">
        <v>825.52869717</v>
      </c>
      <c r="F54" s="549">
        <v>41.59264259999998</v>
      </c>
      <c r="G54" s="548">
        <v>8.881371786590059</v>
      </c>
      <c r="H54" s="548">
        <v>236.66873704</v>
      </c>
      <c r="I54" s="547">
        <v>40.19100517341197</v>
      </c>
      <c r="K54" s="559" t="s">
        <v>447</v>
      </c>
      <c r="L54" s="558">
        <v>1181.2053794421</v>
      </c>
      <c r="M54" s="557">
        <v>1593.7962731400003</v>
      </c>
      <c r="N54" s="557">
        <v>1715.20585942</v>
      </c>
      <c r="O54" s="557">
        <v>1620.13236182</v>
      </c>
      <c r="P54" s="557">
        <v>412.59089369790036</v>
      </c>
      <c r="Q54" s="556">
        <v>34.92964905838584</v>
      </c>
      <c r="R54" s="556">
        <v>-95.07349760000011</v>
      </c>
      <c r="S54" s="555">
        <v>-5.542978825419206</v>
      </c>
    </row>
    <row r="55" spans="1:19" s="381" customFormat="1" ht="12.75">
      <c r="A55" s="550" t="s">
        <v>446</v>
      </c>
      <c r="B55" s="549">
        <v>313.80593701</v>
      </c>
      <c r="C55" s="548">
        <v>292.6792846500001</v>
      </c>
      <c r="D55" s="548">
        <v>398.3091532</v>
      </c>
      <c r="E55" s="548">
        <v>503.68929410999993</v>
      </c>
      <c r="F55" s="549">
        <v>-21.126652359999866</v>
      </c>
      <c r="G55" s="548">
        <v>-6.732394090850686</v>
      </c>
      <c r="H55" s="548">
        <v>105.38014090999991</v>
      </c>
      <c r="I55" s="547">
        <v>26.456871518864183</v>
      </c>
      <c r="K55" s="559" t="s">
        <v>445</v>
      </c>
      <c r="L55" s="558">
        <v>176637.06983665196</v>
      </c>
      <c r="M55" s="558">
        <v>212529.654816966</v>
      </c>
      <c r="N55" s="558">
        <v>212595.52070235155</v>
      </c>
      <c r="O55" s="558">
        <v>258316.29224543204</v>
      </c>
      <c r="P55" s="557">
        <v>35892.584980314045</v>
      </c>
      <c r="Q55" s="556">
        <v>20.319961723496828</v>
      </c>
      <c r="R55" s="556">
        <v>45720.77154308048</v>
      </c>
      <c r="S55" s="555">
        <v>21.505990056626228</v>
      </c>
    </row>
    <row r="56" spans="1:19" s="381" customFormat="1" ht="13.5" thickBot="1">
      <c r="A56" s="550" t="s">
        <v>444</v>
      </c>
      <c r="B56" s="549">
        <v>1114.9768798520006</v>
      </c>
      <c r="C56" s="548">
        <v>1494.2988018899998</v>
      </c>
      <c r="D56" s="548">
        <v>1385.9421205899998</v>
      </c>
      <c r="E56" s="548">
        <v>1257.7267176999999</v>
      </c>
      <c r="F56" s="549">
        <v>379.32192203799923</v>
      </c>
      <c r="G56" s="548">
        <v>34.02060875812506</v>
      </c>
      <c r="H56" s="548">
        <v>-128.21540288999995</v>
      </c>
      <c r="I56" s="547">
        <v>-9.251136897074625</v>
      </c>
      <c r="K56" s="554" t="s">
        <v>443</v>
      </c>
      <c r="L56" s="553">
        <v>1133347.9896207498</v>
      </c>
      <c r="M56" s="553">
        <v>1331116.0319926508</v>
      </c>
      <c r="N56" s="553">
        <v>1362086.77561972</v>
      </c>
      <c r="O56" s="553">
        <v>1580686.4014664209</v>
      </c>
      <c r="P56" s="553">
        <v>197767.94237190083</v>
      </c>
      <c r="Q56" s="552">
        <v>17.44988689996967</v>
      </c>
      <c r="R56" s="552">
        <v>218599.6258467005</v>
      </c>
      <c r="S56" s="551">
        <v>16.048876603125553</v>
      </c>
    </row>
    <row r="57" spans="1:11" s="381" customFormat="1" ht="13.5" thickTop="1">
      <c r="A57" s="550" t="s">
        <v>442</v>
      </c>
      <c r="B57" s="549">
        <v>3203.131745606</v>
      </c>
      <c r="C57" s="548">
        <v>3380.654168376197</v>
      </c>
      <c r="D57" s="548">
        <v>3501.7259398301962</v>
      </c>
      <c r="E57" s="548">
        <v>3706.879197541197</v>
      </c>
      <c r="F57" s="549">
        <v>177.52242277019695</v>
      </c>
      <c r="G57" s="548">
        <v>5.542151771113351</v>
      </c>
      <c r="H57" s="548">
        <v>205.1532577110006</v>
      </c>
      <c r="I57" s="547">
        <v>5.858632606781009</v>
      </c>
      <c r="K57" s="543" t="s">
        <v>413</v>
      </c>
    </row>
    <row r="58" spans="1:9" s="381" customFormat="1" ht="12.75">
      <c r="A58" s="550" t="s">
        <v>441</v>
      </c>
      <c r="B58" s="549">
        <v>1949.2470419510007</v>
      </c>
      <c r="C58" s="548">
        <v>2364.36844993</v>
      </c>
      <c r="D58" s="548">
        <v>2301.5686457199995</v>
      </c>
      <c r="E58" s="548">
        <v>3029.379397390001</v>
      </c>
      <c r="F58" s="549">
        <v>415.1214079789995</v>
      </c>
      <c r="G58" s="548">
        <v>21.29650059971386</v>
      </c>
      <c r="H58" s="548">
        <v>727.8107516700015</v>
      </c>
      <c r="I58" s="547">
        <v>31.622378633956433</v>
      </c>
    </row>
    <row r="59" spans="1:9" s="381" customFormat="1" ht="12.75">
      <c r="A59" s="550" t="s">
        <v>440</v>
      </c>
      <c r="B59" s="549">
        <v>714.2748082699997</v>
      </c>
      <c r="C59" s="548">
        <v>927.5488377199998</v>
      </c>
      <c r="D59" s="548">
        <v>670.0209974599998</v>
      </c>
      <c r="E59" s="548">
        <v>1211.5130625499999</v>
      </c>
      <c r="F59" s="549">
        <v>213.27402945000017</v>
      </c>
      <c r="G59" s="548">
        <v>29.858820020064524</v>
      </c>
      <c r="H59" s="548">
        <v>541.4920650900001</v>
      </c>
      <c r="I59" s="547">
        <v>80.81717843810218</v>
      </c>
    </row>
    <row r="60" spans="1:9" s="381" customFormat="1" ht="12.75">
      <c r="A60" s="550" t="s">
        <v>439</v>
      </c>
      <c r="B60" s="549">
        <v>1983.981852081</v>
      </c>
      <c r="C60" s="548">
        <v>1755.0178823999997</v>
      </c>
      <c r="D60" s="548">
        <v>1998.9845559299993</v>
      </c>
      <c r="E60" s="548">
        <v>2133.988991</v>
      </c>
      <c r="F60" s="549">
        <v>-228.9639696810002</v>
      </c>
      <c r="G60" s="548">
        <v>-11.540628229075772</v>
      </c>
      <c r="H60" s="548">
        <v>135.0044350700009</v>
      </c>
      <c r="I60" s="547">
        <v>6.753650730792765</v>
      </c>
    </row>
    <row r="61" spans="1:9" s="381" customFormat="1" ht="12.75">
      <c r="A61" s="550" t="s">
        <v>438</v>
      </c>
      <c r="B61" s="549">
        <v>553.7359723510002</v>
      </c>
      <c r="C61" s="548">
        <v>639.36894834</v>
      </c>
      <c r="D61" s="548">
        <v>611.52664983</v>
      </c>
      <c r="E61" s="548">
        <v>675.7551201900001</v>
      </c>
      <c r="F61" s="549">
        <v>85.63297598899976</v>
      </c>
      <c r="G61" s="548">
        <v>15.46458605992804</v>
      </c>
      <c r="H61" s="548">
        <v>64.22847036000007</v>
      </c>
      <c r="I61" s="547">
        <v>10.502971600314577</v>
      </c>
    </row>
    <row r="62" spans="1:9" s="381" customFormat="1" ht="12.75">
      <c r="A62" s="550" t="s">
        <v>437</v>
      </c>
      <c r="B62" s="549">
        <v>66.699491021</v>
      </c>
      <c r="C62" s="548">
        <v>84.91029157999999</v>
      </c>
      <c r="D62" s="548">
        <v>101.79091411</v>
      </c>
      <c r="E62" s="548">
        <v>66.8066995</v>
      </c>
      <c r="F62" s="549">
        <v>18.210800558999992</v>
      </c>
      <c r="G62" s="548">
        <v>27.30275790750249</v>
      </c>
      <c r="H62" s="548">
        <v>-34.98421461000001</v>
      </c>
      <c r="I62" s="547">
        <v>-34.368700699744615</v>
      </c>
    </row>
    <row r="63" spans="1:9" s="381" customFormat="1" ht="13.5" thickBot="1">
      <c r="A63" s="546" t="s">
        <v>436</v>
      </c>
      <c r="B63" s="545">
        <v>2.5243661310000003</v>
      </c>
      <c r="C63" s="545">
        <v>40.09653898</v>
      </c>
      <c r="D63" s="545">
        <v>4.4153975499999945</v>
      </c>
      <c r="E63" s="545">
        <v>9.664071689999997</v>
      </c>
      <c r="F63" s="545">
        <v>37.572172849</v>
      </c>
      <c r="G63" s="545">
        <v>1488.3804844155545</v>
      </c>
      <c r="H63" s="545">
        <v>5.248674140000002</v>
      </c>
      <c r="I63" s="544">
        <v>118.87206260736383</v>
      </c>
    </row>
    <row r="64" spans="1:5" ht="13.5" thickTop="1">
      <c r="A64" s="543" t="s">
        <v>413</v>
      </c>
      <c r="B64" s="480"/>
      <c r="C64" s="480"/>
      <c r="D64" s="480"/>
      <c r="E64" s="480"/>
    </row>
  </sheetData>
  <sheetProtection/>
  <mergeCells count="10">
    <mergeCell ref="F5:G5"/>
    <mergeCell ref="H5:I5"/>
    <mergeCell ref="A2:S2"/>
    <mergeCell ref="A1:S1"/>
    <mergeCell ref="H3:I3"/>
    <mergeCell ref="F4:I4"/>
    <mergeCell ref="R3:S3"/>
    <mergeCell ref="P4:S4"/>
    <mergeCell ref="P5:Q5"/>
    <mergeCell ref="R5:S5"/>
  </mergeCells>
  <printOptions/>
  <pageMargins left="0.7" right="0.7" top="0.75" bottom="0.75" header="0.3" footer="0.3"/>
  <pageSetup fitToHeight="1" fitToWidth="1" horizontalDpi="600" verticalDpi="600" orientation="landscape" scale="4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7">
      <selection activeCell="J28" sqref="J28"/>
    </sheetView>
  </sheetViews>
  <sheetFormatPr defaultColWidth="9.140625" defaultRowHeight="15"/>
  <cols>
    <col min="1" max="1" width="34.421875" style="380" bestFit="1" customWidth="1"/>
    <col min="2" max="2" width="12.57421875" style="380" bestFit="1" customWidth="1"/>
    <col min="3" max="4" width="9.421875" style="380" bestFit="1" customWidth="1"/>
    <col min="5" max="6" width="9.140625" style="380" customWidth="1"/>
    <col min="7" max="7" width="7.28125" style="380" bestFit="1" customWidth="1"/>
    <col min="8" max="8" width="9.57421875" style="380" customWidth="1"/>
    <col min="9" max="9" width="7.28125" style="380" bestFit="1" customWidth="1"/>
    <col min="10" max="16384" width="9.140625" style="380" customWidth="1"/>
  </cols>
  <sheetData>
    <row r="1" spans="1:9" ht="12.75">
      <c r="A1" s="1674" t="s">
        <v>588</v>
      </c>
      <c r="B1" s="1674"/>
      <c r="C1" s="1674"/>
      <c r="D1" s="1674"/>
      <c r="E1" s="1674"/>
      <c r="F1" s="1674"/>
      <c r="G1" s="1674"/>
      <c r="H1" s="1674"/>
      <c r="I1" s="1674"/>
    </row>
    <row r="2" spans="1:9" ht="15.75">
      <c r="A2" s="1673" t="s">
        <v>137</v>
      </c>
      <c r="B2" s="1673"/>
      <c r="C2" s="1673"/>
      <c r="D2" s="1673"/>
      <c r="E2" s="1673"/>
      <c r="F2" s="1673"/>
      <c r="G2" s="1673"/>
      <c r="H2" s="1673"/>
      <c r="I2" s="1673"/>
    </row>
    <row r="3" spans="1:9" ht="13.5" thickBot="1">
      <c r="A3" s="568"/>
      <c r="B3" s="568"/>
      <c r="C3" s="568"/>
      <c r="D3" s="568"/>
      <c r="E3" s="568"/>
      <c r="F3" s="568"/>
      <c r="G3" s="568"/>
      <c r="H3" s="1675" t="s">
        <v>27</v>
      </c>
      <c r="I3" s="1675"/>
    </row>
    <row r="4" spans="1:9" ht="13.5" customHeight="1" thickTop="1">
      <c r="A4" s="593"/>
      <c r="B4" s="541">
        <f>'Sect credit'!B4</f>
        <v>2014</v>
      </c>
      <c r="C4" s="540">
        <f>'Sect credit'!C4</f>
        <v>2015</v>
      </c>
      <c r="D4" s="539">
        <f>'Sect credit'!D4</f>
        <v>2015</v>
      </c>
      <c r="E4" s="539">
        <f>'Sect credit'!E4</f>
        <v>2016</v>
      </c>
      <c r="F4" s="1670" t="str">
        <f>'Sect credit'!F4</f>
        <v>Changes during ten months </v>
      </c>
      <c r="G4" s="1671"/>
      <c r="H4" s="1671"/>
      <c r="I4" s="1672"/>
    </row>
    <row r="5" spans="1:9" ht="12.75">
      <c r="A5" s="592" t="s">
        <v>377</v>
      </c>
      <c r="B5" s="537" t="str">
        <f>'Sect credit'!B5</f>
        <v>Jul </v>
      </c>
      <c r="C5" s="537" t="str">
        <f>'Sect credit'!C5</f>
        <v>May</v>
      </c>
      <c r="D5" s="536" t="str">
        <f>'Sect credit'!D5</f>
        <v>Jul (p)</v>
      </c>
      <c r="E5" s="536" t="str">
        <f>'Sect credit'!E5</f>
        <v>May(e)</v>
      </c>
      <c r="F5" s="1663" t="str">
        <f>'Sect credit'!F5:G5</f>
        <v>2014/15</v>
      </c>
      <c r="G5" s="1664"/>
      <c r="H5" s="1663" t="str">
        <f>'Sect credit'!H5:I5</f>
        <v>2015/16</v>
      </c>
      <c r="I5" s="1665"/>
    </row>
    <row r="6" spans="1:9" ht="12.75">
      <c r="A6" s="591"/>
      <c r="B6" s="589"/>
      <c r="C6" s="589"/>
      <c r="D6" s="589"/>
      <c r="E6" s="589"/>
      <c r="F6" s="589" t="s">
        <v>52</v>
      </c>
      <c r="G6" s="589" t="s">
        <v>323</v>
      </c>
      <c r="H6" s="589" t="s">
        <v>52</v>
      </c>
      <c r="I6" s="588" t="s">
        <v>323</v>
      </c>
    </row>
    <row r="7" spans="1:9" s="568" customFormat="1" ht="12.75">
      <c r="A7" s="559" t="s">
        <v>587</v>
      </c>
      <c r="B7" s="599">
        <v>31131.010655409995</v>
      </c>
      <c r="C7" s="599">
        <v>31286.564345710005</v>
      </c>
      <c r="D7" s="599">
        <v>31372.375535628995</v>
      </c>
      <c r="E7" s="599">
        <v>30076.445226179996</v>
      </c>
      <c r="F7" s="599">
        <v>155.5536903000102</v>
      </c>
      <c r="G7" s="599">
        <v>0.4996743986947235</v>
      </c>
      <c r="H7" s="599">
        <v>-1295.9303094489987</v>
      </c>
      <c r="I7" s="598">
        <v>-4.1308007038779575</v>
      </c>
    </row>
    <row r="8" spans="1:9" s="568" customFormat="1" ht="12.75">
      <c r="A8" s="559" t="s">
        <v>586</v>
      </c>
      <c r="B8" s="599">
        <v>998.1809681700001</v>
      </c>
      <c r="C8" s="599">
        <v>889.4849504700001</v>
      </c>
      <c r="D8" s="599">
        <v>784.7315755800001</v>
      </c>
      <c r="E8" s="599">
        <v>1006.4952871300003</v>
      </c>
      <c r="F8" s="599">
        <v>-108.69601770000008</v>
      </c>
      <c r="G8" s="599">
        <v>-10.889409953315006</v>
      </c>
      <c r="H8" s="599">
        <v>221.76371155000015</v>
      </c>
      <c r="I8" s="598">
        <v>28.2598175543138</v>
      </c>
    </row>
    <row r="9" spans="1:9" s="568" customFormat="1" ht="12.75">
      <c r="A9" s="559" t="s">
        <v>585</v>
      </c>
      <c r="B9" s="599">
        <v>14016.878224209997</v>
      </c>
      <c r="C9" s="599">
        <v>18566.77966873</v>
      </c>
      <c r="D9" s="599">
        <v>18762.58201681</v>
      </c>
      <c r="E9" s="599">
        <v>26281.71502780999</v>
      </c>
      <c r="F9" s="599">
        <v>4549.901444520003</v>
      </c>
      <c r="G9" s="599">
        <v>32.46016246799803</v>
      </c>
      <c r="H9" s="599">
        <v>7519.133010999991</v>
      </c>
      <c r="I9" s="598">
        <v>40.07515066030549</v>
      </c>
    </row>
    <row r="10" spans="1:9" s="568" customFormat="1" ht="12.75">
      <c r="A10" s="559" t="s">
        <v>584</v>
      </c>
      <c r="B10" s="599">
        <v>10941.39531124</v>
      </c>
      <c r="C10" s="599">
        <v>10465.005737462</v>
      </c>
      <c r="D10" s="599">
        <v>9911.185088269443</v>
      </c>
      <c r="E10" s="599">
        <v>11720.203666659989</v>
      </c>
      <c r="F10" s="599">
        <v>-476.38957377800034</v>
      </c>
      <c r="G10" s="599">
        <v>-4.354011167923066</v>
      </c>
      <c r="H10" s="599">
        <v>1809.0185783905454</v>
      </c>
      <c r="I10" s="598">
        <v>18.252293366326505</v>
      </c>
    </row>
    <row r="11" spans="1:10" ht="12.75">
      <c r="A11" s="550" t="s">
        <v>583</v>
      </c>
      <c r="B11" s="603">
        <v>10060.285384929999</v>
      </c>
      <c r="C11" s="603">
        <v>9442.482472722</v>
      </c>
      <c r="D11" s="603">
        <v>9012.167387389443</v>
      </c>
      <c r="E11" s="603">
        <v>10404.303761119987</v>
      </c>
      <c r="F11" s="603">
        <v>-617.8029122079988</v>
      </c>
      <c r="G11" s="603">
        <v>-6.141007820050997</v>
      </c>
      <c r="H11" s="603">
        <v>1392.1363737305437</v>
      </c>
      <c r="I11" s="602">
        <v>15.447298234590429</v>
      </c>
      <c r="J11" s="568"/>
    </row>
    <row r="12" spans="1:10" ht="12.75">
      <c r="A12" s="550" t="s">
        <v>582</v>
      </c>
      <c r="B12" s="603">
        <v>881.1099263100001</v>
      </c>
      <c r="C12" s="603">
        <v>1022.52326474</v>
      </c>
      <c r="D12" s="603">
        <v>899.0177008799999</v>
      </c>
      <c r="E12" s="603">
        <v>1315.8999055399997</v>
      </c>
      <c r="F12" s="603">
        <v>141.41333842999984</v>
      </c>
      <c r="G12" s="603">
        <v>16.049454694288226</v>
      </c>
      <c r="H12" s="603">
        <v>416.88220465999984</v>
      </c>
      <c r="I12" s="602">
        <v>46.370856130189246</v>
      </c>
      <c r="J12" s="568"/>
    </row>
    <row r="13" spans="1:9" s="568" customFormat="1" ht="12.75">
      <c r="A13" s="559" t="s">
        <v>581</v>
      </c>
      <c r="B13" s="599">
        <v>936454.8555095992</v>
      </c>
      <c r="C13" s="599">
        <v>1105157.9961131702</v>
      </c>
      <c r="D13" s="599">
        <v>1132441.7169778894</v>
      </c>
      <c r="E13" s="599">
        <v>1369139.3161427062</v>
      </c>
      <c r="F13" s="599">
        <v>168703.14060357097</v>
      </c>
      <c r="G13" s="599">
        <v>18.015085255953554</v>
      </c>
      <c r="H13" s="599">
        <v>236697.59916481678</v>
      </c>
      <c r="I13" s="598">
        <v>20.901525934286845</v>
      </c>
    </row>
    <row r="14" spans="1:10" ht="12.75">
      <c r="A14" s="550" t="s">
        <v>580</v>
      </c>
      <c r="B14" s="603">
        <v>785736.4798745038</v>
      </c>
      <c r="C14" s="603">
        <v>934071.863801902</v>
      </c>
      <c r="D14" s="603">
        <v>957843.1807565038</v>
      </c>
      <c r="E14" s="603">
        <v>1145262.003154885</v>
      </c>
      <c r="F14" s="603">
        <v>148335.38392739824</v>
      </c>
      <c r="G14" s="603">
        <v>18.878515599923535</v>
      </c>
      <c r="H14" s="603">
        <v>187418.8223983812</v>
      </c>
      <c r="I14" s="602">
        <v>19.56675436686389</v>
      </c>
      <c r="J14" s="568"/>
    </row>
    <row r="15" spans="1:10" ht="12.75">
      <c r="A15" s="550" t="s">
        <v>579</v>
      </c>
      <c r="B15" s="603">
        <v>667193.7469102835</v>
      </c>
      <c r="C15" s="603">
        <v>793471.5104399155</v>
      </c>
      <c r="D15" s="603">
        <v>811773.974706145</v>
      </c>
      <c r="E15" s="603">
        <v>971525.2127876468</v>
      </c>
      <c r="F15" s="603">
        <v>126277.76352963201</v>
      </c>
      <c r="G15" s="603">
        <v>18.92670069442548</v>
      </c>
      <c r="H15" s="603">
        <v>159751.2380815018</v>
      </c>
      <c r="I15" s="602">
        <v>19.679275643116096</v>
      </c>
      <c r="J15" s="568"/>
    </row>
    <row r="16" spans="1:10" ht="12.75">
      <c r="A16" s="550" t="s">
        <v>578</v>
      </c>
      <c r="B16" s="603">
        <v>24901.3498277888</v>
      </c>
      <c r="C16" s="603">
        <v>28976.447680926798</v>
      </c>
      <c r="D16" s="603">
        <v>29897.539750808795</v>
      </c>
      <c r="E16" s="603">
        <v>38267.308878460884</v>
      </c>
      <c r="F16" s="603">
        <v>4075.0978531379988</v>
      </c>
      <c r="G16" s="603">
        <v>16.36496768777719</v>
      </c>
      <c r="H16" s="603">
        <v>8369.769127652089</v>
      </c>
      <c r="I16" s="602">
        <v>27.994842376372013</v>
      </c>
      <c r="J16" s="568"/>
    </row>
    <row r="17" spans="1:10" ht="12.75">
      <c r="A17" s="550" t="s">
        <v>577</v>
      </c>
      <c r="B17" s="603">
        <v>704.64358072</v>
      </c>
      <c r="C17" s="603">
        <v>737.80527959</v>
      </c>
      <c r="D17" s="603">
        <v>897.6051129200002</v>
      </c>
      <c r="E17" s="603">
        <v>848.9067833800001</v>
      </c>
      <c r="F17" s="603">
        <v>33.16169887000001</v>
      </c>
      <c r="G17" s="603">
        <v>4.706166319732255</v>
      </c>
      <c r="H17" s="603">
        <v>-48.698329540000145</v>
      </c>
      <c r="I17" s="602">
        <v>-5.4253623156824</v>
      </c>
      <c r="J17" s="568"/>
    </row>
    <row r="18" spans="1:10" ht="12.75">
      <c r="A18" s="550" t="s">
        <v>576</v>
      </c>
      <c r="B18" s="603">
        <v>65732.2958622479</v>
      </c>
      <c r="C18" s="603">
        <v>80836.8287889308</v>
      </c>
      <c r="D18" s="603">
        <v>84902.03660718203</v>
      </c>
      <c r="E18" s="603">
        <v>104777.93319219291</v>
      </c>
      <c r="F18" s="603">
        <v>15104.532926682892</v>
      </c>
      <c r="G18" s="603">
        <v>22.97886104318759</v>
      </c>
      <c r="H18" s="603">
        <v>19875.89658501088</v>
      </c>
      <c r="I18" s="602">
        <v>23.410388465674966</v>
      </c>
      <c r="J18" s="568"/>
    </row>
    <row r="19" spans="1:10" ht="12.75">
      <c r="A19" s="550" t="s">
        <v>575</v>
      </c>
      <c r="B19" s="603">
        <v>27204.4436934635</v>
      </c>
      <c r="C19" s="603">
        <v>30049.271612539</v>
      </c>
      <c r="D19" s="603">
        <v>30372.02457944801</v>
      </c>
      <c r="E19" s="603">
        <v>29842.641513204497</v>
      </c>
      <c r="F19" s="603">
        <v>2844.8279190754984</v>
      </c>
      <c r="G19" s="603">
        <v>10.457217766077806</v>
      </c>
      <c r="H19" s="603">
        <v>-529.3830662435139</v>
      </c>
      <c r="I19" s="602">
        <v>-1.7429956467298995</v>
      </c>
      <c r="J19" s="568"/>
    </row>
    <row r="20" spans="1:10" ht="12.75">
      <c r="A20" s="550" t="s">
        <v>574</v>
      </c>
      <c r="B20" s="603">
        <v>150718.3756350955</v>
      </c>
      <c r="C20" s="603">
        <v>171086.13231126816</v>
      </c>
      <c r="D20" s="603">
        <v>174598.5362213854</v>
      </c>
      <c r="E20" s="603">
        <v>223877.31298782132</v>
      </c>
      <c r="F20" s="603">
        <v>20367.756676172663</v>
      </c>
      <c r="G20" s="603">
        <v>13.513784626690159</v>
      </c>
      <c r="H20" s="603">
        <v>49278.77676643591</v>
      </c>
      <c r="I20" s="602">
        <v>28.22404920047668</v>
      </c>
      <c r="J20" s="568"/>
    </row>
    <row r="21" spans="1:10" ht="12.75">
      <c r="A21" s="550" t="s">
        <v>573</v>
      </c>
      <c r="B21" s="603">
        <v>9319.821996192002</v>
      </c>
      <c r="C21" s="603">
        <v>12989.727226449999</v>
      </c>
      <c r="D21" s="603">
        <v>14736.283729769999</v>
      </c>
      <c r="E21" s="603">
        <v>17298.014203739993</v>
      </c>
      <c r="F21" s="603">
        <v>3669.9052302579967</v>
      </c>
      <c r="G21" s="603">
        <v>39.377417634773366</v>
      </c>
      <c r="H21" s="603">
        <v>2561.730473969994</v>
      </c>
      <c r="I21" s="602">
        <v>17.38382974260212</v>
      </c>
      <c r="J21" s="568"/>
    </row>
    <row r="22" spans="1:10" ht="12.75">
      <c r="A22" s="550" t="s">
        <v>572</v>
      </c>
      <c r="B22" s="603">
        <v>4510.362767390001</v>
      </c>
      <c r="C22" s="603">
        <v>5598.67289016</v>
      </c>
      <c r="D22" s="603">
        <v>6347.36656492</v>
      </c>
      <c r="E22" s="603">
        <v>6356.94451594</v>
      </c>
      <c r="F22" s="603">
        <v>1088.310122769999</v>
      </c>
      <c r="G22" s="603">
        <v>24.129103996656312</v>
      </c>
      <c r="H22" s="603">
        <v>9.57795102</v>
      </c>
      <c r="I22" s="602">
        <v>0.15089645323045428</v>
      </c>
      <c r="J22" s="568"/>
    </row>
    <row r="23" spans="1:10" ht="12.75">
      <c r="A23" s="550" t="s">
        <v>571</v>
      </c>
      <c r="B23" s="603">
        <v>148.73102008999993</v>
      </c>
      <c r="C23" s="603">
        <v>411.71288513</v>
      </c>
      <c r="D23" s="603">
        <v>390.41168038</v>
      </c>
      <c r="E23" s="603">
        <v>449.88332686999996</v>
      </c>
      <c r="F23" s="603">
        <v>262.9818650400001</v>
      </c>
      <c r="G23" s="603">
        <v>176.81709227897775</v>
      </c>
      <c r="H23" s="603">
        <v>59.471646489999955</v>
      </c>
      <c r="I23" s="602">
        <v>15.233060248636598</v>
      </c>
      <c r="J23" s="568"/>
    </row>
    <row r="24" spans="1:10" ht="12.75">
      <c r="A24" s="550" t="s">
        <v>570</v>
      </c>
      <c r="B24" s="603">
        <v>4660.728208712</v>
      </c>
      <c r="C24" s="603">
        <v>6979.341451159999</v>
      </c>
      <c r="D24" s="603">
        <v>7998.505484470001</v>
      </c>
      <c r="E24" s="603">
        <v>10491.186360929994</v>
      </c>
      <c r="F24" s="603">
        <v>2318.6132424479993</v>
      </c>
      <c r="G24" s="603">
        <v>49.74787498043684</v>
      </c>
      <c r="H24" s="603">
        <v>2492.6808764599937</v>
      </c>
      <c r="I24" s="602">
        <v>31.164332903188157</v>
      </c>
      <c r="J24" s="568"/>
    </row>
    <row r="25" spans="1:10" ht="12.75">
      <c r="A25" s="550" t="s">
        <v>569</v>
      </c>
      <c r="B25" s="603">
        <v>141398.55363890348</v>
      </c>
      <c r="C25" s="603">
        <v>158096.40508481817</v>
      </c>
      <c r="D25" s="603">
        <v>159862.2524916154</v>
      </c>
      <c r="E25" s="603">
        <v>206579.29878408133</v>
      </c>
      <c r="F25" s="603">
        <v>16697.851445914683</v>
      </c>
      <c r="G25" s="603">
        <v>11.809068067666956</v>
      </c>
      <c r="H25" s="603">
        <v>46717.04629246594</v>
      </c>
      <c r="I25" s="602">
        <v>29.22331292367859</v>
      </c>
      <c r="J25" s="568"/>
    </row>
    <row r="26" spans="1:10" ht="12.75">
      <c r="A26" s="550" t="s">
        <v>568</v>
      </c>
      <c r="B26" s="603">
        <v>16692.426604757</v>
      </c>
      <c r="C26" s="603">
        <v>18952.368774489878</v>
      </c>
      <c r="D26" s="603">
        <v>17614.07052342538</v>
      </c>
      <c r="E26" s="603">
        <v>21498.33376902938</v>
      </c>
      <c r="F26" s="603">
        <v>2259.942169732876</v>
      </c>
      <c r="G26" s="603">
        <v>13.538727611291929</v>
      </c>
      <c r="H26" s="603">
        <v>3884.263245604001</v>
      </c>
      <c r="I26" s="602">
        <v>22.052047767369984</v>
      </c>
      <c r="J26" s="568"/>
    </row>
    <row r="27" spans="1:10" ht="12.75">
      <c r="A27" s="550" t="s">
        <v>567</v>
      </c>
      <c r="B27" s="603">
        <v>3407.83948167</v>
      </c>
      <c r="C27" s="603">
        <v>3276.09025817</v>
      </c>
      <c r="D27" s="603">
        <v>3638.109822330001</v>
      </c>
      <c r="E27" s="603">
        <v>4123.7493712825</v>
      </c>
      <c r="F27" s="603">
        <v>-131.74922349999997</v>
      </c>
      <c r="G27" s="603">
        <v>-3.8660630645501155</v>
      </c>
      <c r="H27" s="603">
        <v>485.6395489524989</v>
      </c>
      <c r="I27" s="602">
        <v>13.34867754600862</v>
      </c>
      <c r="J27" s="568"/>
    </row>
    <row r="28" spans="1:9" ht="12.75">
      <c r="A28" s="550" t="s">
        <v>566</v>
      </c>
      <c r="B28" s="603">
        <v>121298.28755247648</v>
      </c>
      <c r="C28" s="603">
        <v>135867.94605215828</v>
      </c>
      <c r="D28" s="603">
        <v>138610.07214586</v>
      </c>
      <c r="E28" s="603">
        <v>180957.21564376945</v>
      </c>
      <c r="F28" s="603">
        <v>14569.658499681798</v>
      </c>
      <c r="G28" s="603">
        <v>12.011429669506771</v>
      </c>
      <c r="H28" s="603">
        <v>42347.14349790945</v>
      </c>
      <c r="I28" s="602">
        <v>30.55127440763999</v>
      </c>
    </row>
    <row r="29" spans="1:9" ht="12.75">
      <c r="A29" s="550" t="s">
        <v>565</v>
      </c>
      <c r="B29" s="603">
        <v>5152.600128495</v>
      </c>
      <c r="C29" s="603">
        <v>6135.55305631</v>
      </c>
      <c r="D29" s="603">
        <v>6111.564597540002</v>
      </c>
      <c r="E29" s="603">
        <v>7165.945776770001</v>
      </c>
      <c r="F29" s="603">
        <v>982.9529278150003</v>
      </c>
      <c r="G29" s="603">
        <v>19.076833119245112</v>
      </c>
      <c r="H29" s="603">
        <v>1054.3811792299994</v>
      </c>
      <c r="I29" s="602">
        <v>17.252229971591955</v>
      </c>
    </row>
    <row r="30" spans="1:9" ht="12.75">
      <c r="A30" s="550" t="s">
        <v>564</v>
      </c>
      <c r="B30" s="603">
        <v>2598.1558661500007</v>
      </c>
      <c r="C30" s="603">
        <v>3698.941642750001</v>
      </c>
      <c r="D30" s="603">
        <v>4633.831004360001</v>
      </c>
      <c r="E30" s="603">
        <v>5457.570348210001</v>
      </c>
      <c r="F30" s="603">
        <v>1100.7857766000002</v>
      </c>
      <c r="G30" s="603">
        <v>42.36796533039284</v>
      </c>
      <c r="H30" s="603">
        <v>823.7393438499994</v>
      </c>
      <c r="I30" s="602">
        <v>17.77663758291871</v>
      </c>
    </row>
    <row r="31" spans="1:9" ht="12.75">
      <c r="A31" s="550" t="s">
        <v>563</v>
      </c>
      <c r="B31" s="603">
        <v>113547.53155783148</v>
      </c>
      <c r="C31" s="603">
        <v>126033.45135309827</v>
      </c>
      <c r="D31" s="603">
        <v>127864.67654396</v>
      </c>
      <c r="E31" s="603">
        <v>168333.69951878945</v>
      </c>
      <c r="F31" s="603">
        <v>12485.91979526679</v>
      </c>
      <c r="G31" s="603">
        <v>10.996205398712275</v>
      </c>
      <c r="H31" s="603">
        <v>40469.02297482945</v>
      </c>
      <c r="I31" s="602">
        <v>31.6498849163523</v>
      </c>
    </row>
    <row r="32" spans="1:9" s="568" customFormat="1" ht="12.75">
      <c r="A32" s="559" t="s">
        <v>562</v>
      </c>
      <c r="B32" s="599">
        <v>11913.811131974002</v>
      </c>
      <c r="C32" s="599">
        <v>16032.662191675194</v>
      </c>
      <c r="D32" s="599">
        <v>13965.210994323697</v>
      </c>
      <c r="E32" s="599">
        <v>14771.7742057686</v>
      </c>
      <c r="F32" s="599">
        <v>4118.851059701192</v>
      </c>
      <c r="G32" s="599">
        <v>34.572069458505325</v>
      </c>
      <c r="H32" s="599">
        <v>806.5632114449018</v>
      </c>
      <c r="I32" s="598">
        <v>5.775517546943885</v>
      </c>
    </row>
    <row r="33" spans="1:10" ht="12.75">
      <c r="A33" s="550" t="s">
        <v>561</v>
      </c>
      <c r="B33" s="603">
        <v>2798.5927896422486</v>
      </c>
      <c r="C33" s="603">
        <v>4870.903881897958</v>
      </c>
      <c r="D33" s="603">
        <v>3529.000557676497</v>
      </c>
      <c r="E33" s="603">
        <v>1560.1709870935026</v>
      </c>
      <c r="F33" s="603">
        <v>2072.3110922557094</v>
      </c>
      <c r="G33" s="603">
        <v>74.04832528424467</v>
      </c>
      <c r="H33" s="603">
        <v>-1968.8295705829944</v>
      </c>
      <c r="I33" s="602">
        <v>-55.79000451842594</v>
      </c>
      <c r="J33" s="568"/>
    </row>
    <row r="34" spans="1:10" ht="12.75">
      <c r="A34" s="550" t="s">
        <v>560</v>
      </c>
      <c r="B34" s="603">
        <v>9115.218342331753</v>
      </c>
      <c r="C34" s="603">
        <v>11161.758309777235</v>
      </c>
      <c r="D34" s="603">
        <v>10436.210436647201</v>
      </c>
      <c r="E34" s="603">
        <v>13211.603218675096</v>
      </c>
      <c r="F34" s="603">
        <v>2046.539967445482</v>
      </c>
      <c r="G34" s="603">
        <v>22.45190285723819</v>
      </c>
      <c r="H34" s="603">
        <v>2775.392782027895</v>
      </c>
      <c r="I34" s="602">
        <v>26.593875227754932</v>
      </c>
      <c r="J34" s="568"/>
    </row>
    <row r="35" spans="1:10" ht="12.75">
      <c r="A35" s="550" t="s">
        <v>559</v>
      </c>
      <c r="B35" s="603">
        <v>8492.211742571753</v>
      </c>
      <c r="C35" s="603">
        <v>10653.490776817236</v>
      </c>
      <c r="D35" s="603">
        <v>9867.0592467172</v>
      </c>
      <c r="E35" s="603">
        <v>10216.427846166645</v>
      </c>
      <c r="F35" s="603">
        <v>2161.2790342454828</v>
      </c>
      <c r="G35" s="603">
        <v>25.450131246856643</v>
      </c>
      <c r="H35" s="603">
        <v>349.36859944944626</v>
      </c>
      <c r="I35" s="602">
        <v>3.540757085913741</v>
      </c>
      <c r="J35" s="568"/>
    </row>
    <row r="36" spans="1:10" ht="12.75">
      <c r="A36" s="550" t="s">
        <v>558</v>
      </c>
      <c r="B36" s="603">
        <v>278.74096392</v>
      </c>
      <c r="C36" s="603">
        <v>279.79111613000003</v>
      </c>
      <c r="D36" s="603">
        <v>314.94784489</v>
      </c>
      <c r="E36" s="603">
        <v>329.81600000000003</v>
      </c>
      <c r="F36" s="603">
        <v>1.0501522100000216</v>
      </c>
      <c r="G36" s="603">
        <v>0.37674843167343725</v>
      </c>
      <c r="H36" s="603">
        <v>14.868155110000032</v>
      </c>
      <c r="I36" s="602">
        <v>4.720830877630848</v>
      </c>
      <c r="J36" s="568"/>
    </row>
    <row r="37" spans="1:10" ht="12.75">
      <c r="A37" s="550" t="s">
        <v>557</v>
      </c>
      <c r="B37" s="603">
        <v>288.0290049199999</v>
      </c>
      <c r="C37" s="603">
        <v>120.16174499999988</v>
      </c>
      <c r="D37" s="603">
        <v>132.45744493999985</v>
      </c>
      <c r="E37" s="603">
        <v>2569.7045837708497</v>
      </c>
      <c r="F37" s="603">
        <v>-167.86725992000004</v>
      </c>
      <c r="G37" s="603">
        <v>-58.281373421619534</v>
      </c>
      <c r="H37" s="603">
        <v>2437.24713883085</v>
      </c>
      <c r="I37" s="602">
        <v>1840.0227634882028</v>
      </c>
      <c r="J37" s="568"/>
    </row>
    <row r="38" spans="1:10" ht="12.75">
      <c r="A38" s="550" t="s">
        <v>556</v>
      </c>
      <c r="B38" s="603">
        <v>56.236630919999996</v>
      </c>
      <c r="C38" s="603">
        <v>108.31467182999998</v>
      </c>
      <c r="D38" s="603">
        <v>121.74590009999999</v>
      </c>
      <c r="E38" s="603">
        <v>95.65478873760001</v>
      </c>
      <c r="F38" s="603">
        <v>52.078040909999984</v>
      </c>
      <c r="G38" s="603">
        <v>92.60519355095106</v>
      </c>
      <c r="H38" s="603">
        <v>-26.09111136239997</v>
      </c>
      <c r="I38" s="602">
        <v>-21.43079261064987</v>
      </c>
      <c r="J38" s="568"/>
    </row>
    <row r="39" spans="1:9" s="568" customFormat="1" ht="12.75">
      <c r="A39" s="559" t="s">
        <v>555</v>
      </c>
      <c r="B39" s="605">
        <v>29832.1202605196</v>
      </c>
      <c r="C39" s="605">
        <v>38091.14760608</v>
      </c>
      <c r="D39" s="605">
        <v>40499.24487677</v>
      </c>
      <c r="E39" s="605">
        <v>50084.266658770015</v>
      </c>
      <c r="F39" s="605">
        <v>8259.027345560396</v>
      </c>
      <c r="G39" s="605">
        <v>27.68501626245638</v>
      </c>
      <c r="H39" s="605">
        <v>9585.021782000018</v>
      </c>
      <c r="I39" s="604">
        <v>23.6671617240397</v>
      </c>
    </row>
    <row r="40" spans="1:10" ht="12.75">
      <c r="A40" s="550" t="s">
        <v>554</v>
      </c>
      <c r="B40" s="603">
        <v>2169.6615384</v>
      </c>
      <c r="C40" s="603">
        <v>2265.1679289299996</v>
      </c>
      <c r="D40" s="603">
        <v>2385.5424673799994</v>
      </c>
      <c r="E40" s="603">
        <v>2543.9827430399996</v>
      </c>
      <c r="F40" s="603">
        <v>95.50639052999941</v>
      </c>
      <c r="G40" s="603">
        <v>4.401902731816403</v>
      </c>
      <c r="H40" s="603">
        <v>158.44027566000022</v>
      </c>
      <c r="I40" s="602">
        <v>6.641687491483331</v>
      </c>
      <c r="J40" s="568"/>
    </row>
    <row r="41" spans="1:10" ht="12.75">
      <c r="A41" s="550" t="s">
        <v>553</v>
      </c>
      <c r="B41" s="603">
        <v>20493.15509181979</v>
      </c>
      <c r="C41" s="603">
        <v>25835.883957570004</v>
      </c>
      <c r="D41" s="603">
        <v>27840.505172060002</v>
      </c>
      <c r="E41" s="603">
        <v>30200.789260970007</v>
      </c>
      <c r="F41" s="603">
        <v>5342.728865750214</v>
      </c>
      <c r="G41" s="603">
        <v>26.07079701398864</v>
      </c>
      <c r="H41" s="603">
        <v>2360.2840889100044</v>
      </c>
      <c r="I41" s="602">
        <v>8.477878092811057</v>
      </c>
      <c r="J41" s="568"/>
    </row>
    <row r="42" spans="1:10" ht="12.75">
      <c r="A42" s="550" t="s">
        <v>552</v>
      </c>
      <c r="B42" s="603">
        <v>2008.577815459999</v>
      </c>
      <c r="C42" s="603">
        <v>2417.3391089099996</v>
      </c>
      <c r="D42" s="603">
        <v>2363.42399965</v>
      </c>
      <c r="E42" s="603">
        <v>3919.762041620014</v>
      </c>
      <c r="F42" s="603">
        <v>408.7612934500005</v>
      </c>
      <c r="G42" s="603">
        <v>20.350782046071096</v>
      </c>
      <c r="H42" s="603">
        <v>1556.3380419700138</v>
      </c>
      <c r="I42" s="602">
        <v>65.85098747412619</v>
      </c>
      <c r="J42" s="568"/>
    </row>
    <row r="43" spans="1:10" ht="12.75">
      <c r="A43" s="550" t="s">
        <v>551</v>
      </c>
      <c r="B43" s="603">
        <v>2261.9029490800003</v>
      </c>
      <c r="C43" s="603">
        <v>3435.7647383099993</v>
      </c>
      <c r="D43" s="603">
        <v>3581.0110196199985</v>
      </c>
      <c r="E43" s="603">
        <v>4757.854928620002</v>
      </c>
      <c r="F43" s="603">
        <v>1173.861789229999</v>
      </c>
      <c r="G43" s="603">
        <v>51.89708911726084</v>
      </c>
      <c r="H43" s="603">
        <v>1176.8439090000038</v>
      </c>
      <c r="I43" s="602">
        <v>32.8634539953157</v>
      </c>
      <c r="J43" s="568"/>
    </row>
    <row r="44" spans="1:10" ht="12.75">
      <c r="A44" s="550" t="s">
        <v>550</v>
      </c>
      <c r="B44" s="603">
        <v>2898.8224067200003</v>
      </c>
      <c r="C44" s="603">
        <v>4136.99097099</v>
      </c>
      <c r="D44" s="603">
        <v>4328.76517678</v>
      </c>
      <c r="E44" s="603">
        <v>8661.89402628</v>
      </c>
      <c r="F44" s="603">
        <v>1238.16856427</v>
      </c>
      <c r="G44" s="603">
        <v>42.712811981848176</v>
      </c>
      <c r="H44" s="603">
        <v>4333.128849500001</v>
      </c>
      <c r="I44" s="602">
        <v>100.1008064087978</v>
      </c>
      <c r="J44" s="568"/>
    </row>
    <row r="45" spans="1:9" s="568" customFormat="1" ht="12.75">
      <c r="A45" s="559" t="s">
        <v>549</v>
      </c>
      <c r="B45" s="599">
        <v>410.885689375</v>
      </c>
      <c r="C45" s="599">
        <v>530.1</v>
      </c>
      <c r="D45" s="599">
        <v>424.96186282739984</v>
      </c>
      <c r="E45" s="599">
        <v>575.3604541926018</v>
      </c>
      <c r="F45" s="599">
        <v>119.214310625</v>
      </c>
      <c r="G45" s="599">
        <v>29.013984596625253</v>
      </c>
      <c r="H45" s="599">
        <v>150.39859136520192</v>
      </c>
      <c r="I45" s="598">
        <v>35.39107965231388</v>
      </c>
    </row>
    <row r="46" spans="1:9" s="568" customFormat="1" ht="12.75">
      <c r="A46" s="559" t="s">
        <v>548</v>
      </c>
      <c r="B46" s="599">
        <v>0</v>
      </c>
      <c r="C46" s="599">
        <v>0</v>
      </c>
      <c r="D46" s="599">
        <v>0</v>
      </c>
      <c r="E46" s="599">
        <v>0</v>
      </c>
      <c r="F46" s="599">
        <v>0</v>
      </c>
      <c r="G46" s="601"/>
      <c r="H46" s="601">
        <v>0</v>
      </c>
      <c r="I46" s="600"/>
    </row>
    <row r="47" spans="1:9" s="568" customFormat="1" ht="12.75">
      <c r="A47" s="559" t="s">
        <v>547</v>
      </c>
      <c r="B47" s="599">
        <v>97648.89767212688</v>
      </c>
      <c r="C47" s="599">
        <v>110096.31428503203</v>
      </c>
      <c r="D47" s="599">
        <v>113924.7790809148</v>
      </c>
      <c r="E47" s="599">
        <v>77030.82148490228</v>
      </c>
      <c r="F47" s="599">
        <v>12447.416612905145</v>
      </c>
      <c r="G47" s="599">
        <v>12.747114314284946</v>
      </c>
      <c r="H47" s="599">
        <v>-36893.95759601252</v>
      </c>
      <c r="I47" s="598">
        <v>-32.384489040622746</v>
      </c>
    </row>
    <row r="48" spans="1:10" ht="13.5" thickBot="1">
      <c r="A48" s="597" t="s">
        <v>546</v>
      </c>
      <c r="B48" s="596">
        <v>1133348.0354226248</v>
      </c>
      <c r="C48" s="596">
        <v>1331116.0548983293</v>
      </c>
      <c r="D48" s="596">
        <v>1362086.7880090137</v>
      </c>
      <c r="E48" s="596">
        <v>1580686.39815412</v>
      </c>
      <c r="F48" s="596">
        <v>197768.0194757047</v>
      </c>
      <c r="G48" s="596">
        <v>17.449892997957782</v>
      </c>
      <c r="H48" s="596">
        <v>218599.61014510592</v>
      </c>
      <c r="I48" s="595">
        <v>16.048875304387675</v>
      </c>
      <c r="J48" s="568"/>
    </row>
    <row r="49" spans="1:8" ht="13.5" thickTop="1">
      <c r="A49" s="543" t="s">
        <v>413</v>
      </c>
      <c r="B49" s="480"/>
      <c r="C49" s="480"/>
      <c r="D49" s="480"/>
      <c r="E49" s="480"/>
      <c r="F49" s="480"/>
      <c r="H49" s="480"/>
    </row>
    <row r="54" spans="2:5" ht="12.75">
      <c r="B54" s="594"/>
      <c r="C54" s="594"/>
      <c r="D54" s="594"/>
      <c r="E54" s="594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83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L26" sqref="L26"/>
    </sheetView>
  </sheetViews>
  <sheetFormatPr defaultColWidth="9.140625" defaultRowHeight="15"/>
  <cols>
    <col min="1" max="1" width="23.140625" style="504" bestFit="1" customWidth="1"/>
    <col min="2" max="2" width="7.421875" style="504" bestFit="1" customWidth="1"/>
    <col min="3" max="3" width="7.421875" style="606" bestFit="1" customWidth="1"/>
    <col min="4" max="5" width="7.421875" style="504" bestFit="1" customWidth="1"/>
    <col min="6" max="9" width="7.140625" style="504" bestFit="1" customWidth="1"/>
    <col min="10" max="16384" width="9.140625" style="504" customWidth="1"/>
  </cols>
  <sheetData>
    <row r="1" spans="1:9" ht="12.75">
      <c r="A1" s="1676" t="s">
        <v>601</v>
      </c>
      <c r="B1" s="1676"/>
      <c r="C1" s="1676"/>
      <c r="D1" s="1676"/>
      <c r="E1" s="1676"/>
      <c r="F1" s="1676"/>
      <c r="G1" s="1676"/>
      <c r="H1" s="1676"/>
      <c r="I1" s="1676"/>
    </row>
    <row r="2" spans="1:10" ht="15.75" customHeight="1">
      <c r="A2" s="1677" t="s">
        <v>600</v>
      </c>
      <c r="B2" s="1677"/>
      <c r="C2" s="1677"/>
      <c r="D2" s="1677"/>
      <c r="E2" s="1677"/>
      <c r="F2" s="1677"/>
      <c r="G2" s="1677"/>
      <c r="H2" s="1677"/>
      <c r="I2" s="1677"/>
      <c r="J2" s="513"/>
    </row>
    <row r="3" spans="8:9" ht="13.5" thickBot="1">
      <c r="H3" s="1668" t="s">
        <v>27</v>
      </c>
      <c r="I3" s="1668"/>
    </row>
    <row r="4" spans="1:9" s="607" customFormat="1" ht="13.5" customHeight="1" thickTop="1">
      <c r="A4" s="621"/>
      <c r="B4" s="541">
        <f>Deposits!B4</f>
        <v>2014</v>
      </c>
      <c r="C4" s="540">
        <f>Deposits!C4</f>
        <v>2015</v>
      </c>
      <c r="D4" s="539">
        <f>Deposits!D4</f>
        <v>2015</v>
      </c>
      <c r="E4" s="539">
        <f>Deposits!E4</f>
        <v>2016</v>
      </c>
      <c r="F4" s="1670" t="str">
        <f>'Secu Credit'!F4</f>
        <v>Changes during ten months </v>
      </c>
      <c r="G4" s="1671"/>
      <c r="H4" s="1671"/>
      <c r="I4" s="1672"/>
    </row>
    <row r="5" spans="1:9" s="607" customFormat="1" ht="14.25" customHeight="1">
      <c r="A5" s="535" t="s">
        <v>377</v>
      </c>
      <c r="B5" s="537" t="str">
        <f>Deposits!B5</f>
        <v>Jul </v>
      </c>
      <c r="C5" s="537" t="str">
        <f>Deposits!C5</f>
        <v>May</v>
      </c>
      <c r="D5" s="536" t="str">
        <f>Deposits!D5</f>
        <v>Jul (p)</v>
      </c>
      <c r="E5" s="536" t="str">
        <f>Deposits!E5</f>
        <v>May(e)</v>
      </c>
      <c r="F5" s="1663" t="str">
        <f>'Secu Credit'!F5:G5</f>
        <v>2014/15</v>
      </c>
      <c r="G5" s="1664"/>
      <c r="H5" s="1663" t="str">
        <f>'Secu Credit'!H5:I5</f>
        <v>2015/16</v>
      </c>
      <c r="I5" s="1665"/>
    </row>
    <row r="6" spans="1:9" s="607" customFormat="1" ht="12.75">
      <c r="A6" s="620"/>
      <c r="B6" s="618"/>
      <c r="C6" s="619"/>
      <c r="D6" s="618"/>
      <c r="E6" s="618"/>
      <c r="F6" s="617" t="s">
        <v>52</v>
      </c>
      <c r="G6" s="617" t="s">
        <v>323</v>
      </c>
      <c r="H6" s="617" t="s">
        <v>52</v>
      </c>
      <c r="I6" s="616" t="s">
        <v>323</v>
      </c>
    </row>
    <row r="7" spans="1:9" s="607" customFormat="1" ht="12.75">
      <c r="A7" s="615" t="s">
        <v>599</v>
      </c>
      <c r="B7" s="614">
        <v>10398.222919500002</v>
      </c>
      <c r="C7" s="614">
        <v>12012.594885839999</v>
      </c>
      <c r="D7" s="614">
        <v>11521.307362674499</v>
      </c>
      <c r="E7" s="614">
        <v>9776.2826742759</v>
      </c>
      <c r="F7" s="614">
        <v>1614.371966339997</v>
      </c>
      <c r="G7" s="614">
        <v>15.525460252564233</v>
      </c>
      <c r="H7" s="614">
        <v>-1745.0246883985983</v>
      </c>
      <c r="I7" s="613">
        <v>-15.146064881941633</v>
      </c>
    </row>
    <row r="8" spans="1:9" s="607" customFormat="1" ht="12.75">
      <c r="A8" s="584" t="s">
        <v>590</v>
      </c>
      <c r="B8" s="612">
        <v>10047.264570730002</v>
      </c>
      <c r="C8" s="612">
        <v>11761.927090689998</v>
      </c>
      <c r="D8" s="612">
        <v>11272.152784284499</v>
      </c>
      <c r="E8" s="612">
        <v>9509.4326742759</v>
      </c>
      <c r="F8" s="612">
        <v>1714.6625199599966</v>
      </c>
      <c r="G8" s="612">
        <v>17.065963654975345</v>
      </c>
      <c r="H8" s="612">
        <v>-1762.7201100085986</v>
      </c>
      <c r="I8" s="611">
        <v>-15.637830179752015</v>
      </c>
    </row>
    <row r="9" spans="1:12" ht="12.75">
      <c r="A9" s="584" t="s">
        <v>598</v>
      </c>
      <c r="B9" s="612">
        <v>530.91652659</v>
      </c>
      <c r="C9" s="612">
        <v>473.26623799</v>
      </c>
      <c r="D9" s="612">
        <v>439.98387076</v>
      </c>
      <c r="E9" s="612">
        <v>128.90228538589997</v>
      </c>
      <c r="F9" s="612">
        <v>-57.65028860000001</v>
      </c>
      <c r="G9" s="612">
        <v>-10.858635154998748</v>
      </c>
      <c r="H9" s="612">
        <v>-311.08158537410003</v>
      </c>
      <c r="I9" s="611">
        <v>-70.70295209612061</v>
      </c>
      <c r="K9" s="607"/>
      <c r="L9" s="607"/>
    </row>
    <row r="10" spans="1:12" ht="12.75">
      <c r="A10" s="584" t="s">
        <v>597</v>
      </c>
      <c r="B10" s="612">
        <v>6977.46813351</v>
      </c>
      <c r="C10" s="612">
        <v>7539.964246039999</v>
      </c>
      <c r="D10" s="612">
        <v>7211.27353776</v>
      </c>
      <c r="E10" s="612">
        <v>6195.729816399999</v>
      </c>
      <c r="F10" s="612">
        <v>562.4961125299988</v>
      </c>
      <c r="G10" s="612">
        <v>8.061607760393114</v>
      </c>
      <c r="H10" s="612">
        <v>-1015.5437213600007</v>
      </c>
      <c r="I10" s="611">
        <v>-14.08272361382999</v>
      </c>
      <c r="K10" s="607"/>
      <c r="L10" s="607"/>
    </row>
    <row r="11" spans="1:12" ht="12.75">
      <c r="A11" s="584" t="s">
        <v>596</v>
      </c>
      <c r="B11" s="612">
        <v>848.7388204099999</v>
      </c>
      <c r="C11" s="612">
        <v>1331.6840819200002</v>
      </c>
      <c r="D11" s="612">
        <v>1232.8289471245</v>
      </c>
      <c r="E11" s="612">
        <v>1751.67599965</v>
      </c>
      <c r="F11" s="612">
        <v>482.94526151000025</v>
      </c>
      <c r="G11" s="612">
        <v>56.90151668527476</v>
      </c>
      <c r="H11" s="612">
        <v>518.8470525255</v>
      </c>
      <c r="I11" s="611">
        <v>42.08589145604342</v>
      </c>
      <c r="K11" s="607"/>
      <c r="L11" s="607"/>
    </row>
    <row r="12" spans="1:12" ht="12.75">
      <c r="A12" s="584" t="s">
        <v>595</v>
      </c>
      <c r="B12" s="612">
        <v>1690.14109022</v>
      </c>
      <c r="C12" s="612">
        <v>2417.01252474</v>
      </c>
      <c r="D12" s="612">
        <v>2388.0664286399997</v>
      </c>
      <c r="E12" s="612">
        <v>1433.12457284</v>
      </c>
      <c r="F12" s="612">
        <v>726.8714345200001</v>
      </c>
      <c r="G12" s="612">
        <v>43.006553637802256</v>
      </c>
      <c r="H12" s="612">
        <v>-954.9418557999998</v>
      </c>
      <c r="I12" s="611">
        <v>-39.98807756549041</v>
      </c>
      <c r="K12" s="607"/>
      <c r="L12" s="607"/>
    </row>
    <row r="13" spans="1:12" ht="12.75">
      <c r="A13" s="584" t="s">
        <v>594</v>
      </c>
      <c r="B13" s="612">
        <v>0</v>
      </c>
      <c r="C13" s="612">
        <v>0</v>
      </c>
      <c r="D13" s="612">
        <v>0</v>
      </c>
      <c r="E13" s="612">
        <v>0</v>
      </c>
      <c r="F13" s="612">
        <v>0</v>
      </c>
      <c r="G13" s="612"/>
      <c r="H13" s="612">
        <v>0</v>
      </c>
      <c r="I13" s="611"/>
      <c r="K13" s="607"/>
      <c r="L13" s="607"/>
    </row>
    <row r="14" spans="1:12" ht="12.75">
      <c r="A14" s="584" t="s">
        <v>593</v>
      </c>
      <c r="B14" s="612">
        <v>1690.14109022</v>
      </c>
      <c r="C14" s="612">
        <v>2417.01252474</v>
      </c>
      <c r="D14" s="612">
        <v>2388.0664286399997</v>
      </c>
      <c r="E14" s="612">
        <v>1433.12457284</v>
      </c>
      <c r="F14" s="612">
        <v>726.8714345200001</v>
      </c>
      <c r="G14" s="612">
        <v>43.006553637802256</v>
      </c>
      <c r="H14" s="612">
        <v>-954.9418557999998</v>
      </c>
      <c r="I14" s="611">
        <v>-39.98807756549041</v>
      </c>
      <c r="K14" s="607"/>
      <c r="L14" s="607"/>
    </row>
    <row r="15" spans="1:9" s="607" customFormat="1" ht="12.75">
      <c r="A15" s="584" t="s">
        <v>589</v>
      </c>
      <c r="B15" s="612">
        <v>350.95834877000004</v>
      </c>
      <c r="C15" s="612">
        <v>250.66779515000002</v>
      </c>
      <c r="D15" s="612">
        <v>249.15457839000004</v>
      </c>
      <c r="E15" s="612">
        <v>266.8500000000001</v>
      </c>
      <c r="F15" s="612">
        <v>-100.29055362000003</v>
      </c>
      <c r="G15" s="612">
        <v>-28.57619827865251</v>
      </c>
      <c r="H15" s="612">
        <v>17.69542161000004</v>
      </c>
      <c r="I15" s="611">
        <v>7.102186010124811</v>
      </c>
    </row>
    <row r="16" spans="1:12" ht="12.75">
      <c r="A16" s="615" t="s">
        <v>592</v>
      </c>
      <c r="B16" s="614">
        <v>998.8926769799999</v>
      </c>
      <c r="C16" s="614">
        <v>878.01698476</v>
      </c>
      <c r="D16" s="614">
        <v>1079.82878677</v>
      </c>
      <c r="E16" s="614">
        <v>1007.6803260500001</v>
      </c>
      <c r="F16" s="614">
        <v>-120.8756922199999</v>
      </c>
      <c r="G16" s="614">
        <v>-12.100968903431065</v>
      </c>
      <c r="H16" s="614">
        <v>-72.14846072</v>
      </c>
      <c r="I16" s="613">
        <v>-6.681472248560029</v>
      </c>
      <c r="K16" s="607"/>
      <c r="L16" s="607"/>
    </row>
    <row r="17" spans="1:12" ht="12.75">
      <c r="A17" s="584" t="s">
        <v>590</v>
      </c>
      <c r="B17" s="612">
        <v>996.6286769799999</v>
      </c>
      <c r="C17" s="612">
        <v>876.49698476</v>
      </c>
      <c r="D17" s="612">
        <v>1078.2287867700002</v>
      </c>
      <c r="E17" s="612">
        <v>1006.1503260500001</v>
      </c>
      <c r="F17" s="612">
        <v>-120.13169221999988</v>
      </c>
      <c r="G17" s="612">
        <v>-12.05380649732304</v>
      </c>
      <c r="H17" s="612">
        <v>-72.07846072000007</v>
      </c>
      <c r="I17" s="611">
        <v>-6.684894857604587</v>
      </c>
      <c r="K17" s="607"/>
      <c r="L17" s="607"/>
    </row>
    <row r="18" spans="1:12" ht="12.75">
      <c r="A18" s="584" t="s">
        <v>589</v>
      </c>
      <c r="B18" s="612">
        <v>2.264</v>
      </c>
      <c r="C18" s="612">
        <v>1.52</v>
      </c>
      <c r="D18" s="612">
        <v>1.6</v>
      </c>
      <c r="E18" s="612">
        <v>1.53</v>
      </c>
      <c r="F18" s="612">
        <v>-0.7439999999999998</v>
      </c>
      <c r="G18" s="612">
        <v>-32.86219081272084</v>
      </c>
      <c r="H18" s="612">
        <v>-0.07000000000000006</v>
      </c>
      <c r="I18" s="611">
        <v>-4.3750000000000036</v>
      </c>
      <c r="K18" s="607"/>
      <c r="L18" s="607"/>
    </row>
    <row r="19" spans="1:12" ht="12.75">
      <c r="A19" s="615" t="s">
        <v>591</v>
      </c>
      <c r="B19" s="614">
        <v>11397.115596480002</v>
      </c>
      <c r="C19" s="614">
        <v>12890.611870599998</v>
      </c>
      <c r="D19" s="614">
        <v>12601.1361494445</v>
      </c>
      <c r="E19" s="614">
        <v>10783.9630003259</v>
      </c>
      <c r="F19" s="614">
        <v>1493.496274119996</v>
      </c>
      <c r="G19" s="614">
        <v>13.104160096272624</v>
      </c>
      <c r="H19" s="614">
        <v>-1817.1731491185983</v>
      </c>
      <c r="I19" s="613">
        <v>-14.420708796156493</v>
      </c>
      <c r="K19" s="607"/>
      <c r="L19" s="607"/>
    </row>
    <row r="20" spans="1:12" ht="12.75">
      <c r="A20" s="584" t="s">
        <v>590</v>
      </c>
      <c r="B20" s="612">
        <v>11043.893247710002</v>
      </c>
      <c r="C20" s="612">
        <v>12638.424075449999</v>
      </c>
      <c r="D20" s="612">
        <v>12350.381571054499</v>
      </c>
      <c r="E20" s="612">
        <v>10515.5830003259</v>
      </c>
      <c r="F20" s="612">
        <v>1594.5308277399963</v>
      </c>
      <c r="G20" s="612">
        <v>14.438122426352038</v>
      </c>
      <c r="H20" s="612">
        <v>-1834.7985707285989</v>
      </c>
      <c r="I20" s="611">
        <v>-14.856209584882812</v>
      </c>
      <c r="K20" s="607"/>
      <c r="L20" s="607"/>
    </row>
    <row r="21" spans="1:10" s="607" customFormat="1" ht="13.5" thickBot="1">
      <c r="A21" s="610" t="s">
        <v>589</v>
      </c>
      <c r="B21" s="609">
        <v>353.22234877000005</v>
      </c>
      <c r="C21" s="609">
        <v>252.18779515000003</v>
      </c>
      <c r="D21" s="609">
        <v>250.75457839000003</v>
      </c>
      <c r="E21" s="609">
        <v>268.38000000000005</v>
      </c>
      <c r="F21" s="609">
        <v>-101.03455362000003</v>
      </c>
      <c r="G21" s="609">
        <v>-28.603669606927518</v>
      </c>
      <c r="H21" s="609">
        <v>17.625421610000018</v>
      </c>
      <c r="I21" s="608">
        <v>7.028953059667408</v>
      </c>
      <c r="J21" s="504"/>
    </row>
    <row r="22" spans="1:11" ht="13.5" thickTop="1">
      <c r="A22" s="543" t="s">
        <v>413</v>
      </c>
      <c r="D22" s="606"/>
      <c r="K22" s="607"/>
    </row>
    <row r="23" spans="3:5" ht="12.75">
      <c r="C23" s="504"/>
      <c r="D23" s="606"/>
      <c r="E23" s="606"/>
    </row>
    <row r="24" ht="12.75">
      <c r="C24" s="504"/>
    </row>
    <row r="25" ht="12.75">
      <c r="C25" s="504"/>
    </row>
    <row r="26" ht="12.75">
      <c r="C26" s="504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6"/>
  <sheetViews>
    <sheetView zoomScalePageLayoutView="0" workbookViewId="0" topLeftCell="A1">
      <pane xSplit="2" ySplit="6" topLeftCell="E7" activePane="bottomRight" state="frozen"/>
      <selection pane="topLeft" activeCell="E23" sqref="E23:E32"/>
      <selection pane="topRight" activeCell="E23" sqref="E23:E32"/>
      <selection pane="bottomLeft" activeCell="E23" sqref="E23:E32"/>
      <selection pane="bottomRight" activeCell="M12" sqref="M12"/>
    </sheetView>
  </sheetViews>
  <sheetFormatPr defaultColWidth="9.140625" defaultRowHeight="15"/>
  <cols>
    <col min="1" max="1" width="9.140625" style="1079" customWidth="1"/>
    <col min="2" max="2" width="10.00390625" style="1079" customWidth="1"/>
    <col min="3" max="3" width="10.00390625" style="1079" bestFit="1" customWidth="1"/>
    <col min="4" max="4" width="9.7109375" style="1079" customWidth="1"/>
    <col min="5" max="8" width="10.28125" style="1079" customWidth="1"/>
    <col min="9" max="9" width="10.7109375" style="1079" customWidth="1"/>
    <col min="10" max="10" width="11.57421875" style="1079" customWidth="1"/>
    <col min="11" max="11" width="13.00390625" style="1079" bestFit="1" customWidth="1"/>
    <col min="12" max="12" width="10.00390625" style="1079" bestFit="1" customWidth="1"/>
    <col min="13" max="16384" width="9.140625" style="1079" customWidth="1"/>
  </cols>
  <sheetData>
    <row r="1" spans="2:14" ht="12.75">
      <c r="B1" s="1643" t="s">
        <v>1010</v>
      </c>
      <c r="C1" s="1643"/>
      <c r="D1" s="1643"/>
      <c r="E1" s="1643"/>
      <c r="F1" s="1643"/>
      <c r="G1" s="1643"/>
      <c r="H1" s="1643"/>
      <c r="I1" s="1643"/>
      <c r="J1" s="1643"/>
      <c r="K1" s="1643"/>
      <c r="L1" s="1643"/>
      <c r="M1" s="1643"/>
      <c r="N1" s="1643"/>
    </row>
    <row r="2" spans="2:14" ht="15.75" customHeight="1">
      <c r="B2" s="1644" t="s">
        <v>139</v>
      </c>
      <c r="C2" s="1644"/>
      <c r="D2" s="1644"/>
      <c r="E2" s="1644"/>
      <c r="F2" s="1644"/>
      <c r="G2" s="1644"/>
      <c r="H2" s="1644"/>
      <c r="I2" s="1644"/>
      <c r="J2" s="1644"/>
      <c r="K2" s="1644"/>
      <c r="L2" s="1644"/>
      <c r="M2" s="1644"/>
      <c r="N2" s="1644"/>
    </row>
    <row r="3" spans="2:11" ht="13.5" thickBot="1">
      <c r="B3" s="379"/>
      <c r="K3" s="1080" t="s">
        <v>27</v>
      </c>
    </row>
    <row r="4" spans="2:12" ht="18.75" customHeight="1" thickTop="1">
      <c r="B4" s="1081"/>
      <c r="C4" s="1678" t="s">
        <v>1011</v>
      </c>
      <c r="D4" s="1678"/>
      <c r="E4" s="1678"/>
      <c r="F4" s="1678"/>
      <c r="G4" s="1678"/>
      <c r="H4" s="1678"/>
      <c r="I4" s="1679" t="s">
        <v>1012</v>
      </c>
      <c r="J4" s="1680"/>
      <c r="K4" s="1681"/>
      <c r="L4" s="1082"/>
    </row>
    <row r="5" spans="2:12" ht="17.25" customHeight="1">
      <c r="B5" s="1682" t="s">
        <v>861</v>
      </c>
      <c r="C5" s="1684" t="s">
        <v>2</v>
      </c>
      <c r="D5" s="1685"/>
      <c r="E5" s="1684" t="s">
        <v>3</v>
      </c>
      <c r="F5" s="1686"/>
      <c r="G5" s="1687" t="s">
        <v>6</v>
      </c>
      <c r="H5" s="1688"/>
      <c r="I5" s="1083" t="s">
        <v>2</v>
      </c>
      <c r="J5" s="1084" t="s">
        <v>3</v>
      </c>
      <c r="K5" s="1085" t="s">
        <v>6</v>
      </c>
      <c r="L5" s="1082"/>
    </row>
    <row r="6" spans="2:12" ht="25.5">
      <c r="B6" s="1683"/>
      <c r="C6" s="1086" t="s">
        <v>52</v>
      </c>
      <c r="D6" s="1087" t="s">
        <v>1013</v>
      </c>
      <c r="E6" s="1088" t="s">
        <v>52</v>
      </c>
      <c r="F6" s="1089" t="s">
        <v>1013</v>
      </c>
      <c r="G6" s="1090" t="s">
        <v>52</v>
      </c>
      <c r="H6" s="1089" t="s">
        <v>1013</v>
      </c>
      <c r="I6" s="1091" t="s">
        <v>52</v>
      </c>
      <c r="J6" s="1088" t="s">
        <v>52</v>
      </c>
      <c r="K6" s="1092" t="s">
        <v>52</v>
      </c>
      <c r="L6" s="1093"/>
    </row>
    <row r="7" spans="2:12" ht="15.75" customHeight="1">
      <c r="B7" s="1094" t="s">
        <v>197</v>
      </c>
      <c r="C7" s="1095">
        <v>0</v>
      </c>
      <c r="D7" s="1096">
        <v>0</v>
      </c>
      <c r="E7" s="1097">
        <v>0</v>
      </c>
      <c r="F7" s="1098">
        <v>0</v>
      </c>
      <c r="G7" s="1099">
        <v>5900</v>
      </c>
      <c r="H7" s="1098">
        <v>1.06</v>
      </c>
      <c r="I7" s="1100">
        <v>0</v>
      </c>
      <c r="J7" s="1101">
        <v>0</v>
      </c>
      <c r="K7" s="1102">
        <v>0</v>
      </c>
      <c r="L7" s="1103"/>
    </row>
    <row r="8" spans="2:12" ht="15.75" customHeight="1">
      <c r="B8" s="1094" t="s">
        <v>198</v>
      </c>
      <c r="C8" s="1095">
        <v>0</v>
      </c>
      <c r="D8" s="1096">
        <v>0</v>
      </c>
      <c r="E8" s="1097">
        <v>0</v>
      </c>
      <c r="F8" s="1098">
        <v>0</v>
      </c>
      <c r="G8" s="1095">
        <v>3200</v>
      </c>
      <c r="H8" s="1098">
        <v>2.88</v>
      </c>
      <c r="I8" s="1100">
        <v>0</v>
      </c>
      <c r="J8" s="1101">
        <v>0</v>
      </c>
      <c r="K8" s="1102">
        <v>0</v>
      </c>
      <c r="L8" s="1103"/>
    </row>
    <row r="9" spans="2:12" ht="15.75" customHeight="1">
      <c r="B9" s="1094" t="s">
        <v>199</v>
      </c>
      <c r="C9" s="1095">
        <v>8500</v>
      </c>
      <c r="D9" s="1096">
        <v>0.05</v>
      </c>
      <c r="E9" s="1097">
        <v>0</v>
      </c>
      <c r="F9" s="1098">
        <v>0</v>
      </c>
      <c r="G9" s="1098">
        <v>0</v>
      </c>
      <c r="H9" s="1104">
        <v>0</v>
      </c>
      <c r="I9" s="1100">
        <v>0</v>
      </c>
      <c r="J9" s="1101">
        <v>0</v>
      </c>
      <c r="K9" s="1102">
        <v>0</v>
      </c>
      <c r="L9" s="1103"/>
    </row>
    <row r="10" spans="2:12" ht="15.75" customHeight="1">
      <c r="B10" s="1094" t="s">
        <v>200</v>
      </c>
      <c r="C10" s="1095">
        <v>0</v>
      </c>
      <c r="D10" s="1096">
        <v>0</v>
      </c>
      <c r="E10" s="1096">
        <v>0</v>
      </c>
      <c r="F10" s="1098">
        <v>0</v>
      </c>
      <c r="G10" s="1098">
        <v>0</v>
      </c>
      <c r="H10" s="1104">
        <v>0</v>
      </c>
      <c r="I10" s="1100">
        <v>0</v>
      </c>
      <c r="J10" s="1101">
        <v>0</v>
      </c>
      <c r="K10" s="1102">
        <v>0</v>
      </c>
      <c r="L10" s="1103"/>
    </row>
    <row r="11" spans="2:12" ht="15.75" customHeight="1">
      <c r="B11" s="1094" t="s">
        <v>201</v>
      </c>
      <c r="C11" s="1105">
        <v>0</v>
      </c>
      <c r="D11" s="1096">
        <v>0</v>
      </c>
      <c r="E11" s="1098">
        <v>0</v>
      </c>
      <c r="F11" s="1098">
        <v>0</v>
      </c>
      <c r="G11" s="1098">
        <v>0</v>
      </c>
      <c r="H11" s="1104">
        <v>0</v>
      </c>
      <c r="I11" s="1106">
        <v>0</v>
      </c>
      <c r="J11" s="1101">
        <v>0</v>
      </c>
      <c r="K11" s="1102">
        <v>0</v>
      </c>
      <c r="L11" s="1103"/>
    </row>
    <row r="12" spans="2:12" ht="15.75" customHeight="1">
      <c r="B12" s="1094" t="s">
        <v>202</v>
      </c>
      <c r="C12" s="1105">
        <v>0</v>
      </c>
      <c r="D12" s="1096">
        <v>0</v>
      </c>
      <c r="E12" s="1098">
        <v>0</v>
      </c>
      <c r="F12" s="1098">
        <v>0</v>
      </c>
      <c r="G12" s="1098">
        <v>0</v>
      </c>
      <c r="H12" s="1104">
        <v>0</v>
      </c>
      <c r="I12" s="1100">
        <v>0</v>
      </c>
      <c r="J12" s="1107">
        <v>0</v>
      </c>
      <c r="K12" s="1102">
        <v>0</v>
      </c>
      <c r="L12" s="1103"/>
    </row>
    <row r="13" spans="2:12" ht="15.75" customHeight="1">
      <c r="B13" s="1094" t="s">
        <v>203</v>
      </c>
      <c r="C13" s="1105">
        <v>0</v>
      </c>
      <c r="D13" s="1096">
        <v>0</v>
      </c>
      <c r="E13" s="1098">
        <v>0</v>
      </c>
      <c r="F13" s="1098">
        <v>0</v>
      </c>
      <c r="G13" s="1098">
        <v>0</v>
      </c>
      <c r="H13" s="1104">
        <v>0</v>
      </c>
      <c r="I13" s="1100">
        <v>0</v>
      </c>
      <c r="J13" s="1107">
        <v>210</v>
      </c>
      <c r="K13" s="1102">
        <v>0</v>
      </c>
      <c r="L13" s="1103"/>
    </row>
    <row r="14" spans="2:12" ht="15.75" customHeight="1">
      <c r="B14" s="1094" t="s">
        <v>204</v>
      </c>
      <c r="C14" s="1105">
        <v>0</v>
      </c>
      <c r="D14" s="1096">
        <v>0</v>
      </c>
      <c r="E14" s="1098">
        <v>0</v>
      </c>
      <c r="F14" s="1098">
        <v>0</v>
      </c>
      <c r="G14" s="1098">
        <v>0</v>
      </c>
      <c r="H14" s="1104">
        <v>0</v>
      </c>
      <c r="I14" s="1100">
        <v>0</v>
      </c>
      <c r="J14" s="1107">
        <v>1510</v>
      </c>
      <c r="K14" s="1102">
        <v>0</v>
      </c>
      <c r="L14" s="1103"/>
    </row>
    <row r="15" spans="2:12" ht="15.75" customHeight="1">
      <c r="B15" s="1094" t="s">
        <v>205</v>
      </c>
      <c r="C15" s="1105">
        <v>0</v>
      </c>
      <c r="D15" s="1096">
        <v>0</v>
      </c>
      <c r="E15" s="1098">
        <v>0</v>
      </c>
      <c r="F15" s="1098">
        <v>0</v>
      </c>
      <c r="G15" s="1098">
        <v>0</v>
      </c>
      <c r="H15" s="1104">
        <v>0</v>
      </c>
      <c r="I15" s="1100">
        <v>0</v>
      </c>
      <c r="J15" s="1107">
        <v>4900</v>
      </c>
      <c r="K15" s="1108">
        <v>2650</v>
      </c>
      <c r="L15" s="1103"/>
    </row>
    <row r="16" spans="2:12" ht="15.75" customHeight="1">
      <c r="B16" s="1094" t="s">
        <v>206</v>
      </c>
      <c r="C16" s="1095">
        <v>0</v>
      </c>
      <c r="D16" s="1096">
        <v>0</v>
      </c>
      <c r="E16" s="1097">
        <v>6000</v>
      </c>
      <c r="F16" s="1098">
        <v>0.7854</v>
      </c>
      <c r="G16" s="1098">
        <v>0</v>
      </c>
      <c r="H16" s="1104">
        <v>0</v>
      </c>
      <c r="I16" s="1100">
        <v>0</v>
      </c>
      <c r="J16" s="1107">
        <v>1250</v>
      </c>
      <c r="K16" s="1108">
        <v>5900</v>
      </c>
      <c r="L16" s="1103"/>
    </row>
    <row r="17" spans="2:12" ht="15.75" customHeight="1">
      <c r="B17" s="1094" t="s">
        <v>207</v>
      </c>
      <c r="C17" s="1095">
        <v>0</v>
      </c>
      <c r="D17" s="1096">
        <v>0</v>
      </c>
      <c r="E17" s="1097">
        <v>0</v>
      </c>
      <c r="F17" s="1098">
        <v>0</v>
      </c>
      <c r="G17" s="1095"/>
      <c r="H17" s="1098"/>
      <c r="I17" s="1100">
        <v>0</v>
      </c>
      <c r="J17" s="1107">
        <v>2340</v>
      </c>
      <c r="K17" s="1108"/>
      <c r="L17" s="1103"/>
    </row>
    <row r="18" spans="2:12" ht="15.75" customHeight="1">
      <c r="B18" s="1109" t="s">
        <v>208</v>
      </c>
      <c r="C18" s="1095">
        <v>0</v>
      </c>
      <c r="D18" s="1096">
        <v>0</v>
      </c>
      <c r="E18" s="1110">
        <v>0</v>
      </c>
      <c r="F18" s="1111">
        <v>0</v>
      </c>
      <c r="G18" s="1095"/>
      <c r="H18" s="1098"/>
      <c r="I18" s="1112">
        <v>0</v>
      </c>
      <c r="J18" s="1113">
        <v>100</v>
      </c>
      <c r="K18" s="1108"/>
      <c r="L18" s="1103"/>
    </row>
    <row r="19" spans="2:12" ht="15.75" customHeight="1" thickBot="1">
      <c r="B19" s="1114" t="s">
        <v>420</v>
      </c>
      <c r="C19" s="1115">
        <v>8500</v>
      </c>
      <c r="D19" s="1116">
        <v>0.05</v>
      </c>
      <c r="E19" s="1117">
        <v>6000</v>
      </c>
      <c r="F19" s="1118">
        <v>0.7854</v>
      </c>
      <c r="G19" s="1115">
        <f>SUM(G7:G18)</f>
        <v>9100</v>
      </c>
      <c r="H19" s="1119"/>
      <c r="I19" s="1120">
        <v>0</v>
      </c>
      <c r="J19" s="1121">
        <f>SUM(J7:J18)</f>
        <v>10310</v>
      </c>
      <c r="K19" s="1122">
        <f>SUM(K7:K18)</f>
        <v>8550</v>
      </c>
      <c r="L19" s="1123"/>
    </row>
    <row r="20" spans="2:14" ht="21" customHeight="1" thickTop="1">
      <c r="B20" s="1124"/>
      <c r="C20" s="1689" t="s">
        <v>1014</v>
      </c>
      <c r="D20" s="1690"/>
      <c r="E20" s="1690"/>
      <c r="F20" s="1690"/>
      <c r="G20" s="1690"/>
      <c r="H20" s="1690"/>
      <c r="I20" s="1691" t="s">
        <v>1015</v>
      </c>
      <c r="J20" s="1692"/>
      <c r="K20" s="1692"/>
      <c r="L20" s="1692"/>
      <c r="M20" s="1692"/>
      <c r="N20" s="1693"/>
    </row>
    <row r="21" spans="2:14" ht="15.75" customHeight="1">
      <c r="B21" s="1682" t="s">
        <v>861</v>
      </c>
      <c r="C21" s="1694" t="s">
        <v>2</v>
      </c>
      <c r="D21" s="1694"/>
      <c r="E21" s="1694" t="s">
        <v>3</v>
      </c>
      <c r="F21" s="1694"/>
      <c r="G21" s="1695" t="s">
        <v>6</v>
      </c>
      <c r="H21" s="1696"/>
      <c r="I21" s="1697" t="s">
        <v>3</v>
      </c>
      <c r="J21" s="1698"/>
      <c r="K21" s="1698"/>
      <c r="L21" s="1699" t="s">
        <v>6</v>
      </c>
      <c r="M21" s="1698"/>
      <c r="N21" s="1700"/>
    </row>
    <row r="22" spans="2:14" ht="28.5" customHeight="1">
      <c r="B22" s="1683"/>
      <c r="C22" s="1086" t="s">
        <v>52</v>
      </c>
      <c r="D22" s="1090" t="s">
        <v>1013</v>
      </c>
      <c r="E22" s="1086" t="s">
        <v>52</v>
      </c>
      <c r="F22" s="1090" t="s">
        <v>1013</v>
      </c>
      <c r="G22" s="1090" t="s">
        <v>52</v>
      </c>
      <c r="H22" s="1089" t="s">
        <v>1013</v>
      </c>
      <c r="I22" s="1125" t="s">
        <v>52</v>
      </c>
      <c r="J22" s="1701" t="s">
        <v>1016</v>
      </c>
      <c r="K22" s="1701"/>
      <c r="L22" s="1126" t="s">
        <v>52</v>
      </c>
      <c r="M22" s="1701" t="s">
        <v>1016</v>
      </c>
      <c r="N22" s="1702"/>
    </row>
    <row r="23" spans="2:14" ht="12.75">
      <c r="B23" s="1094" t="s">
        <v>197</v>
      </c>
      <c r="C23" s="1127">
        <v>0</v>
      </c>
      <c r="D23" s="1128">
        <v>0</v>
      </c>
      <c r="E23" s="1129">
        <v>99500</v>
      </c>
      <c r="F23" s="1130">
        <v>0.0009</v>
      </c>
      <c r="G23" s="1131">
        <v>13000</v>
      </c>
      <c r="H23" s="1132">
        <v>0.72</v>
      </c>
      <c r="I23" s="1133" t="s">
        <v>63</v>
      </c>
      <c r="J23" s="1703" t="s">
        <v>63</v>
      </c>
      <c r="K23" s="1704"/>
      <c r="L23" s="1134">
        <v>57250</v>
      </c>
      <c r="M23" s="1703">
        <v>1.39</v>
      </c>
      <c r="N23" s="1705"/>
    </row>
    <row r="24" spans="2:14" ht="12.75">
      <c r="B24" s="1094" t="s">
        <v>198</v>
      </c>
      <c r="C24" s="1135">
        <v>15000</v>
      </c>
      <c r="D24" s="1128">
        <v>0.07</v>
      </c>
      <c r="E24" s="1129">
        <v>68500</v>
      </c>
      <c r="F24" s="1130">
        <v>0.0513</v>
      </c>
      <c r="G24" s="1131">
        <v>8300</v>
      </c>
      <c r="H24" s="1136">
        <v>1.3</v>
      </c>
      <c r="I24" s="1133">
        <v>20000</v>
      </c>
      <c r="J24" s="1706">
        <v>0.6911</v>
      </c>
      <c r="K24" s="1707"/>
      <c r="L24" s="1137">
        <v>0</v>
      </c>
      <c r="M24" s="1706" t="s">
        <v>63</v>
      </c>
      <c r="N24" s="1708"/>
    </row>
    <row r="25" spans="2:14" ht="12.75">
      <c r="B25" s="1094" t="s">
        <v>199</v>
      </c>
      <c r="C25" s="1135">
        <v>20000</v>
      </c>
      <c r="D25" s="1128">
        <v>0.05</v>
      </c>
      <c r="E25" s="1129">
        <v>19000</v>
      </c>
      <c r="F25" s="1130">
        <v>0.1107</v>
      </c>
      <c r="G25" s="1131">
        <v>35000</v>
      </c>
      <c r="H25" s="1136">
        <v>0.22</v>
      </c>
      <c r="I25" s="1133">
        <v>20000</v>
      </c>
      <c r="J25" s="1706">
        <v>0.67</v>
      </c>
      <c r="K25" s="1707"/>
      <c r="L25" s="1137">
        <v>0</v>
      </c>
      <c r="M25" s="1706" t="s">
        <v>63</v>
      </c>
      <c r="N25" s="1708"/>
    </row>
    <row r="26" spans="2:14" ht="12.75">
      <c r="B26" s="1094" t="s">
        <v>200</v>
      </c>
      <c r="C26" s="1135">
        <v>0</v>
      </c>
      <c r="D26" s="1128">
        <v>0</v>
      </c>
      <c r="E26" s="1129">
        <v>11000</v>
      </c>
      <c r="F26" s="1130">
        <v>0.0292</v>
      </c>
      <c r="G26" s="1131">
        <v>20000</v>
      </c>
      <c r="H26" s="1136">
        <v>0.21</v>
      </c>
      <c r="I26" s="1138" t="s">
        <v>63</v>
      </c>
      <c r="J26" s="1709" t="s">
        <v>63</v>
      </c>
      <c r="K26" s="1710"/>
      <c r="L26" s="1139">
        <v>100000</v>
      </c>
      <c r="M26" s="1711">
        <v>0.87</v>
      </c>
      <c r="N26" s="1712"/>
    </row>
    <row r="27" spans="2:14" ht="12.75">
      <c r="B27" s="1094" t="s">
        <v>201</v>
      </c>
      <c r="C27" s="1135">
        <v>29500</v>
      </c>
      <c r="D27" s="1128">
        <v>0.0579</v>
      </c>
      <c r="E27" s="1129">
        <v>22500</v>
      </c>
      <c r="F27" s="1130">
        <v>0.053</v>
      </c>
      <c r="G27" s="1131">
        <v>9000</v>
      </c>
      <c r="H27" s="1136">
        <v>0.1269</v>
      </c>
      <c r="I27" s="1140">
        <v>15000</v>
      </c>
      <c r="J27" s="1706">
        <v>0.21</v>
      </c>
      <c r="K27" s="1707"/>
      <c r="L27" s="1141">
        <v>26150</v>
      </c>
      <c r="M27" s="1706">
        <v>1.08</v>
      </c>
      <c r="N27" s="1708"/>
    </row>
    <row r="28" spans="2:14" ht="12.75">
      <c r="B28" s="1094" t="s">
        <v>202</v>
      </c>
      <c r="C28" s="1135">
        <v>54000</v>
      </c>
      <c r="D28" s="1128">
        <v>0.6801</v>
      </c>
      <c r="E28" s="1129">
        <v>40000</v>
      </c>
      <c r="F28" s="1130">
        <v>0.0114</v>
      </c>
      <c r="G28" s="1131">
        <v>12050</v>
      </c>
      <c r="H28" s="1142">
        <v>0.0448</v>
      </c>
      <c r="I28" s="1140">
        <v>20000</v>
      </c>
      <c r="J28" s="1706">
        <v>0.2</v>
      </c>
      <c r="K28" s="1707"/>
      <c r="L28" s="1141">
        <v>15000</v>
      </c>
      <c r="M28" s="1706">
        <v>0.81</v>
      </c>
      <c r="N28" s="1708"/>
    </row>
    <row r="29" spans="2:14" ht="12.75">
      <c r="B29" s="1094" t="s">
        <v>203</v>
      </c>
      <c r="C29" s="1135">
        <v>58500</v>
      </c>
      <c r="D29" s="1128">
        <v>0.3898</v>
      </c>
      <c r="E29" s="1129">
        <v>9750</v>
      </c>
      <c r="F29" s="1130">
        <v>0.1726</v>
      </c>
      <c r="G29" s="1131">
        <v>40000</v>
      </c>
      <c r="H29" s="1136">
        <v>0.1103</v>
      </c>
      <c r="I29" s="1133">
        <v>5000</v>
      </c>
      <c r="J29" s="1706">
        <v>0.69</v>
      </c>
      <c r="K29" s="1707"/>
      <c r="L29" s="1137">
        <v>60000</v>
      </c>
      <c r="M29" s="1706">
        <v>0.48</v>
      </c>
      <c r="N29" s="1708"/>
    </row>
    <row r="30" spans="2:14" ht="12.75">
      <c r="B30" s="1094" t="s">
        <v>204</v>
      </c>
      <c r="C30" s="1135">
        <v>93000</v>
      </c>
      <c r="D30" s="1128">
        <v>0.18154677419354842</v>
      </c>
      <c r="E30" s="1129">
        <v>850</v>
      </c>
      <c r="F30" s="1130">
        <v>0.3983</v>
      </c>
      <c r="G30" s="1131">
        <v>25420</v>
      </c>
      <c r="H30" s="1136">
        <v>0.1657</v>
      </c>
      <c r="I30" s="1140">
        <v>5000</v>
      </c>
      <c r="J30" s="1706">
        <v>0.86</v>
      </c>
      <c r="K30" s="1707"/>
      <c r="L30" s="1141">
        <v>39100</v>
      </c>
      <c r="M30" s="1706">
        <v>0.39</v>
      </c>
      <c r="N30" s="1708"/>
    </row>
    <row r="31" spans="2:14" ht="12.75">
      <c r="B31" s="1094" t="s">
        <v>205</v>
      </c>
      <c r="C31" s="1135">
        <v>78000</v>
      </c>
      <c r="D31" s="1128">
        <v>0.08</v>
      </c>
      <c r="E31" s="1129">
        <v>2700</v>
      </c>
      <c r="F31" s="1130">
        <v>0.0424</v>
      </c>
      <c r="G31" s="1131">
        <v>2270</v>
      </c>
      <c r="H31" s="1136">
        <v>1.08</v>
      </c>
      <c r="I31" s="1140">
        <v>10000</v>
      </c>
      <c r="J31" s="1706">
        <v>0.72</v>
      </c>
      <c r="K31" s="1707"/>
      <c r="L31" s="1141">
        <v>0</v>
      </c>
      <c r="M31" s="1706" t="s">
        <v>63</v>
      </c>
      <c r="N31" s="1708"/>
    </row>
    <row r="32" spans="2:14" ht="12.75">
      <c r="B32" s="1094" t="s">
        <v>206</v>
      </c>
      <c r="C32" s="1135">
        <v>78000</v>
      </c>
      <c r="D32" s="1128">
        <v>0.0459</v>
      </c>
      <c r="E32" s="1129">
        <v>6000</v>
      </c>
      <c r="F32" s="1130">
        <v>0.3192</v>
      </c>
      <c r="G32" s="1131">
        <v>5910</v>
      </c>
      <c r="H32" s="1136">
        <v>0.4146</v>
      </c>
      <c r="I32" s="1140">
        <v>10000</v>
      </c>
      <c r="J32" s="1706">
        <v>0.79</v>
      </c>
      <c r="K32" s="1707"/>
      <c r="L32" s="1141">
        <v>0</v>
      </c>
      <c r="M32" s="1706" t="s">
        <v>63</v>
      </c>
      <c r="N32" s="1708"/>
    </row>
    <row r="33" spans="2:14" ht="12.75">
      <c r="B33" s="1094" t="s">
        <v>207</v>
      </c>
      <c r="C33" s="1135">
        <v>97500</v>
      </c>
      <c r="D33" s="1128">
        <v>0.041</v>
      </c>
      <c r="E33" s="1129">
        <v>11000</v>
      </c>
      <c r="F33" s="1130">
        <v>0.2581</v>
      </c>
      <c r="G33" s="1143"/>
      <c r="H33" s="1136"/>
      <c r="I33" s="1138" t="s">
        <v>63</v>
      </c>
      <c r="J33" s="1709" t="s">
        <v>63</v>
      </c>
      <c r="K33" s="1710"/>
      <c r="L33" s="1139"/>
      <c r="M33" s="1717"/>
      <c r="N33" s="1718"/>
    </row>
    <row r="34" spans="2:14" ht="12.75">
      <c r="B34" s="1109" t="s">
        <v>208</v>
      </c>
      <c r="C34" s="1144">
        <v>79000</v>
      </c>
      <c r="D34" s="1128">
        <v>0.02</v>
      </c>
      <c r="E34" s="1129">
        <v>25000</v>
      </c>
      <c r="F34" s="1145">
        <v>0.0184</v>
      </c>
      <c r="G34" s="1146"/>
      <c r="H34" s="1147"/>
      <c r="I34" s="1138">
        <v>50000</v>
      </c>
      <c r="J34" s="1719">
        <v>0.24</v>
      </c>
      <c r="K34" s="1720"/>
      <c r="L34" s="1139"/>
      <c r="M34" s="1721"/>
      <c r="N34" s="1722"/>
    </row>
    <row r="35" spans="2:14" ht="13.5" thickBot="1">
      <c r="B35" s="1114" t="s">
        <v>420</v>
      </c>
      <c r="C35" s="1148">
        <v>602500</v>
      </c>
      <c r="D35" s="1149">
        <v>0.16</v>
      </c>
      <c r="E35" s="1150">
        <v>315800</v>
      </c>
      <c r="F35" s="1151">
        <v>0.05</v>
      </c>
      <c r="G35" s="1152">
        <f>SUM(G23:G34)</f>
        <v>170950</v>
      </c>
      <c r="H35" s="1153"/>
      <c r="I35" s="1154">
        <f>SUM(I23:I34)</f>
        <v>155000</v>
      </c>
      <c r="J35" s="1713">
        <v>0.45</v>
      </c>
      <c r="K35" s="1714"/>
      <c r="L35" s="1155">
        <f>SUM(L23:L34)</f>
        <v>297500</v>
      </c>
      <c r="M35" s="1715"/>
      <c r="N35" s="1716"/>
    </row>
    <row r="36" ht="13.5" thickTop="1">
      <c r="B36" s="381" t="s">
        <v>1017</v>
      </c>
    </row>
  </sheetData>
  <sheetProtection/>
  <mergeCells count="44">
    <mergeCell ref="J35:K35"/>
    <mergeCell ref="M35:N35"/>
    <mergeCell ref="J32:K32"/>
    <mergeCell ref="M32:N32"/>
    <mergeCell ref="J33:K33"/>
    <mergeCell ref="M33:N33"/>
    <mergeCell ref="J34:K34"/>
    <mergeCell ref="M34:N34"/>
    <mergeCell ref="J29:K29"/>
    <mergeCell ref="M29:N29"/>
    <mergeCell ref="J30:K30"/>
    <mergeCell ref="M30:N30"/>
    <mergeCell ref="J31:K31"/>
    <mergeCell ref="M31:N31"/>
    <mergeCell ref="J26:K26"/>
    <mergeCell ref="M26:N26"/>
    <mergeCell ref="J27:K27"/>
    <mergeCell ref="M27:N27"/>
    <mergeCell ref="J28:K28"/>
    <mergeCell ref="M28:N28"/>
    <mergeCell ref="J23:K23"/>
    <mergeCell ref="M23:N23"/>
    <mergeCell ref="J24:K24"/>
    <mergeCell ref="M24:N24"/>
    <mergeCell ref="J25:K25"/>
    <mergeCell ref="M25:N25"/>
    <mergeCell ref="C20:H20"/>
    <mergeCell ref="I20:N20"/>
    <mergeCell ref="B21:B22"/>
    <mergeCell ref="C21:D21"/>
    <mergeCell ref="E21:F21"/>
    <mergeCell ref="G21:H21"/>
    <mergeCell ref="I21:K21"/>
    <mergeCell ref="L21:N21"/>
    <mergeCell ref="J22:K22"/>
    <mergeCell ref="M22:N22"/>
    <mergeCell ref="B1:N1"/>
    <mergeCell ref="B2:N2"/>
    <mergeCell ref="C4:H4"/>
    <mergeCell ref="I4:K4"/>
    <mergeCell ref="B5:B6"/>
    <mergeCell ref="C5:D5"/>
    <mergeCell ref="E5:F5"/>
    <mergeCell ref="G5:H5"/>
  </mergeCells>
  <printOptions horizontalCentered="1"/>
  <pageMargins left="0.7" right="0.25" top="0.75" bottom="0.75" header="0.3" footer="0.3"/>
  <pageSetup fitToHeight="1" fitToWidth="1" horizontalDpi="600" verticalDpi="6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zoomScalePageLayoutView="0" workbookViewId="0" topLeftCell="A1">
      <pane xSplit="4" ySplit="8" topLeftCell="K9" activePane="bottomRight" state="frozen"/>
      <selection pane="topLeft" activeCell="E23" sqref="E23:E32"/>
      <selection pane="topRight" activeCell="E23" sqref="E23:E32"/>
      <selection pane="bottomLeft" activeCell="E23" sqref="E23:E32"/>
      <selection pane="bottomRight" activeCell="E23" sqref="E23:E32"/>
    </sheetView>
  </sheetViews>
  <sheetFormatPr defaultColWidth="9.140625" defaultRowHeight="15"/>
  <cols>
    <col min="1" max="1" width="11.57421875" style="379" bestFit="1" customWidth="1"/>
    <col min="2" max="2" width="9.00390625" style="379" hidden="1" customWidth="1"/>
    <col min="3" max="3" width="8.140625" style="379" hidden="1" customWidth="1"/>
    <col min="4" max="4" width="9.00390625" style="379" hidden="1" customWidth="1"/>
    <col min="5" max="20" width="10.7109375" style="379" customWidth="1"/>
    <col min="21" max="16384" width="9.140625" style="379" customWidth="1"/>
  </cols>
  <sheetData>
    <row r="1" spans="1:20" ht="12.75">
      <c r="A1" s="1643" t="s">
        <v>1018</v>
      </c>
      <c r="B1" s="1643"/>
      <c r="C1" s="1643"/>
      <c r="D1" s="1643"/>
      <c r="E1" s="1643"/>
      <c r="F1" s="1643"/>
      <c r="G1" s="1643"/>
      <c r="H1" s="1643"/>
      <c r="I1" s="1643"/>
      <c r="J1" s="1643"/>
      <c r="K1" s="1643"/>
      <c r="L1" s="1643"/>
      <c r="M1" s="1643"/>
      <c r="N1" s="1643"/>
      <c r="O1" s="1643"/>
      <c r="P1" s="1643"/>
      <c r="Q1" s="1643"/>
      <c r="R1" s="1643"/>
      <c r="S1" s="1643"/>
      <c r="T1" s="1643"/>
    </row>
    <row r="2" spans="1:20" ht="15.75">
      <c r="A2" s="1644" t="s">
        <v>140</v>
      </c>
      <c r="B2" s="1644"/>
      <c r="C2" s="1644"/>
      <c r="D2" s="1644"/>
      <c r="E2" s="1644"/>
      <c r="F2" s="1644"/>
      <c r="G2" s="1644"/>
      <c r="H2" s="1644"/>
      <c r="I2" s="1644"/>
      <c r="J2" s="1644"/>
      <c r="K2" s="1644"/>
      <c r="L2" s="1644"/>
      <c r="M2" s="1644"/>
      <c r="N2" s="1644"/>
      <c r="O2" s="1644"/>
      <c r="P2" s="1644"/>
      <c r="Q2" s="1644"/>
      <c r="R2" s="1644"/>
      <c r="S2" s="1644"/>
      <c r="T2" s="1644"/>
    </row>
    <row r="3" spans="1:4" ht="12.75" hidden="1">
      <c r="A3" s="1730" t="s">
        <v>1019</v>
      </c>
      <c r="B3" s="1730"/>
      <c r="C3" s="1730"/>
      <c r="D3" s="1730"/>
    </row>
    <row r="4" spans="1:20" ht="13.5" thickBot="1">
      <c r="A4" s="1156"/>
      <c r="B4" s="1156"/>
      <c r="C4" s="1156"/>
      <c r="D4" s="1156"/>
      <c r="T4" s="1157" t="s">
        <v>1020</v>
      </c>
    </row>
    <row r="5" spans="1:20" s="380" customFormat="1" ht="16.5" customHeight="1" thickTop="1">
      <c r="A5" s="1731" t="s">
        <v>861</v>
      </c>
      <c r="B5" s="1158"/>
      <c r="C5" s="1158"/>
      <c r="D5" s="1158"/>
      <c r="E5" s="1733" t="s">
        <v>1021</v>
      </c>
      <c r="F5" s="1734"/>
      <c r="G5" s="1734"/>
      <c r="H5" s="1734"/>
      <c r="I5" s="1734"/>
      <c r="J5" s="1734"/>
      <c r="K5" s="1734"/>
      <c r="L5" s="1734"/>
      <c r="M5" s="1734"/>
      <c r="N5" s="1734"/>
      <c r="O5" s="1734"/>
      <c r="P5" s="1735"/>
      <c r="Q5" s="1736" t="s">
        <v>1022</v>
      </c>
      <c r="R5" s="1734"/>
      <c r="S5" s="1734"/>
      <c r="T5" s="1735"/>
    </row>
    <row r="6" spans="1:20" s="380" customFormat="1" ht="16.5" customHeight="1">
      <c r="A6" s="1732"/>
      <c r="B6" s="1737" t="s">
        <v>1023</v>
      </c>
      <c r="C6" s="1738"/>
      <c r="D6" s="1739"/>
      <c r="E6" s="1737" t="s">
        <v>3</v>
      </c>
      <c r="F6" s="1738"/>
      <c r="G6" s="1738"/>
      <c r="H6" s="1738"/>
      <c r="I6" s="1738"/>
      <c r="J6" s="1738"/>
      <c r="K6" s="1737" t="s">
        <v>6</v>
      </c>
      <c r="L6" s="1738"/>
      <c r="M6" s="1738"/>
      <c r="N6" s="1738"/>
      <c r="O6" s="1738"/>
      <c r="P6" s="1738"/>
      <c r="Q6" s="1740" t="s">
        <v>3</v>
      </c>
      <c r="R6" s="1741"/>
      <c r="S6" s="1723" t="s">
        <v>6</v>
      </c>
      <c r="T6" s="1724"/>
    </row>
    <row r="7" spans="1:20" s="380" customFormat="1" ht="26.25" customHeight="1">
      <c r="A7" s="1732"/>
      <c r="B7" s="1159"/>
      <c r="C7" s="1160"/>
      <c r="D7" s="1161"/>
      <c r="E7" s="1727" t="s">
        <v>1024</v>
      </c>
      <c r="F7" s="1728"/>
      <c r="G7" s="1727" t="s">
        <v>1025</v>
      </c>
      <c r="H7" s="1728"/>
      <c r="I7" s="1729" t="s">
        <v>1026</v>
      </c>
      <c r="J7" s="1729"/>
      <c r="K7" s="1727" t="s">
        <v>1024</v>
      </c>
      <c r="L7" s="1728"/>
      <c r="M7" s="1727" t="s">
        <v>1025</v>
      </c>
      <c r="N7" s="1728"/>
      <c r="O7" s="1729" t="s">
        <v>1026</v>
      </c>
      <c r="P7" s="1729"/>
      <c r="Q7" s="1742"/>
      <c r="R7" s="1743"/>
      <c r="S7" s="1725"/>
      <c r="T7" s="1726"/>
    </row>
    <row r="8" spans="1:20" s="380" customFormat="1" ht="16.5" customHeight="1">
      <c r="A8" s="1732"/>
      <c r="B8" s="1162" t="s">
        <v>1024</v>
      </c>
      <c r="C8" s="1163" t="s">
        <v>1025</v>
      </c>
      <c r="D8" s="1164" t="s">
        <v>1026</v>
      </c>
      <c r="E8" s="1165" t="s">
        <v>1027</v>
      </c>
      <c r="F8" s="1165" t="s">
        <v>1028</v>
      </c>
      <c r="G8" s="1165" t="s">
        <v>1027</v>
      </c>
      <c r="H8" s="1165" t="s">
        <v>1028</v>
      </c>
      <c r="I8" s="1165" t="s">
        <v>1027</v>
      </c>
      <c r="J8" s="1162" t="s">
        <v>1028</v>
      </c>
      <c r="K8" s="1165" t="s">
        <v>1027</v>
      </c>
      <c r="L8" s="1165" t="s">
        <v>1028</v>
      </c>
      <c r="M8" s="1166" t="s">
        <v>1027</v>
      </c>
      <c r="N8" s="1166" t="s">
        <v>1028</v>
      </c>
      <c r="O8" s="1165" t="s">
        <v>1027</v>
      </c>
      <c r="P8" s="1167" t="s">
        <v>1028</v>
      </c>
      <c r="Q8" s="1168" t="s">
        <v>1022</v>
      </c>
      <c r="R8" s="1169" t="s">
        <v>1029</v>
      </c>
      <c r="S8" s="1170" t="s">
        <v>1022</v>
      </c>
      <c r="T8" s="1171" t="s">
        <v>1029</v>
      </c>
    </row>
    <row r="9" spans="1:20" s="380" customFormat="1" ht="16.5" customHeight="1">
      <c r="A9" s="1094" t="s">
        <v>197</v>
      </c>
      <c r="B9" s="1172">
        <v>735.39</v>
      </c>
      <c r="C9" s="1173">
        <v>0</v>
      </c>
      <c r="D9" s="1174">
        <v>735.39</v>
      </c>
      <c r="E9" s="1175">
        <v>275.65</v>
      </c>
      <c r="F9" s="1176">
        <v>26790.169</v>
      </c>
      <c r="G9" s="1177">
        <v>0</v>
      </c>
      <c r="H9" s="1178">
        <v>0</v>
      </c>
      <c r="I9" s="1175">
        <v>275.65</v>
      </c>
      <c r="J9" s="1176">
        <v>26790.169</v>
      </c>
      <c r="K9" s="1176">
        <v>332.5</v>
      </c>
      <c r="L9" s="1179">
        <v>34039.025</v>
      </c>
      <c r="M9" s="1175">
        <v>0</v>
      </c>
      <c r="N9" s="1175">
        <v>0</v>
      </c>
      <c r="O9" s="1178">
        <f aca="true" t="shared" si="0" ref="O9:P16">K9-M9</f>
        <v>332.5</v>
      </c>
      <c r="P9" s="1180">
        <f t="shared" si="0"/>
        <v>34039.025</v>
      </c>
      <c r="Q9" s="1181">
        <v>12116.9</v>
      </c>
      <c r="R9" s="1182">
        <v>200</v>
      </c>
      <c r="S9" s="1183">
        <v>20502.489999999998</v>
      </c>
      <c r="T9" s="1184">
        <v>320</v>
      </c>
    </row>
    <row r="10" spans="1:20" s="380" customFormat="1" ht="16.5" customHeight="1">
      <c r="A10" s="1094" t="s">
        <v>198</v>
      </c>
      <c r="B10" s="1172">
        <v>1337.1</v>
      </c>
      <c r="C10" s="1173">
        <v>0</v>
      </c>
      <c r="D10" s="1174">
        <v>1337.1</v>
      </c>
      <c r="E10" s="1175">
        <v>195.875</v>
      </c>
      <c r="F10" s="1176">
        <v>18986.87625</v>
      </c>
      <c r="G10" s="1185">
        <v>0</v>
      </c>
      <c r="H10" s="1186">
        <v>0</v>
      </c>
      <c r="I10" s="1175">
        <v>195.875</v>
      </c>
      <c r="J10" s="1176">
        <v>18986.87625</v>
      </c>
      <c r="K10" s="1176">
        <v>376.9</v>
      </c>
      <c r="L10" s="1175">
        <v>39886.57000000001</v>
      </c>
      <c r="M10" s="1175">
        <v>0</v>
      </c>
      <c r="N10" s="1176">
        <v>0</v>
      </c>
      <c r="O10" s="1175">
        <f t="shared" si="0"/>
        <v>376.9</v>
      </c>
      <c r="P10" s="1180">
        <f t="shared" si="0"/>
        <v>39886.57000000001</v>
      </c>
      <c r="Q10" s="1181">
        <v>18189.19</v>
      </c>
      <c r="R10" s="1182">
        <v>300</v>
      </c>
      <c r="S10" s="1183">
        <v>14577.730000000001</v>
      </c>
      <c r="T10" s="1184">
        <v>220</v>
      </c>
    </row>
    <row r="11" spans="1:20" s="380" customFormat="1" ht="16.5" customHeight="1">
      <c r="A11" s="1094" t="s">
        <v>199</v>
      </c>
      <c r="B11" s="1172">
        <v>3529.54</v>
      </c>
      <c r="C11" s="1173">
        <v>0</v>
      </c>
      <c r="D11" s="1174">
        <v>3529.54</v>
      </c>
      <c r="E11" s="1175">
        <v>330.1</v>
      </c>
      <c r="F11" s="1176">
        <v>26236.907749999995</v>
      </c>
      <c r="G11" s="1185">
        <v>0</v>
      </c>
      <c r="H11" s="1186">
        <v>0</v>
      </c>
      <c r="I11" s="1175">
        <v>330.1</v>
      </c>
      <c r="J11" s="1176">
        <v>26236.907749999995</v>
      </c>
      <c r="K11" s="1176">
        <v>416.5</v>
      </c>
      <c r="L11" s="1175">
        <v>43534.91575</v>
      </c>
      <c r="M11" s="1175">
        <v>0</v>
      </c>
      <c r="N11" s="1176">
        <v>0</v>
      </c>
      <c r="O11" s="1175">
        <f t="shared" si="0"/>
        <v>416.5</v>
      </c>
      <c r="P11" s="1180">
        <f t="shared" si="0"/>
        <v>43534.91575</v>
      </c>
      <c r="Q11" s="1187">
        <v>21992.42</v>
      </c>
      <c r="R11" s="1188">
        <v>360</v>
      </c>
      <c r="S11" s="1189">
        <v>3920.35</v>
      </c>
      <c r="T11" s="1190">
        <v>60</v>
      </c>
    </row>
    <row r="12" spans="1:20" s="380" customFormat="1" ht="16.5" customHeight="1">
      <c r="A12" s="1094" t="s">
        <v>200</v>
      </c>
      <c r="B12" s="1172">
        <v>2685.96</v>
      </c>
      <c r="C12" s="1173">
        <v>0</v>
      </c>
      <c r="D12" s="1174">
        <v>2685.96</v>
      </c>
      <c r="E12" s="1175">
        <v>294.85</v>
      </c>
      <c r="F12" s="1176">
        <v>28964.910999999996</v>
      </c>
      <c r="G12" s="1185">
        <v>0</v>
      </c>
      <c r="H12" s="1186">
        <v>0</v>
      </c>
      <c r="I12" s="1175">
        <v>294.85</v>
      </c>
      <c r="J12" s="1176">
        <v>28964.910999999996</v>
      </c>
      <c r="K12" s="1176">
        <v>350.5</v>
      </c>
      <c r="L12" s="1175">
        <v>36816.6</v>
      </c>
      <c r="M12" s="1175">
        <v>0</v>
      </c>
      <c r="N12" s="1176">
        <v>0</v>
      </c>
      <c r="O12" s="1175">
        <f t="shared" si="0"/>
        <v>350.5</v>
      </c>
      <c r="P12" s="1180">
        <f t="shared" si="0"/>
        <v>36816.6</v>
      </c>
      <c r="Q12" s="1187">
        <v>19659.2</v>
      </c>
      <c r="R12" s="1188">
        <v>320</v>
      </c>
      <c r="S12" s="1189">
        <v>10494.960000000001</v>
      </c>
      <c r="T12" s="1190">
        <v>160</v>
      </c>
    </row>
    <row r="13" spans="1:20" s="380" customFormat="1" ht="16.5" customHeight="1">
      <c r="A13" s="1094" t="s">
        <v>201</v>
      </c>
      <c r="B13" s="1172">
        <v>2257.5</v>
      </c>
      <c r="C13" s="1173">
        <v>496.34</v>
      </c>
      <c r="D13" s="1174">
        <v>1761.16</v>
      </c>
      <c r="E13" s="1175">
        <v>309.275</v>
      </c>
      <c r="F13" s="1176">
        <v>30642.332749999994</v>
      </c>
      <c r="G13" s="1185">
        <v>0</v>
      </c>
      <c r="H13" s="1186">
        <v>0</v>
      </c>
      <c r="I13" s="1175">
        <v>309.275</v>
      </c>
      <c r="J13" s="1176">
        <v>30642.332749999994</v>
      </c>
      <c r="K13" s="1176">
        <v>399.75</v>
      </c>
      <c r="L13" s="1175">
        <v>42556.17225</v>
      </c>
      <c r="M13" s="1175">
        <v>0</v>
      </c>
      <c r="N13" s="1176">
        <v>0</v>
      </c>
      <c r="O13" s="1175">
        <f t="shared" si="0"/>
        <v>399.75</v>
      </c>
      <c r="P13" s="1180">
        <f t="shared" si="0"/>
        <v>42556.17225</v>
      </c>
      <c r="Q13" s="1187">
        <v>21053.61</v>
      </c>
      <c r="R13" s="1188">
        <v>340</v>
      </c>
      <c r="S13" s="1189">
        <v>22658.398</v>
      </c>
      <c r="T13" s="1190">
        <v>340</v>
      </c>
    </row>
    <row r="14" spans="1:20" s="380" customFormat="1" ht="16.5" customHeight="1">
      <c r="A14" s="1094" t="s">
        <v>202</v>
      </c>
      <c r="B14" s="1172">
        <v>2901.58</v>
      </c>
      <c r="C14" s="1173">
        <v>0</v>
      </c>
      <c r="D14" s="1174">
        <v>2901.58</v>
      </c>
      <c r="E14" s="1175">
        <v>252.99999999999994</v>
      </c>
      <c r="F14" s="1176">
        <v>25574.157</v>
      </c>
      <c r="G14" s="1185">
        <v>0</v>
      </c>
      <c r="H14" s="1186">
        <v>0</v>
      </c>
      <c r="I14" s="1175">
        <v>252.99999999999994</v>
      </c>
      <c r="J14" s="1176">
        <v>25574.157</v>
      </c>
      <c r="K14" s="1176">
        <v>349.925</v>
      </c>
      <c r="L14" s="1175">
        <v>37301.54475</v>
      </c>
      <c r="M14" s="1175">
        <v>0</v>
      </c>
      <c r="N14" s="1176">
        <v>0</v>
      </c>
      <c r="O14" s="1175">
        <f t="shared" si="0"/>
        <v>349.925</v>
      </c>
      <c r="P14" s="1180">
        <f t="shared" si="0"/>
        <v>37301.54475</v>
      </c>
      <c r="Q14" s="1187">
        <v>13923.11</v>
      </c>
      <c r="R14" s="1188">
        <v>220</v>
      </c>
      <c r="S14" s="1189">
        <v>18644.694000000003</v>
      </c>
      <c r="T14" s="1190">
        <v>280</v>
      </c>
    </row>
    <row r="15" spans="1:20" s="380" customFormat="1" ht="16.5" customHeight="1">
      <c r="A15" s="1094" t="s">
        <v>203</v>
      </c>
      <c r="B15" s="1172">
        <v>1893.9</v>
      </c>
      <c r="C15" s="1173">
        <v>0</v>
      </c>
      <c r="D15" s="1174">
        <v>1893.9</v>
      </c>
      <c r="E15" s="1191">
        <v>246.27499999999998</v>
      </c>
      <c r="F15" s="1176">
        <v>24360.532000000003</v>
      </c>
      <c r="G15" s="1185">
        <v>3.5</v>
      </c>
      <c r="H15" s="1186">
        <v>346.64</v>
      </c>
      <c r="I15" s="1175">
        <v>242.77499999999998</v>
      </c>
      <c r="J15" s="1176">
        <v>24013.892000000003</v>
      </c>
      <c r="K15" s="1176">
        <v>318.02500000000003</v>
      </c>
      <c r="L15" s="1175">
        <v>34486.87075</v>
      </c>
      <c r="M15" s="1175">
        <v>0</v>
      </c>
      <c r="N15" s="1176">
        <v>0</v>
      </c>
      <c r="O15" s="1175">
        <f t="shared" si="0"/>
        <v>318.02500000000003</v>
      </c>
      <c r="P15" s="1180">
        <f t="shared" si="0"/>
        <v>34486.87075</v>
      </c>
      <c r="Q15" s="1187">
        <v>22249.53</v>
      </c>
      <c r="R15" s="1188">
        <v>360</v>
      </c>
      <c r="S15" s="1189">
        <v>24380.4</v>
      </c>
      <c r="T15" s="1190">
        <v>380</v>
      </c>
    </row>
    <row r="16" spans="1:20" s="380" customFormat="1" ht="16.5" customHeight="1">
      <c r="A16" s="1094" t="s">
        <v>204</v>
      </c>
      <c r="B16" s="1172">
        <v>1962.72</v>
      </c>
      <c r="C16" s="1173">
        <v>0</v>
      </c>
      <c r="D16" s="1174">
        <v>1962.72</v>
      </c>
      <c r="E16" s="1191">
        <v>320.42499999999995</v>
      </c>
      <c r="F16" s="1176">
        <v>31916.139500000005</v>
      </c>
      <c r="G16" s="1185">
        <v>0</v>
      </c>
      <c r="H16" s="1186">
        <v>0</v>
      </c>
      <c r="I16" s="1175">
        <v>320.42499999999995</v>
      </c>
      <c r="J16" s="1176">
        <v>31916.139500000005</v>
      </c>
      <c r="K16" s="1175">
        <v>346.25</v>
      </c>
      <c r="L16" s="1175">
        <v>37711.87299999999</v>
      </c>
      <c r="M16" s="1175">
        <v>0</v>
      </c>
      <c r="N16" s="1176">
        <v>0</v>
      </c>
      <c r="O16" s="1175">
        <f t="shared" si="0"/>
        <v>346.25</v>
      </c>
      <c r="P16" s="1180">
        <f t="shared" si="0"/>
        <v>37711.87299999999</v>
      </c>
      <c r="Q16" s="1187">
        <v>16188.29</v>
      </c>
      <c r="R16" s="1188">
        <v>260</v>
      </c>
      <c r="S16" s="1189">
        <v>18469.07</v>
      </c>
      <c r="T16" s="1190">
        <v>270.96</v>
      </c>
    </row>
    <row r="17" spans="1:20" s="380" customFormat="1" ht="16.5" customHeight="1">
      <c r="A17" s="1094" t="s">
        <v>205</v>
      </c>
      <c r="B17" s="1172">
        <v>2955.37</v>
      </c>
      <c r="C17" s="1173">
        <v>0</v>
      </c>
      <c r="D17" s="1174">
        <v>2955.37</v>
      </c>
      <c r="E17" s="1192">
        <v>315.49600000000004</v>
      </c>
      <c r="F17" s="1193">
        <v>31509.897270000005</v>
      </c>
      <c r="G17" s="1185">
        <v>1.2</v>
      </c>
      <c r="H17" s="1186">
        <v>115.548</v>
      </c>
      <c r="I17" s="1175">
        <v>314.29600000000005</v>
      </c>
      <c r="J17" s="1176">
        <v>31394.349270000006</v>
      </c>
      <c r="K17" s="1194">
        <v>406.59999999999997</v>
      </c>
      <c r="L17" s="1194">
        <v>43327.5275</v>
      </c>
      <c r="M17" s="1175">
        <v>0</v>
      </c>
      <c r="N17" s="1176">
        <v>0</v>
      </c>
      <c r="O17" s="1175">
        <f>K17-M17</f>
        <v>406.59999999999997</v>
      </c>
      <c r="P17" s="1180">
        <f>L17-N17</f>
        <v>43327.5275</v>
      </c>
      <c r="Q17" s="1195">
        <v>18723.1</v>
      </c>
      <c r="R17" s="1196">
        <v>300</v>
      </c>
      <c r="S17" s="1189">
        <v>29611.293999999994</v>
      </c>
      <c r="T17" s="1190">
        <v>450</v>
      </c>
    </row>
    <row r="18" spans="1:20" s="380" customFormat="1" ht="16.5" customHeight="1">
      <c r="A18" s="1094" t="s">
        <v>206</v>
      </c>
      <c r="B18" s="1172">
        <v>1971.17</v>
      </c>
      <c r="C18" s="1173">
        <v>408.86</v>
      </c>
      <c r="D18" s="1174">
        <v>1562.31</v>
      </c>
      <c r="E18" s="1192">
        <v>546.425</v>
      </c>
      <c r="F18" s="1193">
        <v>55403.839250000005</v>
      </c>
      <c r="G18" s="1185">
        <v>2.66</v>
      </c>
      <c r="H18" s="1186">
        <v>269.6708</v>
      </c>
      <c r="I18" s="1175">
        <v>543.765</v>
      </c>
      <c r="J18" s="1176">
        <v>55134.168450000005</v>
      </c>
      <c r="K18" s="1176">
        <v>416.59999999999997</v>
      </c>
      <c r="L18" s="1175">
        <v>42584.382000000005</v>
      </c>
      <c r="M18" s="1175">
        <v>0</v>
      </c>
      <c r="N18" s="1176">
        <v>0</v>
      </c>
      <c r="O18" s="1175">
        <f>K18-M18</f>
        <v>416.59999999999997</v>
      </c>
      <c r="P18" s="1180">
        <f>L18-N18</f>
        <v>42584.382000000005</v>
      </c>
      <c r="Q18" s="1195">
        <v>13888.34</v>
      </c>
      <c r="R18" s="1196">
        <v>220</v>
      </c>
      <c r="S18" s="1189">
        <v>21290.109999999997</v>
      </c>
      <c r="T18" s="1190">
        <v>320</v>
      </c>
    </row>
    <row r="19" spans="1:20" s="380" customFormat="1" ht="16.5" customHeight="1">
      <c r="A19" s="1094" t="s">
        <v>207</v>
      </c>
      <c r="B19" s="1172">
        <v>4584.48</v>
      </c>
      <c r="C19" s="1173">
        <v>0</v>
      </c>
      <c r="D19" s="1174">
        <v>4584.48</v>
      </c>
      <c r="E19" s="1175">
        <v>539.5499999999998</v>
      </c>
      <c r="F19" s="1176">
        <v>55104.4935</v>
      </c>
      <c r="G19" s="1185">
        <v>0</v>
      </c>
      <c r="H19" s="1186">
        <v>0</v>
      </c>
      <c r="I19" s="1175">
        <v>539.5499999999998</v>
      </c>
      <c r="J19" s="1176">
        <v>55104.4935</v>
      </c>
      <c r="K19" s="1176"/>
      <c r="L19" s="1175"/>
      <c r="M19" s="1178"/>
      <c r="N19" s="1175"/>
      <c r="O19" s="1178"/>
      <c r="P19" s="1180"/>
      <c r="Q19" s="1187">
        <v>19177.47</v>
      </c>
      <c r="R19" s="1188">
        <v>300</v>
      </c>
      <c r="S19" s="1189"/>
      <c r="T19" s="1190"/>
    </row>
    <row r="20" spans="1:20" s="380" customFormat="1" ht="16.5" customHeight="1">
      <c r="A20" s="1109" t="s">
        <v>208</v>
      </c>
      <c r="B20" s="1197">
        <v>3337.29</v>
      </c>
      <c r="C20" s="1198">
        <v>1132.25</v>
      </c>
      <c r="D20" s="1174">
        <v>2205.04</v>
      </c>
      <c r="E20" s="1199">
        <v>416.34499999999997</v>
      </c>
      <c r="F20" s="1200">
        <v>42365.126749999996</v>
      </c>
      <c r="G20" s="1201">
        <v>4</v>
      </c>
      <c r="H20" s="1186">
        <v>407.44</v>
      </c>
      <c r="I20" s="1199">
        <v>412.34499999999997</v>
      </c>
      <c r="J20" s="1202">
        <v>41957.68674999999</v>
      </c>
      <c r="K20" s="1200"/>
      <c r="L20" s="1199"/>
      <c r="M20" s="1175"/>
      <c r="N20" s="1175"/>
      <c r="O20" s="1178"/>
      <c r="P20" s="1180"/>
      <c r="Q20" s="1203">
        <v>20395.289999999997</v>
      </c>
      <c r="R20" s="1204">
        <v>320</v>
      </c>
      <c r="S20" s="1205"/>
      <c r="T20" s="1206"/>
    </row>
    <row r="21" spans="1:20" s="380" customFormat="1" ht="16.5" customHeight="1" thickBot="1">
      <c r="A21" s="1207" t="s">
        <v>420</v>
      </c>
      <c r="B21" s="1208">
        <v>30152</v>
      </c>
      <c r="C21" s="1209">
        <v>2037.45</v>
      </c>
      <c r="D21" s="1210">
        <v>28114.55</v>
      </c>
      <c r="E21" s="1211">
        <v>4043.2659999999996</v>
      </c>
      <c r="F21" s="1211">
        <v>397855.38202</v>
      </c>
      <c r="G21" s="1212">
        <v>11.36</v>
      </c>
      <c r="H21" s="1212">
        <v>1139.2988</v>
      </c>
      <c r="I21" s="1213">
        <v>4031.9059999999995</v>
      </c>
      <c r="J21" s="1214">
        <v>396716.08322000003</v>
      </c>
      <c r="K21" s="1211">
        <f aca="true" t="shared" si="1" ref="K21:P21">SUM(K9:K20)</f>
        <v>3713.55</v>
      </c>
      <c r="L21" s="1212">
        <f t="shared" si="1"/>
        <v>392245.4809999999</v>
      </c>
      <c r="M21" s="1212">
        <f t="shared" si="1"/>
        <v>0</v>
      </c>
      <c r="N21" s="1212">
        <f t="shared" si="1"/>
        <v>0</v>
      </c>
      <c r="O21" s="1211">
        <f t="shared" si="1"/>
        <v>3713.55</v>
      </c>
      <c r="P21" s="1215">
        <f t="shared" si="1"/>
        <v>392245.4809999999</v>
      </c>
      <c r="Q21" s="1216">
        <v>217556.45</v>
      </c>
      <c r="R21" s="1217">
        <v>3500</v>
      </c>
      <c r="S21" s="1218">
        <f>SUM(S9:S20)</f>
        <v>184549.49599999998</v>
      </c>
      <c r="T21" s="1219">
        <f>SUM(T9:T20)</f>
        <v>2800.96</v>
      </c>
    </row>
    <row r="22" s="380" customFormat="1" ht="16.5" customHeight="1" thickTop="1"/>
    <row r="23" spans="9:19" s="380" customFormat="1" ht="16.5" customHeight="1">
      <c r="I23" s="1220"/>
      <c r="J23" s="1220"/>
      <c r="K23" s="1221"/>
      <c r="L23" s="1221"/>
      <c r="M23" s="1220"/>
      <c r="N23" s="1220"/>
      <c r="O23" s="1220"/>
      <c r="P23" s="1220"/>
      <c r="Q23" s="1220"/>
      <c r="R23" s="1220"/>
      <c r="S23" s="480"/>
    </row>
    <row r="24" spans="11:17" ht="12.75">
      <c r="K24" s="1222"/>
      <c r="L24" s="1222"/>
      <c r="Q24" s="399"/>
    </row>
    <row r="25" ht="12.75">
      <c r="S25" s="399"/>
    </row>
    <row r="26" ht="12.75">
      <c r="Q26" s="1223"/>
    </row>
    <row r="27" ht="12.75">
      <c r="Q27" s="1224"/>
    </row>
  </sheetData>
  <sheetProtection/>
  <mergeCells count="17">
    <mergeCell ref="A1:T1"/>
    <mergeCell ref="A2:T2"/>
    <mergeCell ref="A3:D3"/>
    <mergeCell ref="A5:A8"/>
    <mergeCell ref="E5:P5"/>
    <mergeCell ref="Q5:T5"/>
    <mergeCell ref="B6:D6"/>
    <mergeCell ref="E6:J6"/>
    <mergeCell ref="K6:P6"/>
    <mergeCell ref="Q6:R7"/>
    <mergeCell ref="S6:T7"/>
    <mergeCell ref="E7:F7"/>
    <mergeCell ref="G7:H7"/>
    <mergeCell ref="I7:J7"/>
    <mergeCell ref="K7:L7"/>
    <mergeCell ref="M7:N7"/>
    <mergeCell ref="O7:P7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A1">
      <pane xSplit="1" ySplit="29" topLeftCell="B30" activePane="bottomRight" state="frozen"/>
      <selection pane="topLeft" activeCell="E23" sqref="E23:E32"/>
      <selection pane="topRight" activeCell="E23" sqref="E23:E32"/>
      <selection pane="bottomLeft" activeCell="E23" sqref="E23:E32"/>
      <selection pane="bottomRight" activeCell="A25" sqref="A25:I25"/>
    </sheetView>
  </sheetViews>
  <sheetFormatPr defaultColWidth="9.140625" defaultRowHeight="15"/>
  <cols>
    <col min="1" max="1" width="15.00390625" style="200" customWidth="1"/>
    <col min="2" max="2" width="11.140625" style="200" customWidth="1"/>
    <col min="3" max="5" width="13.140625" style="200" customWidth="1"/>
    <col min="6" max="6" width="11.00390625" style="200" customWidth="1"/>
    <col min="7" max="7" width="12.28125" style="200" customWidth="1"/>
    <col min="8" max="8" width="12.140625" style="200" customWidth="1"/>
    <col min="9" max="9" width="10.7109375" style="200" bestFit="1" customWidth="1"/>
    <col min="10" max="10" width="10.7109375" style="200" customWidth="1"/>
    <col min="11" max="11" width="10.00390625" style="200" customWidth="1"/>
    <col min="12" max="12" width="10.28125" style="200" customWidth="1"/>
    <col min="13" max="13" width="9.8515625" style="200" customWidth="1"/>
    <col min="14" max="14" width="9.140625" style="200" customWidth="1"/>
    <col min="15" max="15" width="11.8515625" style="200" bestFit="1" customWidth="1"/>
    <col min="16" max="16384" width="9.140625" style="200" customWidth="1"/>
  </cols>
  <sheetData>
    <row r="1" spans="1:13" ht="12.75">
      <c r="A1" s="1643" t="s">
        <v>1030</v>
      </c>
      <c r="B1" s="1643"/>
      <c r="C1" s="1643"/>
      <c r="D1" s="1643"/>
      <c r="E1" s="1643"/>
      <c r="F1" s="1643"/>
      <c r="G1" s="1643"/>
      <c r="H1" s="1643"/>
      <c r="I1" s="1643"/>
      <c r="J1" s="1225"/>
      <c r="K1" s="1225"/>
      <c r="L1" s="1643"/>
      <c r="M1" s="1643"/>
    </row>
    <row r="2" spans="1:13" ht="12.75" customHeight="1" hidden="1">
      <c r="A2" s="1644" t="s">
        <v>889</v>
      </c>
      <c r="B2" s="1644"/>
      <c r="C2" s="1644"/>
      <c r="D2" s="1644"/>
      <c r="E2" s="1644"/>
      <c r="F2" s="1644"/>
      <c r="G2" s="1644"/>
      <c r="H2" s="1644"/>
      <c r="I2" s="1644"/>
      <c r="J2" s="1644"/>
      <c r="K2" s="1644"/>
      <c r="L2" s="1644"/>
      <c r="M2" s="1644"/>
    </row>
    <row r="3" spans="1:13" ht="15.75" customHeight="1" hidden="1">
      <c r="A3" s="1643" t="s">
        <v>1031</v>
      </c>
      <c r="B3" s="1643"/>
      <c r="C3" s="1643"/>
      <c r="D3" s="1643"/>
      <c r="E3" s="1643"/>
      <c r="F3" s="1643"/>
      <c r="G3" s="1643"/>
      <c r="H3" s="1643"/>
      <c r="I3" s="1643"/>
      <c r="J3" s="1643"/>
      <c r="K3" s="1643"/>
      <c r="L3" s="1643"/>
      <c r="M3" s="1643"/>
    </row>
    <row r="4" spans="1:13" ht="15.75" customHeight="1" hidden="1">
      <c r="A4" s="1644"/>
      <c r="B4" s="1644"/>
      <c r="C4" s="1644"/>
      <c r="D4" s="1644"/>
      <c r="E4" s="1644"/>
      <c r="F4" s="1644"/>
      <c r="G4" s="1644"/>
      <c r="H4" s="1644"/>
      <c r="I4" s="1644"/>
      <c r="J4" s="1644"/>
      <c r="K4" s="1644"/>
      <c r="L4" s="1644"/>
      <c r="M4" s="1644"/>
    </row>
    <row r="5" spans="1:13" ht="15.75" customHeight="1" hidden="1">
      <c r="A5" s="1643"/>
      <c r="B5" s="1643"/>
      <c r="C5" s="1643"/>
      <c r="D5" s="1643"/>
      <c r="E5" s="1643"/>
      <c r="F5" s="1643"/>
      <c r="G5" s="1643"/>
      <c r="H5" s="1643"/>
      <c r="I5" s="1643"/>
      <c r="J5" s="1643"/>
      <c r="K5" s="1643"/>
      <c r="L5" s="1643"/>
      <c r="M5" s="1643"/>
    </row>
    <row r="6" spans="1:13" ht="12.75" customHeight="1" hidden="1">
      <c r="A6" s="1644"/>
      <c r="B6" s="1644"/>
      <c r="C6" s="1644"/>
      <c r="D6" s="1644"/>
      <c r="E6" s="1644"/>
      <c r="F6" s="1644"/>
      <c r="G6" s="1644"/>
      <c r="H6" s="1644"/>
      <c r="I6" s="1644"/>
      <c r="J6" s="1644"/>
      <c r="K6" s="1644"/>
      <c r="L6" s="1644"/>
      <c r="M6" s="1644" t="s">
        <v>27</v>
      </c>
    </row>
    <row r="7" spans="1:13" ht="13.5" customHeight="1" hidden="1" thickTop="1">
      <c r="A7" s="1643" t="s">
        <v>875</v>
      </c>
      <c r="B7" s="1643"/>
      <c r="C7" s="1643"/>
      <c r="D7" s="1643"/>
      <c r="E7" s="1643"/>
      <c r="F7" s="1643"/>
      <c r="G7" s="1643"/>
      <c r="H7" s="1643"/>
      <c r="I7" s="1643"/>
      <c r="J7" s="1643"/>
      <c r="K7" s="1643"/>
      <c r="L7" s="1643"/>
      <c r="M7" s="1643"/>
    </row>
    <row r="8" spans="1:13" ht="12.75" customHeight="1" hidden="1">
      <c r="A8" s="1226"/>
      <c r="B8" s="1226" t="s">
        <v>1032</v>
      </c>
      <c r="C8" s="1226"/>
      <c r="D8" s="1226"/>
      <c r="E8" s="1226"/>
      <c r="F8" s="1226" t="s">
        <v>1033</v>
      </c>
      <c r="G8" s="1226"/>
      <c r="H8" s="1226" t="s">
        <v>1034</v>
      </c>
      <c r="I8" s="1226"/>
      <c r="J8" s="1226" t="s">
        <v>1035</v>
      </c>
      <c r="K8" s="1226"/>
      <c r="L8" s="1644" t="s">
        <v>420</v>
      </c>
      <c r="M8" s="1644"/>
    </row>
    <row r="9" spans="1:13" ht="12.75" customHeight="1" hidden="1">
      <c r="A9" s="1643"/>
      <c r="B9" s="1643" t="s">
        <v>52</v>
      </c>
      <c r="C9" s="1643" t="s">
        <v>1036</v>
      </c>
      <c r="D9" s="1643"/>
      <c r="E9" s="1643"/>
      <c r="F9" s="1643" t="s">
        <v>52</v>
      </c>
      <c r="G9" s="1643" t="s">
        <v>1036</v>
      </c>
      <c r="H9" s="1643" t="s">
        <v>52</v>
      </c>
      <c r="I9" s="1643" t="s">
        <v>1036</v>
      </c>
      <c r="J9" s="1643" t="s">
        <v>52</v>
      </c>
      <c r="K9" s="1643" t="s">
        <v>1036</v>
      </c>
      <c r="L9" s="1643" t="s">
        <v>52</v>
      </c>
      <c r="M9" s="1643" t="s">
        <v>1036</v>
      </c>
    </row>
    <row r="10" spans="1:15" ht="12.75" customHeight="1" hidden="1">
      <c r="A10" s="1644" t="s">
        <v>1037</v>
      </c>
      <c r="B10" s="1644">
        <v>2971.95</v>
      </c>
      <c r="C10" s="1644">
        <v>1.52</v>
      </c>
      <c r="D10" s="1644"/>
      <c r="E10" s="1644"/>
      <c r="F10" s="1644" t="s">
        <v>63</v>
      </c>
      <c r="G10" s="1644" t="s">
        <v>63</v>
      </c>
      <c r="H10" s="1644">
        <v>1376.9</v>
      </c>
      <c r="I10" s="1644">
        <v>12.87</v>
      </c>
      <c r="J10" s="1644">
        <v>748.61</v>
      </c>
      <c r="K10" s="1644">
        <v>15.66</v>
      </c>
      <c r="L10" s="1644">
        <v>13804.33</v>
      </c>
      <c r="M10" s="1644">
        <v>4.13</v>
      </c>
      <c r="O10" s="1227" t="e">
        <f>#REF!+B10+#REF!+H10+J10</f>
        <v>#REF!</v>
      </c>
    </row>
    <row r="11" spans="1:15" ht="12.75" customHeight="1" hidden="1">
      <c r="A11" s="1643" t="s">
        <v>879</v>
      </c>
      <c r="B11" s="1643"/>
      <c r="C11" s="1643"/>
      <c r="D11" s="1643"/>
      <c r="E11" s="1643"/>
      <c r="F11" s="1643"/>
      <c r="G11" s="1643"/>
      <c r="H11" s="1643"/>
      <c r="I11" s="1643"/>
      <c r="J11" s="1643"/>
      <c r="K11" s="1643"/>
      <c r="L11" s="1643"/>
      <c r="M11" s="1643"/>
      <c r="O11" s="200" t="e">
        <f>#REF!*#REF!+B10*C10+#REF!*#REF!+H10*I10+J10*K10</f>
        <v>#REF!</v>
      </c>
    </row>
    <row r="12" spans="1:15" ht="12.75" customHeight="1" hidden="1">
      <c r="A12" s="1644" t="s">
        <v>1038</v>
      </c>
      <c r="B12" s="1644"/>
      <c r="C12" s="1644"/>
      <c r="D12" s="1644"/>
      <c r="E12" s="1644"/>
      <c r="F12" s="1644"/>
      <c r="G12" s="1644"/>
      <c r="H12" s="1644"/>
      <c r="I12" s="1644"/>
      <c r="J12" s="1644"/>
      <c r="K12" s="1644"/>
      <c r="L12" s="1644"/>
      <c r="M12" s="1644"/>
      <c r="O12" s="1227" t="e">
        <f>O11/O10</f>
        <v>#REF!</v>
      </c>
    </row>
    <row r="13" spans="1:13" ht="12.75" customHeight="1" hidden="1">
      <c r="A13" s="1643" t="s">
        <v>881</v>
      </c>
      <c r="B13" s="1643"/>
      <c r="C13" s="1643"/>
      <c r="D13" s="1643"/>
      <c r="E13" s="1643"/>
      <c r="F13" s="1643"/>
      <c r="G13" s="1643"/>
      <c r="H13" s="1643"/>
      <c r="I13" s="1643"/>
      <c r="J13" s="1643"/>
      <c r="K13" s="1643"/>
      <c r="L13" s="1643"/>
      <c r="M13" s="1643"/>
    </row>
    <row r="14" spans="1:13" ht="12.75" customHeight="1" hidden="1">
      <c r="A14" s="1644" t="s">
        <v>882</v>
      </c>
      <c r="B14" s="1644"/>
      <c r="C14" s="1644"/>
      <c r="D14" s="1644"/>
      <c r="E14" s="1644"/>
      <c r="F14" s="1644"/>
      <c r="G14" s="1644"/>
      <c r="H14" s="1644"/>
      <c r="I14" s="1644"/>
      <c r="J14" s="1644"/>
      <c r="K14" s="1644"/>
      <c r="L14" s="1644"/>
      <c r="M14" s="1644"/>
    </row>
    <row r="15" spans="1:13" ht="12.75" customHeight="1" hidden="1">
      <c r="A15" s="1643" t="s">
        <v>883</v>
      </c>
      <c r="B15" s="1643"/>
      <c r="C15" s="1643"/>
      <c r="D15" s="1643"/>
      <c r="E15" s="1643"/>
      <c r="F15" s="1643"/>
      <c r="G15" s="1643"/>
      <c r="H15" s="1643"/>
      <c r="I15" s="1643"/>
      <c r="J15" s="1643"/>
      <c r="K15" s="1643"/>
      <c r="L15" s="1643"/>
      <c r="M15" s="1643"/>
    </row>
    <row r="16" spans="1:13" ht="12.75" customHeight="1" hidden="1">
      <c r="A16" s="1644" t="s">
        <v>884</v>
      </c>
      <c r="B16" s="1644"/>
      <c r="C16" s="1644"/>
      <c r="D16" s="1644"/>
      <c r="E16" s="1644"/>
      <c r="F16" s="1644"/>
      <c r="G16" s="1644"/>
      <c r="H16" s="1644"/>
      <c r="I16" s="1644"/>
      <c r="J16" s="1644"/>
      <c r="K16" s="1644"/>
      <c r="L16" s="1644"/>
      <c r="M16" s="1644"/>
    </row>
    <row r="17" spans="1:13" ht="12.75" customHeight="1" hidden="1">
      <c r="A17" s="1643" t="s">
        <v>885</v>
      </c>
      <c r="B17" s="1643"/>
      <c r="C17" s="1643"/>
      <c r="D17" s="1643"/>
      <c r="E17" s="1643"/>
      <c r="F17" s="1643"/>
      <c r="G17" s="1643"/>
      <c r="H17" s="1643"/>
      <c r="I17" s="1643"/>
      <c r="J17" s="1643"/>
      <c r="K17" s="1643"/>
      <c r="L17" s="1643"/>
      <c r="M17" s="1643"/>
    </row>
    <row r="18" spans="1:13" ht="12.75" customHeight="1" hidden="1">
      <c r="A18" s="1644" t="s">
        <v>886</v>
      </c>
      <c r="B18" s="1644"/>
      <c r="C18" s="1644"/>
      <c r="D18" s="1644"/>
      <c r="E18" s="1644"/>
      <c r="F18" s="1644"/>
      <c r="G18" s="1644"/>
      <c r="H18" s="1644"/>
      <c r="I18" s="1644"/>
      <c r="J18" s="1644"/>
      <c r="K18" s="1644"/>
      <c r="L18" s="1644"/>
      <c r="M18" s="1644"/>
    </row>
    <row r="19" spans="1:13" ht="12.75" customHeight="1" hidden="1">
      <c r="A19" s="1643" t="s">
        <v>326</v>
      </c>
      <c r="B19" s="1643"/>
      <c r="C19" s="1643"/>
      <c r="D19" s="1643"/>
      <c r="E19" s="1643"/>
      <c r="F19" s="1643"/>
      <c r="G19" s="1643"/>
      <c r="H19" s="1643"/>
      <c r="I19" s="1643"/>
      <c r="J19" s="1643"/>
      <c r="K19" s="1643"/>
      <c r="L19" s="1643"/>
      <c r="M19" s="1643"/>
    </row>
    <row r="20" spans="1:13" ht="12.75" customHeight="1" hidden="1">
      <c r="A20" s="1644" t="s">
        <v>887</v>
      </c>
      <c r="B20" s="1644"/>
      <c r="C20" s="1644"/>
      <c r="D20" s="1644"/>
      <c r="E20" s="1644"/>
      <c r="F20" s="1644"/>
      <c r="G20" s="1644"/>
      <c r="H20" s="1644"/>
      <c r="I20" s="1644"/>
      <c r="J20" s="1644"/>
      <c r="K20" s="1644"/>
      <c r="L20" s="1644"/>
      <c r="M20" s="1644"/>
    </row>
    <row r="21" spans="1:13" ht="12.75" customHeight="1" hidden="1">
      <c r="A21" s="1643" t="s">
        <v>888</v>
      </c>
      <c r="B21" s="1643"/>
      <c r="C21" s="1643"/>
      <c r="D21" s="1643"/>
      <c r="E21" s="1643"/>
      <c r="F21" s="1643"/>
      <c r="G21" s="1643"/>
      <c r="H21" s="1643"/>
      <c r="I21" s="1643"/>
      <c r="J21" s="1643"/>
      <c r="K21" s="1643"/>
      <c r="L21" s="1643"/>
      <c r="M21" s="1643"/>
    </row>
    <row r="22" spans="1:13" ht="13.5" customHeight="1" hidden="1" thickBot="1">
      <c r="A22" s="1644" t="s">
        <v>991</v>
      </c>
      <c r="B22" s="1644"/>
      <c r="C22" s="1644"/>
      <c r="D22" s="1644"/>
      <c r="E22" s="1644"/>
      <c r="F22" s="1644"/>
      <c r="G22" s="1644"/>
      <c r="H22" s="1644"/>
      <c r="I22" s="1644"/>
      <c r="J22" s="1644"/>
      <c r="K22" s="1644"/>
      <c r="L22" s="1644"/>
      <c r="M22" s="1644"/>
    </row>
    <row r="23" spans="1:13" ht="12.75" customHeight="1" hidden="1">
      <c r="A23" s="1643"/>
      <c r="B23" s="1643"/>
      <c r="C23" s="1643"/>
      <c r="D23" s="1643"/>
      <c r="E23" s="1643"/>
      <c r="F23" s="1643"/>
      <c r="G23" s="1643"/>
      <c r="H23" s="1643"/>
      <c r="I23" s="1643"/>
      <c r="J23" s="1643"/>
      <c r="K23" s="1643"/>
      <c r="L23" s="1643"/>
      <c r="M23" s="1643"/>
    </row>
    <row r="24" spans="1:13" ht="12.75" customHeight="1" hidden="1">
      <c r="A24" s="1644" t="s">
        <v>1039</v>
      </c>
      <c r="B24" s="1644"/>
      <c r="C24" s="1644"/>
      <c r="D24" s="1644"/>
      <c r="E24" s="1644"/>
      <c r="F24" s="1644"/>
      <c r="G24" s="1644"/>
      <c r="H24" s="1644"/>
      <c r="I24" s="1644"/>
      <c r="J24" s="1644"/>
      <c r="K24" s="1644"/>
      <c r="L24" s="1644"/>
      <c r="M24" s="1644"/>
    </row>
    <row r="25" spans="1:13" ht="15.75">
      <c r="A25" s="1744" t="s">
        <v>142</v>
      </c>
      <c r="B25" s="1744"/>
      <c r="C25" s="1744"/>
      <c r="D25" s="1744"/>
      <c r="E25" s="1744"/>
      <c r="F25" s="1744"/>
      <c r="G25" s="1744"/>
      <c r="H25" s="1744"/>
      <c r="I25" s="1744"/>
      <c r="J25" s="1225"/>
      <c r="K25" s="1225"/>
      <c r="L25" s="1643"/>
      <c r="M25" s="1643"/>
    </row>
    <row r="26" spans="1:9" ht="13.5" thickBot="1">
      <c r="A26" s="1228"/>
      <c r="B26" s="1228"/>
      <c r="C26" s="1228"/>
      <c r="D26" s="1228"/>
      <c r="E26" s="1228"/>
      <c r="F26" s="1228"/>
      <c r="G26" s="1228"/>
      <c r="H26" s="1745" t="s">
        <v>27</v>
      </c>
      <c r="I26" s="1745"/>
    </row>
    <row r="27" spans="1:9" ht="16.5" thickTop="1">
      <c r="A27" s="1746" t="s">
        <v>861</v>
      </c>
      <c r="B27" s="1747" t="s">
        <v>1040</v>
      </c>
      <c r="C27" s="1747"/>
      <c r="D27" s="1747"/>
      <c r="E27" s="1748"/>
      <c r="F27" s="1747" t="s">
        <v>1041</v>
      </c>
      <c r="G27" s="1747"/>
      <c r="H27" s="1747"/>
      <c r="I27" s="1748"/>
    </row>
    <row r="28" spans="1:9" ht="12.75">
      <c r="A28" s="1682"/>
      <c r="B28" s="1696" t="s">
        <v>3</v>
      </c>
      <c r="C28" s="1749"/>
      <c r="D28" s="1687" t="s">
        <v>6</v>
      </c>
      <c r="E28" s="1750"/>
      <c r="F28" s="1751" t="s">
        <v>3</v>
      </c>
      <c r="G28" s="1752"/>
      <c r="H28" s="1753" t="s">
        <v>6</v>
      </c>
      <c r="I28" s="1754"/>
    </row>
    <row r="29" spans="1:10" ht="12.75">
      <c r="A29" s="1683"/>
      <c r="B29" s="1229" t="s">
        <v>52</v>
      </c>
      <c r="C29" s="1230" t="s">
        <v>1042</v>
      </c>
      <c r="D29" s="1231" t="s">
        <v>52</v>
      </c>
      <c r="E29" s="1232" t="s">
        <v>1042</v>
      </c>
      <c r="F29" s="1229" t="s">
        <v>52</v>
      </c>
      <c r="G29" s="1233" t="s">
        <v>1042</v>
      </c>
      <c r="H29" s="1229" t="s">
        <v>52</v>
      </c>
      <c r="I29" s="1232" t="s">
        <v>1042</v>
      </c>
      <c r="J29" s="30"/>
    </row>
    <row r="30" spans="1:10" ht="12.75">
      <c r="A30" s="1041" t="s">
        <v>197</v>
      </c>
      <c r="B30" s="1234">
        <v>4183.63</v>
      </c>
      <c r="C30" s="1235">
        <v>0.15</v>
      </c>
      <c r="D30" s="1234">
        <v>54163.06</v>
      </c>
      <c r="E30" s="1236">
        <v>0.7392803128066334</v>
      </c>
      <c r="F30" s="1237">
        <v>13110.36</v>
      </c>
      <c r="G30" s="1238">
        <v>2.5</v>
      </c>
      <c r="H30" s="1194">
        <v>10386.87</v>
      </c>
      <c r="I30" s="1239">
        <v>3.09</v>
      </c>
      <c r="J30" s="221"/>
    </row>
    <row r="31" spans="1:10" ht="12.75">
      <c r="A31" s="1041" t="s">
        <v>198</v>
      </c>
      <c r="B31" s="1234">
        <v>16785.21</v>
      </c>
      <c r="C31" s="1235">
        <v>0.17</v>
      </c>
      <c r="D31" s="1234">
        <v>87216.62</v>
      </c>
      <c r="E31" s="1236">
        <v>1.45</v>
      </c>
      <c r="F31" s="1237">
        <v>11316.23</v>
      </c>
      <c r="G31" s="1238">
        <v>2.3</v>
      </c>
      <c r="H31" s="1194">
        <v>3614.8099999999995</v>
      </c>
      <c r="I31" s="1239">
        <v>2.71</v>
      </c>
      <c r="J31" s="221"/>
    </row>
    <row r="32" spans="1:10" ht="12.75">
      <c r="A32" s="1041" t="s">
        <v>199</v>
      </c>
      <c r="B32" s="1240">
        <v>59148.29</v>
      </c>
      <c r="C32" s="1235">
        <v>1.03</v>
      </c>
      <c r="D32" s="1234">
        <v>44212.16</v>
      </c>
      <c r="E32" s="1236">
        <v>0.64</v>
      </c>
      <c r="F32" s="1241">
        <v>15610.65</v>
      </c>
      <c r="G32" s="1238">
        <v>2.55</v>
      </c>
      <c r="H32" s="1194">
        <v>4310.22</v>
      </c>
      <c r="I32" s="1239">
        <v>2.1</v>
      </c>
      <c r="J32" s="221"/>
    </row>
    <row r="33" spans="1:9" ht="12.75">
      <c r="A33" s="1041" t="s">
        <v>200</v>
      </c>
      <c r="B33" s="1240">
        <v>46623.9</v>
      </c>
      <c r="C33" s="1235">
        <v>0.42</v>
      </c>
      <c r="D33" s="1234">
        <v>45909.37</v>
      </c>
      <c r="E33" s="1236">
        <v>0.36</v>
      </c>
      <c r="F33" s="1241">
        <v>21289.8</v>
      </c>
      <c r="G33" s="1238">
        <v>2.41</v>
      </c>
      <c r="H33" s="1194">
        <v>5389.099999999999</v>
      </c>
      <c r="I33" s="1239">
        <v>1.49</v>
      </c>
    </row>
    <row r="34" spans="1:9" ht="12.75">
      <c r="A34" s="1041" t="s">
        <v>201</v>
      </c>
      <c r="B34" s="1240">
        <v>13937.5</v>
      </c>
      <c r="C34" s="1235">
        <v>0.15</v>
      </c>
      <c r="D34" s="1234">
        <v>86020.75</v>
      </c>
      <c r="E34" s="1236">
        <v>0.82</v>
      </c>
      <c r="F34" s="1240">
        <v>20484.52</v>
      </c>
      <c r="G34" s="1238">
        <v>2.48</v>
      </c>
      <c r="H34" s="1194">
        <v>7079.22</v>
      </c>
      <c r="I34" s="1239">
        <v>1.5</v>
      </c>
    </row>
    <row r="35" spans="1:9" ht="12.75">
      <c r="A35" s="1041" t="s">
        <v>202</v>
      </c>
      <c r="B35" s="1240">
        <v>11820.02</v>
      </c>
      <c r="C35" s="1235">
        <v>0.15</v>
      </c>
      <c r="D35" s="1234">
        <v>93480.62</v>
      </c>
      <c r="E35" s="1236">
        <v>0.26</v>
      </c>
      <c r="F35" s="1240">
        <v>14851.03</v>
      </c>
      <c r="G35" s="1238">
        <v>2.51</v>
      </c>
      <c r="H35" s="1194">
        <v>3969.74</v>
      </c>
      <c r="I35" s="1239">
        <v>1.21</v>
      </c>
    </row>
    <row r="36" spans="1:9" ht="12.75">
      <c r="A36" s="1041" t="s">
        <v>203</v>
      </c>
      <c r="B36" s="1240">
        <v>60027.97</v>
      </c>
      <c r="C36" s="1235">
        <v>2.23</v>
      </c>
      <c r="D36" s="1234">
        <v>37572.03</v>
      </c>
      <c r="E36" s="1236">
        <v>0.22</v>
      </c>
      <c r="F36" s="1240">
        <v>15211</v>
      </c>
      <c r="G36" s="1238">
        <v>2.97</v>
      </c>
      <c r="H36" s="1242">
        <v>3770.02</v>
      </c>
      <c r="I36" s="1239">
        <v>1.01</v>
      </c>
    </row>
    <row r="37" spans="1:9" ht="12.75">
      <c r="A37" s="1041" t="s">
        <v>204</v>
      </c>
      <c r="B37" s="1243">
        <v>62774.45</v>
      </c>
      <c r="C37" s="1235">
        <v>1.8</v>
      </c>
      <c r="D37" s="1234">
        <v>75260.85</v>
      </c>
      <c r="E37" s="1236">
        <v>0.42</v>
      </c>
      <c r="F37" s="1240">
        <v>23015.72</v>
      </c>
      <c r="G37" s="1238">
        <v>4.06</v>
      </c>
      <c r="H37" s="1242">
        <v>6680.02</v>
      </c>
      <c r="I37" s="1239">
        <v>0.98</v>
      </c>
    </row>
    <row r="38" spans="1:9" ht="12.75">
      <c r="A38" s="1041" t="s">
        <v>205</v>
      </c>
      <c r="B38" s="1243">
        <v>54194.88</v>
      </c>
      <c r="C38" s="1235">
        <v>0.64</v>
      </c>
      <c r="D38" s="1234">
        <v>116403.53</v>
      </c>
      <c r="E38" s="1236">
        <v>1.59</v>
      </c>
      <c r="F38" s="1243">
        <v>28246.99</v>
      </c>
      <c r="G38" s="1244">
        <v>3.87</v>
      </c>
      <c r="H38" s="1242">
        <v>16270</v>
      </c>
      <c r="I38" s="1239">
        <v>1.52</v>
      </c>
    </row>
    <row r="39" spans="1:9" ht="12.75">
      <c r="A39" s="1041" t="s">
        <v>206</v>
      </c>
      <c r="B39" s="1243">
        <v>16825.09</v>
      </c>
      <c r="C39" s="1235">
        <v>0.44</v>
      </c>
      <c r="D39" s="1234">
        <v>137484.17</v>
      </c>
      <c r="E39" s="1236">
        <v>3.44</v>
      </c>
      <c r="F39" s="1243">
        <v>23179.48</v>
      </c>
      <c r="G39" s="1244">
        <v>3.91</v>
      </c>
      <c r="H39" s="1242">
        <v>11660.02</v>
      </c>
      <c r="I39" s="1239">
        <v>2.75</v>
      </c>
    </row>
    <row r="40" spans="1:9" ht="12.75">
      <c r="A40" s="1041" t="s">
        <v>207</v>
      </c>
      <c r="B40" s="1243">
        <v>9422.01</v>
      </c>
      <c r="C40" s="1235">
        <v>0.24</v>
      </c>
      <c r="D40" s="1234"/>
      <c r="E40" s="1236"/>
      <c r="F40" s="1243">
        <v>21499.75</v>
      </c>
      <c r="G40" s="1244">
        <v>3.86</v>
      </c>
      <c r="H40" s="1242"/>
      <c r="I40" s="1239"/>
    </row>
    <row r="41" spans="1:9" ht="12.75">
      <c r="A41" s="1245" t="s">
        <v>208</v>
      </c>
      <c r="B41" s="1246">
        <v>18957.46</v>
      </c>
      <c r="C41" s="1247">
        <v>1.01</v>
      </c>
      <c r="D41" s="1248"/>
      <c r="E41" s="1249"/>
      <c r="F41" s="1246">
        <v>19093.25</v>
      </c>
      <c r="G41" s="1250">
        <v>3.89</v>
      </c>
      <c r="H41" s="1242"/>
      <c r="I41" s="1239"/>
    </row>
    <row r="42" spans="1:9" ht="13.5" thickBot="1">
      <c r="A42" s="1251" t="s">
        <v>420</v>
      </c>
      <c r="B42" s="1252">
        <f>SUM(B30:B41)</f>
        <v>374700.41000000003</v>
      </c>
      <c r="C42" s="1253">
        <v>1.06</v>
      </c>
      <c r="D42" s="1254">
        <f>SUM(D30:D41)</f>
        <v>777723.16</v>
      </c>
      <c r="E42" s="1255"/>
      <c r="F42" s="1256">
        <f>SUM(F30:F41)</f>
        <v>226908.78</v>
      </c>
      <c r="G42" s="1257">
        <v>3.23</v>
      </c>
      <c r="H42" s="1258">
        <f>SUM(H30:H41)</f>
        <v>73130.02</v>
      </c>
      <c r="I42" s="1255"/>
    </row>
    <row r="43" ht="13.5" thickTop="1">
      <c r="A43" s="848" t="s">
        <v>1043</v>
      </c>
    </row>
    <row r="44" ht="12.75">
      <c r="A44" s="848"/>
    </row>
    <row r="48" ht="12.75">
      <c r="B48" s="1227"/>
    </row>
  </sheetData>
  <sheetProtection/>
  <mergeCells count="57">
    <mergeCell ref="H26:I26"/>
    <mergeCell ref="A27:A29"/>
    <mergeCell ref="B27:E27"/>
    <mergeCell ref="F27:I27"/>
    <mergeCell ref="B28:C28"/>
    <mergeCell ref="D28:E28"/>
    <mergeCell ref="F28:G28"/>
    <mergeCell ref="H28:I28"/>
    <mergeCell ref="A23:K23"/>
    <mergeCell ref="L23:M23"/>
    <mergeCell ref="A24:K24"/>
    <mergeCell ref="L24:M24"/>
    <mergeCell ref="A25:I25"/>
    <mergeCell ref="L25:M25"/>
    <mergeCell ref="A20:K20"/>
    <mergeCell ref="L20:M20"/>
    <mergeCell ref="A21:K21"/>
    <mergeCell ref="L21:M21"/>
    <mergeCell ref="A22:K22"/>
    <mergeCell ref="L22:M22"/>
    <mergeCell ref="A17:K17"/>
    <mergeCell ref="L17:M17"/>
    <mergeCell ref="A18:K18"/>
    <mergeCell ref="L18:M18"/>
    <mergeCell ref="A19:K19"/>
    <mergeCell ref="L19:M19"/>
    <mergeCell ref="A14:K14"/>
    <mergeCell ref="L14:M14"/>
    <mergeCell ref="A15:K15"/>
    <mergeCell ref="L15:M15"/>
    <mergeCell ref="A16:K16"/>
    <mergeCell ref="L16:M16"/>
    <mergeCell ref="A11:K11"/>
    <mergeCell ref="L11:M11"/>
    <mergeCell ref="A12:K12"/>
    <mergeCell ref="L12:M12"/>
    <mergeCell ref="A13:K13"/>
    <mergeCell ref="L13:M13"/>
    <mergeCell ref="A10:K10"/>
    <mergeCell ref="L10:M10"/>
    <mergeCell ref="A4:K4"/>
    <mergeCell ref="L4:M4"/>
    <mergeCell ref="A5:K5"/>
    <mergeCell ref="L5:M5"/>
    <mergeCell ref="A6:K6"/>
    <mergeCell ref="L6:M6"/>
    <mergeCell ref="A7:K7"/>
    <mergeCell ref="L7:M7"/>
    <mergeCell ref="L8:M8"/>
    <mergeCell ref="A9:K9"/>
    <mergeCell ref="L9:M9"/>
    <mergeCell ref="A1:I1"/>
    <mergeCell ref="L1:M1"/>
    <mergeCell ref="A2:K2"/>
    <mergeCell ref="L2:M2"/>
    <mergeCell ref="A3:K3"/>
    <mergeCell ref="L3:M3"/>
  </mergeCells>
  <printOptions horizontalCentered="1"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34"/>
  <sheetViews>
    <sheetView zoomScalePageLayoutView="0" workbookViewId="0" topLeftCell="A1">
      <pane xSplit="3" ySplit="70" topLeftCell="AD71" activePane="bottomRight" state="frozen"/>
      <selection pane="topLeft" activeCell="E23" sqref="E23:E32"/>
      <selection pane="topRight" activeCell="E23" sqref="E23:E32"/>
      <selection pane="bottomLeft" activeCell="E23" sqref="E23:E32"/>
      <selection pane="bottomRight" activeCell="AL103" sqref="AL103"/>
    </sheetView>
  </sheetViews>
  <sheetFormatPr defaultColWidth="9.140625" defaultRowHeight="15"/>
  <cols>
    <col min="1" max="1" width="3.140625" style="842" customWidth="1"/>
    <col min="2" max="2" width="2.7109375" style="842" customWidth="1"/>
    <col min="3" max="3" width="41.57421875" style="842" customWidth="1"/>
    <col min="4" max="4" width="5.421875" style="842" hidden="1" customWidth="1"/>
    <col min="5" max="5" width="12.00390625" style="842" hidden="1" customWidth="1"/>
    <col min="6" max="6" width="12.28125" style="842" customWidth="1"/>
    <col min="7" max="7" width="9.8515625" style="842" hidden="1" customWidth="1"/>
    <col min="8" max="8" width="11.00390625" style="842" customWidth="1"/>
    <col min="9" max="9" width="10.421875" style="842" hidden="1" customWidth="1"/>
    <col min="10" max="11" width="0" style="842" hidden="1" customWidth="1"/>
    <col min="12" max="12" width="9.140625" style="842" hidden="1" customWidth="1"/>
    <col min="13" max="13" width="0" style="842" hidden="1" customWidth="1"/>
    <col min="14" max="15" width="9.57421875" style="842" hidden="1" customWidth="1"/>
    <col min="16" max="19" width="9.140625" style="842" hidden="1" customWidth="1"/>
    <col min="20" max="20" width="9.140625" style="842" customWidth="1"/>
    <col min="21" max="21" width="11.00390625" style="842" hidden="1" customWidth="1"/>
    <col min="22" max="26" width="9.140625" style="842" hidden="1" customWidth="1"/>
    <col min="27" max="29" width="9.57421875" style="842" hidden="1" customWidth="1"/>
    <col min="30" max="30" width="9.57421875" style="842" customWidth="1"/>
    <col min="31" max="31" width="9.57421875" style="842" hidden="1" customWidth="1"/>
    <col min="32" max="42" width="9.57421875" style="842" bestFit="1" customWidth="1"/>
    <col min="43" max="16384" width="9.140625" style="842" customWidth="1"/>
  </cols>
  <sheetData>
    <row r="1" spans="1:3" ht="12.75" customHeight="1" hidden="1">
      <c r="A1" s="1536" t="s">
        <v>631</v>
      </c>
      <c r="B1" s="1536"/>
      <c r="C1" s="1536"/>
    </row>
    <row r="2" spans="1:3" ht="12.75" customHeight="1" hidden="1">
      <c r="A2" s="1536" t="s">
        <v>1044</v>
      </c>
      <c r="B2" s="1536"/>
      <c r="C2" s="1536"/>
    </row>
    <row r="3" spans="1:3" ht="12.75" customHeight="1" hidden="1">
      <c r="A3" s="1536" t="s">
        <v>1045</v>
      </c>
      <c r="B3" s="1536"/>
      <c r="C3" s="1536"/>
    </row>
    <row r="4" spans="1:3" ht="5.25" customHeight="1" hidden="1">
      <c r="A4" s="1078"/>
      <c r="B4" s="1078"/>
      <c r="C4" s="1078"/>
    </row>
    <row r="5" spans="1:3" ht="12.75" customHeight="1" hidden="1">
      <c r="A5" s="1536" t="s">
        <v>143</v>
      </c>
      <c r="B5" s="1536"/>
      <c r="C5" s="1536"/>
    </row>
    <row r="6" spans="1:3" ht="12.75" customHeight="1" hidden="1">
      <c r="A6" s="1536" t="s">
        <v>1046</v>
      </c>
      <c r="B6" s="1536"/>
      <c r="C6" s="1536"/>
    </row>
    <row r="7" spans="1:3" ht="5.25" customHeight="1" hidden="1">
      <c r="A7" s="1259"/>
      <c r="B7" s="1259"/>
      <c r="C7" s="1259"/>
    </row>
    <row r="8" spans="1:3" s="1260" customFormat="1" ht="12.75" customHeight="1" hidden="1">
      <c r="A8" s="1755" t="s">
        <v>1047</v>
      </c>
      <c r="B8" s="1756"/>
      <c r="C8" s="1757"/>
    </row>
    <row r="9" spans="1:3" s="1260" customFormat="1" ht="12.75" customHeight="1" hidden="1">
      <c r="A9" s="1759" t="s">
        <v>1048</v>
      </c>
      <c r="B9" s="1760"/>
      <c r="C9" s="1761"/>
    </row>
    <row r="10" spans="1:3" ht="12.75" hidden="1">
      <c r="A10" s="1261" t="s">
        <v>1049</v>
      </c>
      <c r="B10" s="1262"/>
      <c r="C10" s="1263"/>
    </row>
    <row r="11" spans="1:3" ht="12.75" hidden="1">
      <c r="A11" s="1264"/>
      <c r="B11" s="1265" t="s">
        <v>1050</v>
      </c>
      <c r="C11" s="1266"/>
    </row>
    <row r="12" spans="1:3" ht="12.75" hidden="1">
      <c r="A12" s="1267"/>
      <c r="B12" s="1265" t="s">
        <v>1051</v>
      </c>
      <c r="C12" s="1266"/>
    </row>
    <row r="13" spans="1:3" ht="12.75" hidden="1">
      <c r="A13" s="1267"/>
      <c r="B13" s="1265" t="s">
        <v>1052</v>
      </c>
      <c r="C13" s="1266"/>
    </row>
    <row r="14" spans="1:3" ht="12.75" hidden="1">
      <c r="A14" s="1267"/>
      <c r="B14" s="1265" t="s">
        <v>1053</v>
      </c>
      <c r="C14" s="1266"/>
    </row>
    <row r="15" spans="1:3" ht="12.75" hidden="1">
      <c r="A15" s="1267"/>
      <c r="B15" s="848" t="s">
        <v>1054</v>
      </c>
      <c r="C15" s="1266"/>
    </row>
    <row r="16" spans="1:3" ht="12.75" hidden="1">
      <c r="A16" s="1267"/>
      <c r="B16" s="848" t="s">
        <v>1055</v>
      </c>
      <c r="C16" s="1266"/>
    </row>
    <row r="17" spans="1:3" ht="7.5" customHeight="1" hidden="1">
      <c r="A17" s="1268"/>
      <c r="B17" s="1269"/>
      <c r="C17" s="1270"/>
    </row>
    <row r="18" spans="1:3" ht="12.75" hidden="1">
      <c r="A18" s="1264" t="s">
        <v>1056</v>
      </c>
      <c r="B18" s="848"/>
      <c r="C18" s="1266"/>
    </row>
    <row r="19" spans="1:3" ht="12.75" hidden="1">
      <c r="A19" s="1264"/>
      <c r="B19" s="848" t="s">
        <v>1057</v>
      </c>
      <c r="C19" s="1266"/>
    </row>
    <row r="20" spans="1:3" ht="12.75" hidden="1">
      <c r="A20" s="1267"/>
      <c r="B20" s="848" t="s">
        <v>1058</v>
      </c>
      <c r="C20" s="1266"/>
    </row>
    <row r="21" spans="1:3" ht="12.75" hidden="1">
      <c r="A21" s="1267"/>
      <c r="B21" s="1265" t="s">
        <v>1059</v>
      </c>
      <c r="C21" s="1266"/>
    </row>
    <row r="22" spans="1:3" ht="12.75" hidden="1">
      <c r="A22" s="1271" t="s">
        <v>1060</v>
      </c>
      <c r="B22" s="1272"/>
      <c r="C22" s="1273"/>
    </row>
    <row r="23" spans="1:3" ht="12.75" hidden="1">
      <c r="A23" s="1264" t="s">
        <v>1061</v>
      </c>
      <c r="B23" s="848"/>
      <c r="C23" s="1266"/>
    </row>
    <row r="24" spans="1:3" ht="12.75" hidden="1">
      <c r="A24" s="1267"/>
      <c r="B24" s="1274" t="s">
        <v>1062</v>
      </c>
      <c r="C24" s="1266"/>
    </row>
    <row r="25" spans="1:3" ht="12.75" hidden="1">
      <c r="A25" s="1267"/>
      <c r="B25" s="848" t="s">
        <v>1063</v>
      </c>
      <c r="C25" s="1266"/>
    </row>
    <row r="26" spans="1:3" ht="12.75" hidden="1">
      <c r="A26" s="1267"/>
      <c r="B26" s="848" t="s">
        <v>1064</v>
      </c>
      <c r="C26" s="1266"/>
    </row>
    <row r="27" spans="1:3" ht="12.75" hidden="1">
      <c r="A27" s="1267"/>
      <c r="B27" s="848"/>
      <c r="C27" s="1266" t="s">
        <v>1065</v>
      </c>
    </row>
    <row r="28" spans="1:3" ht="12.75" hidden="1">
      <c r="A28" s="1267"/>
      <c r="B28" s="848"/>
      <c r="C28" s="1266" t="s">
        <v>1066</v>
      </c>
    </row>
    <row r="29" spans="1:3" ht="12.75" hidden="1">
      <c r="A29" s="1267"/>
      <c r="B29" s="848"/>
      <c r="C29" s="1266" t="s">
        <v>1067</v>
      </c>
    </row>
    <row r="30" spans="1:3" ht="12.75" hidden="1">
      <c r="A30" s="1267"/>
      <c r="B30" s="848"/>
      <c r="C30" s="1266" t="s">
        <v>1068</v>
      </c>
    </row>
    <row r="31" spans="1:3" ht="12.75" hidden="1">
      <c r="A31" s="1267"/>
      <c r="B31" s="848"/>
      <c r="C31" s="1266" t="s">
        <v>1069</v>
      </c>
    </row>
    <row r="32" spans="1:3" ht="7.5" customHeight="1" hidden="1">
      <c r="A32" s="1267"/>
      <c r="B32" s="848"/>
      <c r="C32" s="1266"/>
    </row>
    <row r="33" spans="1:3" ht="12.75" hidden="1">
      <c r="A33" s="1267"/>
      <c r="B33" s="1274" t="s">
        <v>1070</v>
      </c>
      <c r="C33" s="1266"/>
    </row>
    <row r="34" spans="1:3" ht="12.75" hidden="1">
      <c r="A34" s="1267"/>
      <c r="B34" s="848" t="s">
        <v>1071</v>
      </c>
      <c r="C34" s="1266"/>
    </row>
    <row r="35" spans="1:3" ht="12.75" hidden="1">
      <c r="A35" s="1267"/>
      <c r="B35" s="1265" t="s">
        <v>1072</v>
      </c>
      <c r="C35" s="1266"/>
    </row>
    <row r="36" spans="1:3" ht="12.75" hidden="1">
      <c r="A36" s="1267"/>
      <c r="B36" s="1265" t="s">
        <v>1073</v>
      </c>
      <c r="C36" s="1266"/>
    </row>
    <row r="37" spans="1:3" ht="12.75" hidden="1">
      <c r="A37" s="1267"/>
      <c r="B37" s="1265" t="s">
        <v>1074</v>
      </c>
      <c r="C37" s="1266"/>
    </row>
    <row r="38" spans="1:3" ht="12.75" hidden="1">
      <c r="A38" s="1267"/>
      <c r="B38" s="1265" t="s">
        <v>1075</v>
      </c>
      <c r="C38" s="1266"/>
    </row>
    <row r="39" spans="1:3" ht="7.5" customHeight="1" hidden="1">
      <c r="A39" s="1268"/>
      <c r="B39" s="1275"/>
      <c r="C39" s="1270"/>
    </row>
    <row r="40" spans="1:3" s="1279" customFormat="1" ht="12.75" hidden="1">
      <c r="A40" s="1276"/>
      <c r="B40" s="1277" t="s">
        <v>1076</v>
      </c>
      <c r="C40" s="1278"/>
    </row>
    <row r="41" spans="1:3" ht="12.75" hidden="1">
      <c r="A41" s="1259" t="s">
        <v>1077</v>
      </c>
      <c r="B41" s="848"/>
      <c r="C41" s="848"/>
    </row>
    <row r="42" spans="1:3" ht="12.75" hidden="1">
      <c r="A42" s="1259"/>
      <c r="B42" s="848" t="s">
        <v>1078</v>
      </c>
      <c r="C42" s="848"/>
    </row>
    <row r="43" spans="1:3" ht="12.75" hidden="1">
      <c r="A43" s="1259"/>
      <c r="B43" s="848" t="s">
        <v>1079</v>
      </c>
      <c r="C43" s="848"/>
    </row>
    <row r="44" spans="1:3" ht="12.75" hidden="1">
      <c r="A44" s="1259"/>
      <c r="B44" s="848" t="s">
        <v>1080</v>
      </c>
      <c r="C44" s="848"/>
    </row>
    <row r="45" spans="1:3" ht="12.75" hidden="1">
      <c r="A45" s="1259"/>
      <c r="B45" s="848" t="s">
        <v>1081</v>
      </c>
      <c r="C45" s="848"/>
    </row>
    <row r="46" spans="1:3" ht="12.75" hidden="1">
      <c r="A46" s="1259"/>
      <c r="B46" s="848"/>
      <c r="C46" s="848"/>
    </row>
    <row r="47" spans="1:3" ht="12.75" hidden="1">
      <c r="A47" s="1259" t="s">
        <v>1082</v>
      </c>
      <c r="B47" s="848" t="s">
        <v>1083</v>
      </c>
      <c r="C47" s="848"/>
    </row>
    <row r="48" spans="1:3" ht="12.75" hidden="1">
      <c r="A48" s="1259"/>
      <c r="B48" s="848"/>
      <c r="C48" s="848" t="s">
        <v>1062</v>
      </c>
    </row>
    <row r="49" spans="1:3" ht="12.75" hidden="1">
      <c r="A49" s="1259"/>
      <c r="B49" s="848"/>
      <c r="C49" s="848" t="s">
        <v>1064</v>
      </c>
    </row>
    <row r="50" spans="1:3" ht="12.75" hidden="1">
      <c r="A50" s="1259"/>
      <c r="B50" s="848"/>
      <c r="C50" s="1280" t="s">
        <v>1066</v>
      </c>
    </row>
    <row r="51" spans="1:3" ht="12.75" hidden="1">
      <c r="A51" s="1259"/>
      <c r="B51" s="848"/>
      <c r="C51" s="1280" t="s">
        <v>1067</v>
      </c>
    </row>
    <row r="52" spans="1:3" ht="12.75" hidden="1">
      <c r="A52" s="1259"/>
      <c r="B52" s="848"/>
      <c r="C52" s="1280" t="s">
        <v>1068</v>
      </c>
    </row>
    <row r="53" spans="1:3" ht="12.75" hidden="1">
      <c r="A53" s="1259"/>
      <c r="B53" s="848"/>
      <c r="C53" s="1280" t="s">
        <v>1084</v>
      </c>
    </row>
    <row r="54" spans="1:3" ht="12.75" hidden="1">
      <c r="A54" s="1259"/>
      <c r="B54" s="848"/>
      <c r="C54" s="1280" t="s">
        <v>1085</v>
      </c>
    </row>
    <row r="55" spans="1:3" ht="12.75" hidden="1">
      <c r="A55" s="1259"/>
      <c r="B55" s="848"/>
      <c r="C55" s="1280" t="s">
        <v>1086</v>
      </c>
    </row>
    <row r="56" spans="1:3" ht="12.75" hidden="1">
      <c r="A56" s="1259"/>
      <c r="B56" s="848"/>
      <c r="C56" s="1280" t="s">
        <v>1087</v>
      </c>
    </row>
    <row r="57" spans="1:3" ht="12.75" hidden="1">
      <c r="A57" s="1259"/>
      <c r="B57" s="848"/>
      <c r="C57" s="848" t="s">
        <v>1070</v>
      </c>
    </row>
    <row r="58" spans="1:3" ht="12.75" hidden="1">
      <c r="A58" s="1259"/>
      <c r="B58" s="848"/>
      <c r="C58" s="848" t="s">
        <v>1071</v>
      </c>
    </row>
    <row r="59" spans="1:3" ht="12.75" hidden="1">
      <c r="A59" s="1259"/>
      <c r="B59" s="848"/>
      <c r="C59" s="1281" t="s">
        <v>1088</v>
      </c>
    </row>
    <row r="60" spans="1:3" ht="12.75" hidden="1">
      <c r="A60" s="1259"/>
      <c r="B60" s="848"/>
      <c r="C60" s="1281" t="s">
        <v>1089</v>
      </c>
    </row>
    <row r="61" spans="1:3" ht="12.75" hidden="1">
      <c r="A61" s="1259"/>
      <c r="B61" s="848"/>
      <c r="C61" s="1265" t="s">
        <v>1074</v>
      </c>
    </row>
    <row r="62" spans="1:3" ht="12.75" hidden="1">
      <c r="A62" s="1259"/>
      <c r="B62" s="848"/>
      <c r="C62" s="1265"/>
    </row>
    <row r="63" spans="1:3" ht="12.75" hidden="1">
      <c r="A63" s="1282" t="s">
        <v>1090</v>
      </c>
      <c r="B63" s="848"/>
      <c r="C63" s="848"/>
    </row>
    <row r="64" spans="1:3" ht="12.75" hidden="1">
      <c r="A64" s="1282" t="s">
        <v>1091</v>
      </c>
      <c r="B64" s="848"/>
      <c r="C64" s="848"/>
    </row>
    <row r="65" spans="2:3" ht="12.75" hidden="1">
      <c r="B65" s="844"/>
      <c r="C65" s="844"/>
    </row>
    <row r="66" spans="1:42" ht="15.75" customHeight="1">
      <c r="A66" s="1768" t="s">
        <v>1092</v>
      </c>
      <c r="B66" s="1768"/>
      <c r="C66" s="1768"/>
      <c r="D66" s="1768"/>
      <c r="E66" s="1768"/>
      <c r="F66" s="1768"/>
      <c r="G66" s="1768"/>
      <c r="H66" s="1768"/>
      <c r="I66" s="1768"/>
      <c r="J66" s="1768"/>
      <c r="K66" s="1768"/>
      <c r="L66" s="1768"/>
      <c r="M66" s="1768"/>
      <c r="N66" s="1768"/>
      <c r="O66" s="1768"/>
      <c r="P66" s="1768"/>
      <c r="Q66" s="1768"/>
      <c r="R66" s="1768"/>
      <c r="S66" s="1768"/>
      <c r="T66" s="1768"/>
      <c r="U66" s="1768"/>
      <c r="V66" s="1768"/>
      <c r="W66" s="1768"/>
      <c r="X66" s="1768"/>
      <c r="Y66" s="1768"/>
      <c r="Z66" s="1768"/>
      <c r="AA66" s="1768"/>
      <c r="AB66" s="1768"/>
      <c r="AC66" s="1768"/>
      <c r="AD66" s="1768"/>
      <c r="AE66" s="1768"/>
      <c r="AF66" s="1768"/>
      <c r="AG66" s="1768"/>
      <c r="AH66" s="1768"/>
      <c r="AI66" s="1768"/>
      <c r="AJ66" s="1768"/>
      <c r="AK66" s="1768"/>
      <c r="AL66" s="1768"/>
      <c r="AM66" s="1768"/>
      <c r="AN66" s="1768"/>
      <c r="AO66" s="1768"/>
      <c r="AP66" s="1768"/>
    </row>
    <row r="67" spans="1:42" ht="15.75">
      <c r="A67" s="1766" t="s">
        <v>143</v>
      </c>
      <c r="B67" s="1766"/>
      <c r="C67" s="1766"/>
      <c r="D67" s="1766"/>
      <c r="E67" s="1766"/>
      <c r="F67" s="1766"/>
      <c r="G67" s="1766"/>
      <c r="H67" s="1766"/>
      <c r="I67" s="1766"/>
      <c r="J67" s="1766"/>
      <c r="K67" s="1766"/>
      <c r="L67" s="1766"/>
      <c r="M67" s="1766"/>
      <c r="N67" s="1766"/>
      <c r="O67" s="1766"/>
      <c r="P67" s="1766"/>
      <c r="Q67" s="1766"/>
      <c r="R67" s="1766"/>
      <c r="S67" s="1766"/>
      <c r="T67" s="1766"/>
      <c r="U67" s="1766"/>
      <c r="V67" s="1766"/>
      <c r="W67" s="1766"/>
      <c r="X67" s="1766"/>
      <c r="Y67" s="1766"/>
      <c r="Z67" s="1766"/>
      <c r="AA67" s="1766"/>
      <c r="AB67" s="1766"/>
      <c r="AC67" s="1766"/>
      <c r="AD67" s="1766"/>
      <c r="AE67" s="1766"/>
      <c r="AF67" s="1766"/>
      <c r="AG67" s="1766"/>
      <c r="AH67" s="1766"/>
      <c r="AI67" s="1766"/>
      <c r="AJ67" s="1766"/>
      <c r="AK67" s="1766"/>
      <c r="AL67" s="1766"/>
      <c r="AM67" s="1766"/>
      <c r="AN67" s="1766"/>
      <c r="AO67" s="1766"/>
      <c r="AP67" s="1766"/>
    </row>
    <row r="68" spans="1:42" ht="15.75" customHeight="1" thickBot="1">
      <c r="A68" s="1767" t="s">
        <v>1046</v>
      </c>
      <c r="B68" s="1767"/>
      <c r="C68" s="1767"/>
      <c r="D68" s="1767"/>
      <c r="E68" s="1767"/>
      <c r="F68" s="1767"/>
      <c r="G68" s="1767"/>
      <c r="H68" s="1767"/>
      <c r="I68" s="1767"/>
      <c r="J68" s="1767"/>
      <c r="K68" s="1767"/>
      <c r="L68" s="1767"/>
      <c r="M68" s="1767"/>
      <c r="N68" s="1767"/>
      <c r="O68" s="1767"/>
      <c r="P68" s="1767"/>
      <c r="Q68" s="1767"/>
      <c r="R68" s="1767"/>
      <c r="S68" s="1767"/>
      <c r="T68" s="1767"/>
      <c r="U68" s="1767"/>
      <c r="V68" s="1767"/>
      <c r="W68" s="1767"/>
      <c r="X68" s="1767"/>
      <c r="Y68" s="1767"/>
      <c r="Z68" s="1767"/>
      <c r="AA68" s="1767"/>
      <c r="AB68" s="1767"/>
      <c r="AC68" s="1767"/>
      <c r="AD68" s="1767"/>
      <c r="AE68" s="1767"/>
      <c r="AF68" s="1767"/>
      <c r="AG68" s="1767"/>
      <c r="AH68" s="1767"/>
      <c r="AI68" s="1767"/>
      <c r="AJ68" s="1767"/>
      <c r="AK68" s="1767"/>
      <c r="AL68" s="1767"/>
      <c r="AM68" s="1767"/>
      <c r="AN68" s="1767"/>
      <c r="AO68" s="1767"/>
      <c r="AP68" s="1767"/>
    </row>
    <row r="69" spans="1:42" ht="12.75" customHeight="1" thickTop="1">
      <c r="A69" s="1762" t="s">
        <v>1047</v>
      </c>
      <c r="B69" s="1763"/>
      <c r="C69" s="1763"/>
      <c r="D69" s="1283">
        <v>2010</v>
      </c>
      <c r="E69" s="1283">
        <v>2011</v>
      </c>
      <c r="F69" s="1283">
        <v>2012</v>
      </c>
      <c r="G69" s="1284">
        <v>2013</v>
      </c>
      <c r="H69" s="1284">
        <v>2013</v>
      </c>
      <c r="I69" s="1284">
        <v>2013</v>
      </c>
      <c r="J69" s="1284">
        <v>2013</v>
      </c>
      <c r="K69" s="1284">
        <v>2013</v>
      </c>
      <c r="L69" s="1284">
        <v>2013</v>
      </c>
      <c r="M69" s="1284">
        <v>2013</v>
      </c>
      <c r="N69" s="1284">
        <v>2014</v>
      </c>
      <c r="O69" s="1284">
        <v>2014</v>
      </c>
      <c r="P69" s="1284">
        <v>2014</v>
      </c>
      <c r="Q69" s="1284">
        <v>2014</v>
      </c>
      <c r="R69" s="1284">
        <v>2014</v>
      </c>
      <c r="S69" s="1284">
        <v>2014</v>
      </c>
      <c r="T69" s="1284">
        <v>2014</v>
      </c>
      <c r="U69" s="1284">
        <v>2014</v>
      </c>
      <c r="V69" s="1284">
        <v>2014</v>
      </c>
      <c r="W69" s="1284">
        <v>2014</v>
      </c>
      <c r="X69" s="1284">
        <v>2014</v>
      </c>
      <c r="Y69" s="1284">
        <v>2014</v>
      </c>
      <c r="Z69" s="1284">
        <v>2015</v>
      </c>
      <c r="AA69" s="1284">
        <v>2015</v>
      </c>
      <c r="AB69" s="1284">
        <v>2015</v>
      </c>
      <c r="AC69" s="1284">
        <v>2015</v>
      </c>
      <c r="AD69" s="1284">
        <v>2015</v>
      </c>
      <c r="AE69" s="1284">
        <v>2015</v>
      </c>
      <c r="AF69" s="1284">
        <v>2015</v>
      </c>
      <c r="AG69" s="1284">
        <v>2015</v>
      </c>
      <c r="AH69" s="1284">
        <v>2015</v>
      </c>
      <c r="AI69" s="1284">
        <v>2015</v>
      </c>
      <c r="AJ69" s="1284">
        <v>2015</v>
      </c>
      <c r="AK69" s="1284">
        <v>2015</v>
      </c>
      <c r="AL69" s="1284">
        <v>2016</v>
      </c>
      <c r="AM69" s="1284">
        <v>2016</v>
      </c>
      <c r="AN69" s="1284">
        <v>2016</v>
      </c>
      <c r="AO69" s="1284">
        <v>2016</v>
      </c>
      <c r="AP69" s="1285">
        <v>2016</v>
      </c>
    </row>
    <row r="70" spans="1:42" ht="12.75">
      <c r="A70" s="1764" t="s">
        <v>861</v>
      </c>
      <c r="B70" s="1765"/>
      <c r="C70" s="1765"/>
      <c r="D70" s="1286" t="s">
        <v>1093</v>
      </c>
      <c r="E70" s="1286" t="s">
        <v>1093</v>
      </c>
      <c r="F70" s="1286" t="s">
        <v>1093</v>
      </c>
      <c r="G70" s="1286" t="s">
        <v>1094</v>
      </c>
      <c r="H70" s="1286" t="s">
        <v>1093</v>
      </c>
      <c r="I70" s="1286" t="s">
        <v>1095</v>
      </c>
      <c r="J70" s="1286" t="s">
        <v>1096</v>
      </c>
      <c r="K70" s="1286" t="s">
        <v>1097</v>
      </c>
      <c r="L70" s="1286" t="s">
        <v>1098</v>
      </c>
      <c r="M70" s="1286" t="s">
        <v>1099</v>
      </c>
      <c r="N70" s="1286" t="s">
        <v>1100</v>
      </c>
      <c r="O70" s="1286" t="s">
        <v>1101</v>
      </c>
      <c r="P70" s="1286" t="s">
        <v>1102</v>
      </c>
      <c r="Q70" s="1286" t="s">
        <v>1103</v>
      </c>
      <c r="R70" s="1286" t="s">
        <v>326</v>
      </c>
      <c r="S70" s="1286" t="s">
        <v>1094</v>
      </c>
      <c r="T70" s="1286" t="s">
        <v>1093</v>
      </c>
      <c r="U70" s="1286" t="s">
        <v>1095</v>
      </c>
      <c r="V70" s="1286" t="s">
        <v>1096</v>
      </c>
      <c r="W70" s="1286" t="s">
        <v>1097</v>
      </c>
      <c r="X70" s="1286" t="s">
        <v>1098</v>
      </c>
      <c r="Y70" s="1286" t="s">
        <v>1099</v>
      </c>
      <c r="Z70" s="1286" t="s">
        <v>1100</v>
      </c>
      <c r="AA70" s="1286" t="s">
        <v>1101</v>
      </c>
      <c r="AB70" s="1286" t="s">
        <v>1102</v>
      </c>
      <c r="AC70" s="1286" t="s">
        <v>1103</v>
      </c>
      <c r="AD70" s="1286" t="s">
        <v>326</v>
      </c>
      <c r="AE70" s="1286" t="s">
        <v>1094</v>
      </c>
      <c r="AF70" s="1286" t="s">
        <v>1093</v>
      </c>
      <c r="AG70" s="1286" t="s">
        <v>1095</v>
      </c>
      <c r="AH70" s="1286" t="s">
        <v>1096</v>
      </c>
      <c r="AI70" s="1286" t="s">
        <v>1097</v>
      </c>
      <c r="AJ70" s="1286" t="s">
        <v>1098</v>
      </c>
      <c r="AK70" s="1286" t="s">
        <v>1099</v>
      </c>
      <c r="AL70" s="1286" t="s">
        <v>1100</v>
      </c>
      <c r="AM70" s="1286" t="s">
        <v>1101</v>
      </c>
      <c r="AN70" s="1286" t="s">
        <v>1102</v>
      </c>
      <c r="AO70" s="1286" t="s">
        <v>1103</v>
      </c>
      <c r="AP70" s="1287" t="s">
        <v>326</v>
      </c>
    </row>
    <row r="71" spans="1:42" ht="12.75">
      <c r="A71" s="1288" t="s">
        <v>1104</v>
      </c>
      <c r="B71" s="848"/>
      <c r="C71" s="848"/>
      <c r="D71" s="1289"/>
      <c r="E71" s="1289"/>
      <c r="F71" s="1289"/>
      <c r="G71" s="1289"/>
      <c r="H71" s="844"/>
      <c r="I71" s="844"/>
      <c r="J71" s="844"/>
      <c r="K71" s="844"/>
      <c r="L71" s="844"/>
      <c r="M71" s="844"/>
      <c r="N71" s="844"/>
      <c r="O71" s="844"/>
      <c r="P71" s="844"/>
      <c r="Q71" s="844"/>
      <c r="R71" s="844"/>
      <c r="S71" s="1290"/>
      <c r="T71" s="844"/>
      <c r="U71" s="844"/>
      <c r="V71" s="844"/>
      <c r="W71" s="844"/>
      <c r="X71" s="844"/>
      <c r="Y71" s="844"/>
      <c r="Z71" s="844"/>
      <c r="AA71" s="844"/>
      <c r="AB71" s="844"/>
      <c r="AC71" s="844"/>
      <c r="AD71" s="844"/>
      <c r="AE71" s="844"/>
      <c r="AF71" s="844"/>
      <c r="AG71" s="844"/>
      <c r="AH71" s="844"/>
      <c r="AI71" s="844"/>
      <c r="AJ71" s="844"/>
      <c r="AK71" s="844"/>
      <c r="AL71" s="844"/>
      <c r="AM71" s="844"/>
      <c r="AN71" s="844"/>
      <c r="AO71" s="844"/>
      <c r="AP71" s="845"/>
    </row>
    <row r="72" spans="1:42" ht="12.75">
      <c r="A72" s="1288"/>
      <c r="B72" s="848" t="s">
        <v>1057</v>
      </c>
      <c r="C72" s="848"/>
      <c r="D72" s="844"/>
      <c r="E72" s="844"/>
      <c r="F72" s="844"/>
      <c r="G72" s="1289"/>
      <c r="H72" s="844"/>
      <c r="I72" s="844"/>
      <c r="J72" s="844"/>
      <c r="K72" s="844"/>
      <c r="L72" s="844"/>
      <c r="M72" s="844"/>
      <c r="N72" s="844"/>
      <c r="O72" s="844"/>
      <c r="P72" s="844"/>
      <c r="Q72" s="844"/>
      <c r="R72" s="844"/>
      <c r="S72" s="844"/>
      <c r="T72" s="844"/>
      <c r="U72" s="844"/>
      <c r="V72" s="844"/>
      <c r="W72" s="844"/>
      <c r="X72" s="844"/>
      <c r="Y72" s="844"/>
      <c r="Z72" s="844"/>
      <c r="AA72" s="844"/>
      <c r="AB72" s="844"/>
      <c r="AC72" s="844"/>
      <c r="AD72" s="844"/>
      <c r="AE72" s="844"/>
      <c r="AF72" s="844"/>
      <c r="AG72" s="844"/>
      <c r="AH72" s="844"/>
      <c r="AI72" s="844"/>
      <c r="AJ72" s="844"/>
      <c r="AK72" s="844"/>
      <c r="AL72" s="844"/>
      <c r="AM72" s="844"/>
      <c r="AN72" s="844"/>
      <c r="AO72" s="844"/>
      <c r="AP72" s="845"/>
    </row>
    <row r="73" spans="1:42" ht="12.75">
      <c r="A73" s="1288"/>
      <c r="B73" s="1291" t="s">
        <v>1105</v>
      </c>
      <c r="C73" s="1291"/>
      <c r="D73" s="1289" t="s">
        <v>134</v>
      </c>
      <c r="E73" s="1289">
        <v>5.5</v>
      </c>
      <c r="F73" s="1290">
        <v>5</v>
      </c>
      <c r="G73" s="1290">
        <v>6</v>
      </c>
      <c r="H73" s="1290">
        <v>6</v>
      </c>
      <c r="I73" s="1290">
        <v>5</v>
      </c>
      <c r="J73" s="1290">
        <v>5</v>
      </c>
      <c r="K73" s="1290">
        <v>5</v>
      </c>
      <c r="L73" s="1290">
        <v>5</v>
      </c>
      <c r="M73" s="1290">
        <v>5</v>
      </c>
      <c r="N73" s="1290">
        <v>5</v>
      </c>
      <c r="O73" s="1290">
        <v>5</v>
      </c>
      <c r="P73" s="1290">
        <v>5</v>
      </c>
      <c r="Q73" s="1290">
        <v>5</v>
      </c>
      <c r="R73" s="1290">
        <v>5</v>
      </c>
      <c r="S73" s="1290">
        <v>5</v>
      </c>
      <c r="T73" s="1290">
        <v>5</v>
      </c>
      <c r="U73" s="1290">
        <v>6</v>
      </c>
      <c r="V73" s="1290">
        <v>6</v>
      </c>
      <c r="W73" s="1290">
        <v>6</v>
      </c>
      <c r="X73" s="1290">
        <v>6</v>
      </c>
      <c r="Y73" s="1290">
        <v>6</v>
      </c>
      <c r="Z73" s="1290">
        <v>6</v>
      </c>
      <c r="AA73" s="1290">
        <v>6</v>
      </c>
      <c r="AB73" s="1290">
        <v>6</v>
      </c>
      <c r="AC73" s="1290">
        <v>6</v>
      </c>
      <c r="AD73" s="1290">
        <v>6</v>
      </c>
      <c r="AE73" s="1290">
        <v>6</v>
      </c>
      <c r="AF73" s="1290">
        <v>6</v>
      </c>
      <c r="AG73" s="1290">
        <v>6</v>
      </c>
      <c r="AH73" s="1290">
        <v>6</v>
      </c>
      <c r="AI73" s="1290">
        <v>6</v>
      </c>
      <c r="AJ73" s="1290">
        <v>6</v>
      </c>
      <c r="AK73" s="1290">
        <v>6</v>
      </c>
      <c r="AL73" s="1290">
        <v>6</v>
      </c>
      <c r="AM73" s="1290">
        <v>6</v>
      </c>
      <c r="AN73" s="1290">
        <v>6</v>
      </c>
      <c r="AO73" s="1290">
        <v>6</v>
      </c>
      <c r="AP73" s="1292">
        <v>6</v>
      </c>
    </row>
    <row r="74" spans="1:42" ht="12.75">
      <c r="A74" s="1288"/>
      <c r="B74" s="1291" t="s">
        <v>1106</v>
      </c>
      <c r="C74" s="1291"/>
      <c r="D74" s="1289">
        <v>5.5</v>
      </c>
      <c r="E74" s="1289">
        <v>5.5</v>
      </c>
      <c r="F74" s="1290">
        <v>5</v>
      </c>
      <c r="G74" s="1290">
        <v>5.5</v>
      </c>
      <c r="H74" s="1290">
        <v>5.5</v>
      </c>
      <c r="I74" s="1290">
        <v>4.5</v>
      </c>
      <c r="J74" s="1290">
        <v>4.5</v>
      </c>
      <c r="K74" s="1290">
        <v>4.5</v>
      </c>
      <c r="L74" s="1290">
        <v>4.5</v>
      </c>
      <c r="M74" s="1290">
        <v>4.5</v>
      </c>
      <c r="N74" s="1290">
        <v>4.5</v>
      </c>
      <c r="O74" s="1290">
        <v>4.5</v>
      </c>
      <c r="P74" s="1290">
        <v>4.5</v>
      </c>
      <c r="Q74" s="1290">
        <v>4.5</v>
      </c>
      <c r="R74" s="1290">
        <v>4.5</v>
      </c>
      <c r="S74" s="1290">
        <v>4.5</v>
      </c>
      <c r="T74" s="1290">
        <v>4.5</v>
      </c>
      <c r="U74" s="1290">
        <v>5</v>
      </c>
      <c r="V74" s="1290">
        <v>5</v>
      </c>
      <c r="W74" s="1290">
        <v>5</v>
      </c>
      <c r="X74" s="1290">
        <v>5</v>
      </c>
      <c r="Y74" s="1290">
        <v>5</v>
      </c>
      <c r="Z74" s="1290">
        <v>5</v>
      </c>
      <c r="AA74" s="1290">
        <v>5</v>
      </c>
      <c r="AB74" s="1290">
        <v>5</v>
      </c>
      <c r="AC74" s="1290">
        <v>5</v>
      </c>
      <c r="AD74" s="1290">
        <v>5</v>
      </c>
      <c r="AE74" s="1290">
        <v>5</v>
      </c>
      <c r="AF74" s="1290">
        <v>5</v>
      </c>
      <c r="AG74" s="1290">
        <v>5</v>
      </c>
      <c r="AH74" s="1290">
        <v>5</v>
      </c>
      <c r="AI74" s="1290">
        <v>5</v>
      </c>
      <c r="AJ74" s="1290">
        <v>5</v>
      </c>
      <c r="AK74" s="1290">
        <v>5</v>
      </c>
      <c r="AL74" s="1290">
        <v>5</v>
      </c>
      <c r="AM74" s="1290">
        <v>5</v>
      </c>
      <c r="AN74" s="1290">
        <v>5</v>
      </c>
      <c r="AO74" s="1290">
        <v>5</v>
      </c>
      <c r="AP74" s="1292">
        <v>5</v>
      </c>
    </row>
    <row r="75" spans="1:42" ht="12.75">
      <c r="A75" s="1288"/>
      <c r="B75" s="1291" t="s">
        <v>1107</v>
      </c>
      <c r="C75" s="1291"/>
      <c r="D75" s="1289">
        <v>5.5</v>
      </c>
      <c r="E75" s="1289">
        <v>5.5</v>
      </c>
      <c r="F75" s="1290">
        <v>5</v>
      </c>
      <c r="G75" s="1290">
        <v>5</v>
      </c>
      <c r="H75" s="1290">
        <v>5</v>
      </c>
      <c r="I75" s="1290">
        <v>4</v>
      </c>
      <c r="J75" s="1290">
        <v>4</v>
      </c>
      <c r="K75" s="1290">
        <v>4</v>
      </c>
      <c r="L75" s="1290">
        <v>4</v>
      </c>
      <c r="M75" s="1290">
        <v>4</v>
      </c>
      <c r="N75" s="1290">
        <v>4</v>
      </c>
      <c r="O75" s="1290">
        <v>4</v>
      </c>
      <c r="P75" s="1290">
        <v>4</v>
      </c>
      <c r="Q75" s="1290">
        <v>4</v>
      </c>
      <c r="R75" s="1290">
        <v>4</v>
      </c>
      <c r="S75" s="1290">
        <v>4</v>
      </c>
      <c r="T75" s="1290">
        <v>4</v>
      </c>
      <c r="U75" s="1290">
        <v>4</v>
      </c>
      <c r="V75" s="1290">
        <v>4</v>
      </c>
      <c r="W75" s="1290">
        <v>4</v>
      </c>
      <c r="X75" s="1290">
        <v>4</v>
      </c>
      <c r="Y75" s="1290">
        <v>4</v>
      </c>
      <c r="Z75" s="1290">
        <v>4</v>
      </c>
      <c r="AA75" s="1290">
        <v>4</v>
      </c>
      <c r="AB75" s="1290">
        <v>4</v>
      </c>
      <c r="AC75" s="1290">
        <v>4</v>
      </c>
      <c r="AD75" s="1290">
        <v>4</v>
      </c>
      <c r="AE75" s="1290">
        <v>4</v>
      </c>
      <c r="AF75" s="1290">
        <v>4</v>
      </c>
      <c r="AG75" s="1290">
        <v>4</v>
      </c>
      <c r="AH75" s="1290">
        <v>4</v>
      </c>
      <c r="AI75" s="1290">
        <v>4</v>
      </c>
      <c r="AJ75" s="1290">
        <v>4</v>
      </c>
      <c r="AK75" s="1290">
        <v>4</v>
      </c>
      <c r="AL75" s="1290">
        <v>4</v>
      </c>
      <c r="AM75" s="1290">
        <v>4</v>
      </c>
      <c r="AN75" s="1290">
        <v>4</v>
      </c>
      <c r="AO75" s="1290">
        <v>4</v>
      </c>
      <c r="AP75" s="1292">
        <v>4</v>
      </c>
    </row>
    <row r="76" spans="1:42" ht="12.75">
      <c r="A76" s="847"/>
      <c r="B76" s="848" t="s">
        <v>1108</v>
      </c>
      <c r="C76" s="848"/>
      <c r="D76" s="1289">
        <v>6.5</v>
      </c>
      <c r="E76" s="1290">
        <v>7</v>
      </c>
      <c r="F76" s="1290">
        <v>7</v>
      </c>
      <c r="G76" s="1290">
        <v>8</v>
      </c>
      <c r="H76" s="1290">
        <v>8</v>
      </c>
      <c r="I76" s="1290">
        <v>8</v>
      </c>
      <c r="J76" s="1290">
        <v>8</v>
      </c>
      <c r="K76" s="1290">
        <v>8</v>
      </c>
      <c r="L76" s="1290">
        <v>8</v>
      </c>
      <c r="M76" s="1290">
        <v>8</v>
      </c>
      <c r="N76" s="1290">
        <v>8</v>
      </c>
      <c r="O76" s="1290">
        <v>8</v>
      </c>
      <c r="P76" s="1290">
        <v>8</v>
      </c>
      <c r="Q76" s="1290">
        <v>8</v>
      </c>
      <c r="R76" s="1290">
        <v>8</v>
      </c>
      <c r="S76" s="1290">
        <v>8</v>
      </c>
      <c r="T76" s="1290">
        <v>8</v>
      </c>
      <c r="U76" s="1290">
        <v>8</v>
      </c>
      <c r="V76" s="1290">
        <v>8</v>
      </c>
      <c r="W76" s="1290">
        <v>8</v>
      </c>
      <c r="X76" s="1290">
        <v>8</v>
      </c>
      <c r="Y76" s="1290">
        <v>8</v>
      </c>
      <c r="Z76" s="1290">
        <v>8</v>
      </c>
      <c r="AA76" s="1290">
        <v>8</v>
      </c>
      <c r="AB76" s="1290">
        <v>8</v>
      </c>
      <c r="AC76" s="1290">
        <v>8</v>
      </c>
      <c r="AD76" s="1290">
        <v>8</v>
      </c>
      <c r="AE76" s="1290">
        <v>8</v>
      </c>
      <c r="AF76" s="1290">
        <v>8</v>
      </c>
      <c r="AG76" s="1290">
        <v>7</v>
      </c>
      <c r="AH76" s="1290">
        <v>7</v>
      </c>
      <c r="AI76" s="1290">
        <v>7</v>
      </c>
      <c r="AJ76" s="1290">
        <v>7</v>
      </c>
      <c r="AK76" s="1290">
        <v>7</v>
      </c>
      <c r="AL76" s="1290">
        <v>7</v>
      </c>
      <c r="AM76" s="1290">
        <v>7</v>
      </c>
      <c r="AN76" s="1290">
        <v>7</v>
      </c>
      <c r="AO76" s="1290">
        <v>7</v>
      </c>
      <c r="AP76" s="1292">
        <v>7</v>
      </c>
    </row>
    <row r="77" spans="1:42" s="844" customFormat="1" ht="12.75">
      <c r="A77" s="847"/>
      <c r="B77" s="848" t="s">
        <v>1109</v>
      </c>
      <c r="C77" s="848"/>
      <c r="AP77" s="845"/>
    </row>
    <row r="78" spans="1:42" s="844" customFormat="1" ht="12.75">
      <c r="A78" s="847"/>
      <c r="B78" s="848"/>
      <c r="C78" s="848" t="s">
        <v>1110</v>
      </c>
      <c r="D78" s="1289"/>
      <c r="E78" s="1289">
        <v>1.5</v>
      </c>
      <c r="F78" s="1289">
        <v>1.5</v>
      </c>
      <c r="G78" s="1289">
        <v>1.5</v>
      </c>
      <c r="H78" s="1290">
        <v>1.5</v>
      </c>
      <c r="I78" s="1290">
        <v>1</v>
      </c>
      <c r="J78" s="1290">
        <v>1</v>
      </c>
      <c r="K78" s="1290">
        <v>1</v>
      </c>
      <c r="L78" s="1290">
        <v>1</v>
      </c>
      <c r="M78" s="1290">
        <v>1</v>
      </c>
      <c r="N78" s="1290">
        <v>1</v>
      </c>
      <c r="O78" s="1290">
        <v>1</v>
      </c>
      <c r="P78" s="1290">
        <v>1</v>
      </c>
      <c r="Q78" s="1290">
        <v>1</v>
      </c>
      <c r="R78" s="1290">
        <v>1</v>
      </c>
      <c r="S78" s="1290">
        <v>1</v>
      </c>
      <c r="T78" s="1290">
        <v>1</v>
      </c>
      <c r="U78" s="1290">
        <v>1</v>
      </c>
      <c r="V78" s="1290">
        <v>1</v>
      </c>
      <c r="W78" s="1290">
        <v>1</v>
      </c>
      <c r="X78" s="1290">
        <v>1</v>
      </c>
      <c r="Y78" s="1290">
        <v>1</v>
      </c>
      <c r="Z78" s="1290">
        <v>1</v>
      </c>
      <c r="AA78" s="1290">
        <v>1</v>
      </c>
      <c r="AB78" s="1290">
        <v>1</v>
      </c>
      <c r="AC78" s="1290">
        <v>1</v>
      </c>
      <c r="AD78" s="1290">
        <v>1</v>
      </c>
      <c r="AE78" s="1290">
        <v>1</v>
      </c>
      <c r="AF78" s="1290">
        <v>1</v>
      </c>
      <c r="AG78" s="1290">
        <v>1</v>
      </c>
      <c r="AH78" s="1290">
        <v>1</v>
      </c>
      <c r="AI78" s="1290">
        <v>1</v>
      </c>
      <c r="AJ78" s="1290">
        <v>1</v>
      </c>
      <c r="AK78" s="1290">
        <v>1</v>
      </c>
      <c r="AL78" s="1290">
        <v>1</v>
      </c>
      <c r="AM78" s="1290">
        <v>1</v>
      </c>
      <c r="AN78" s="1290">
        <v>1</v>
      </c>
      <c r="AO78" s="1290">
        <v>1</v>
      </c>
      <c r="AP78" s="1292">
        <v>1</v>
      </c>
    </row>
    <row r="79" spans="1:42" s="844" customFormat="1" ht="12.75" customHeight="1">
      <c r="A79" s="847"/>
      <c r="B79" s="848"/>
      <c r="C79" s="848" t="s">
        <v>1111</v>
      </c>
      <c r="D79" s="1293"/>
      <c r="E79" s="1290">
        <v>7</v>
      </c>
      <c r="F79" s="1290">
        <v>7</v>
      </c>
      <c r="G79" s="1290">
        <v>6</v>
      </c>
      <c r="H79" s="1290">
        <v>6</v>
      </c>
      <c r="I79" s="1290">
        <v>5</v>
      </c>
      <c r="J79" s="1290">
        <v>5</v>
      </c>
      <c r="K79" s="1290">
        <v>5</v>
      </c>
      <c r="L79" s="1290">
        <v>5</v>
      </c>
      <c r="M79" s="1290">
        <v>5</v>
      </c>
      <c r="N79" s="1290">
        <v>5</v>
      </c>
      <c r="O79" s="1290">
        <v>5</v>
      </c>
      <c r="P79" s="1290">
        <v>5</v>
      </c>
      <c r="Q79" s="1290">
        <v>5</v>
      </c>
      <c r="R79" s="1290">
        <v>5</v>
      </c>
      <c r="S79" s="1290">
        <v>5</v>
      </c>
      <c r="T79" s="1290">
        <v>5</v>
      </c>
      <c r="U79" s="1290">
        <v>4</v>
      </c>
      <c r="V79" s="1290">
        <v>4</v>
      </c>
      <c r="W79" s="1290">
        <v>4</v>
      </c>
      <c r="X79" s="1290">
        <v>4</v>
      </c>
      <c r="Y79" s="1290">
        <v>4</v>
      </c>
      <c r="Z79" s="1290">
        <v>4</v>
      </c>
      <c r="AA79" s="1290">
        <v>4</v>
      </c>
      <c r="AB79" s="1290">
        <v>4</v>
      </c>
      <c r="AC79" s="1290">
        <v>4</v>
      </c>
      <c r="AD79" s="1290">
        <v>4</v>
      </c>
      <c r="AE79" s="1290">
        <v>4</v>
      </c>
      <c r="AF79" s="1290">
        <v>4</v>
      </c>
      <c r="AG79" s="1290">
        <v>4</v>
      </c>
      <c r="AH79" s="1290">
        <v>4</v>
      </c>
      <c r="AI79" s="1290">
        <v>4</v>
      </c>
      <c r="AJ79" s="1290">
        <v>4</v>
      </c>
      <c r="AK79" s="1290">
        <v>4</v>
      </c>
      <c r="AL79" s="1290">
        <v>4</v>
      </c>
      <c r="AM79" s="1290">
        <v>4</v>
      </c>
      <c r="AN79" s="1290">
        <v>4</v>
      </c>
      <c r="AO79" s="1290">
        <v>4</v>
      </c>
      <c r="AP79" s="1292">
        <v>4</v>
      </c>
    </row>
    <row r="80" spans="1:42" ht="12.75">
      <c r="A80" s="847"/>
      <c r="B80" s="848"/>
      <c r="C80" s="848" t="s">
        <v>1112</v>
      </c>
      <c r="D80" s="1294" t="s">
        <v>1113</v>
      </c>
      <c r="E80" s="1294" t="s">
        <v>1113</v>
      </c>
      <c r="F80" s="1294" t="s">
        <v>1113</v>
      </c>
      <c r="G80" s="1294" t="s">
        <v>1113</v>
      </c>
      <c r="H80" s="1294" t="s">
        <v>1113</v>
      </c>
      <c r="I80" s="1294" t="s">
        <v>1113</v>
      </c>
      <c r="J80" s="1294" t="s">
        <v>1113</v>
      </c>
      <c r="K80" s="1294" t="s">
        <v>1113</v>
      </c>
      <c r="L80" s="1294" t="s">
        <v>1113</v>
      </c>
      <c r="M80" s="1294" t="s">
        <v>1113</v>
      </c>
      <c r="N80" s="1294" t="s">
        <v>1113</v>
      </c>
      <c r="O80" s="1294" t="s">
        <v>1113</v>
      </c>
      <c r="P80" s="1294" t="s">
        <v>1113</v>
      </c>
      <c r="Q80" s="1294" t="s">
        <v>1113</v>
      </c>
      <c r="R80" s="1294" t="s">
        <v>1113</v>
      </c>
      <c r="S80" s="1294" t="s">
        <v>1113</v>
      </c>
      <c r="T80" s="1294" t="s">
        <v>1113</v>
      </c>
      <c r="U80" s="1294" t="s">
        <v>1113</v>
      </c>
      <c r="V80" s="1294" t="s">
        <v>1113</v>
      </c>
      <c r="W80" s="1294" t="s">
        <v>1113</v>
      </c>
      <c r="X80" s="1294" t="s">
        <v>1113</v>
      </c>
      <c r="Y80" s="1294" t="s">
        <v>1113</v>
      </c>
      <c r="Z80" s="1294" t="s">
        <v>1113</v>
      </c>
      <c r="AA80" s="1294" t="s">
        <v>1113</v>
      </c>
      <c r="AB80" s="1294" t="s">
        <v>1113</v>
      </c>
      <c r="AC80" s="1294" t="s">
        <v>1113</v>
      </c>
      <c r="AD80" s="1294" t="s">
        <v>1113</v>
      </c>
      <c r="AE80" s="1294" t="s">
        <v>1113</v>
      </c>
      <c r="AF80" s="1294" t="s">
        <v>1113</v>
      </c>
      <c r="AG80" s="1294" t="s">
        <v>1113</v>
      </c>
      <c r="AH80" s="1294" t="s">
        <v>1113</v>
      </c>
      <c r="AI80" s="1294" t="s">
        <v>1113</v>
      </c>
      <c r="AJ80" s="1294" t="s">
        <v>1113</v>
      </c>
      <c r="AK80" s="1294" t="s">
        <v>1113</v>
      </c>
      <c r="AL80" s="1294" t="s">
        <v>1113</v>
      </c>
      <c r="AM80" s="1294" t="s">
        <v>1113</v>
      </c>
      <c r="AN80" s="1294" t="s">
        <v>1113</v>
      </c>
      <c r="AO80" s="1294" t="s">
        <v>1113</v>
      </c>
      <c r="AP80" s="1295" t="s">
        <v>1113</v>
      </c>
    </row>
    <row r="81" spans="1:42" ht="12.75">
      <c r="A81" s="847"/>
      <c r="B81" s="848" t="s">
        <v>1114</v>
      </c>
      <c r="C81" s="848"/>
      <c r="D81" s="1294"/>
      <c r="E81" s="1296"/>
      <c r="F81" s="1296"/>
      <c r="G81" s="1297">
        <v>8</v>
      </c>
      <c r="H81" s="1297">
        <v>8</v>
      </c>
      <c r="I81" s="1297">
        <v>8</v>
      </c>
      <c r="J81" s="1297">
        <v>8</v>
      </c>
      <c r="K81" s="1297">
        <v>8</v>
      </c>
      <c r="L81" s="1297">
        <v>8</v>
      </c>
      <c r="M81" s="1297">
        <v>8</v>
      </c>
      <c r="N81" s="1297">
        <v>8</v>
      </c>
      <c r="O81" s="1297">
        <v>8</v>
      </c>
      <c r="P81" s="1297">
        <v>8</v>
      </c>
      <c r="Q81" s="1297">
        <v>8</v>
      </c>
      <c r="R81" s="1297">
        <v>8</v>
      </c>
      <c r="S81" s="1297">
        <v>8</v>
      </c>
      <c r="T81" s="1297">
        <v>8</v>
      </c>
      <c r="U81" s="1297">
        <v>8</v>
      </c>
      <c r="V81" s="1297">
        <v>8</v>
      </c>
      <c r="W81" s="1297">
        <v>8</v>
      </c>
      <c r="X81" s="1297">
        <v>8</v>
      </c>
      <c r="Y81" s="1297">
        <v>8</v>
      </c>
      <c r="Z81" s="1297">
        <v>8</v>
      </c>
      <c r="AA81" s="1297">
        <v>8</v>
      </c>
      <c r="AB81" s="1297">
        <v>8</v>
      </c>
      <c r="AC81" s="1297">
        <v>8</v>
      </c>
      <c r="AD81" s="1297">
        <v>8</v>
      </c>
      <c r="AE81" s="1297">
        <v>8</v>
      </c>
      <c r="AF81" s="1297">
        <v>8</v>
      </c>
      <c r="AG81" s="1297">
        <v>7</v>
      </c>
      <c r="AH81" s="1297">
        <v>7</v>
      </c>
      <c r="AI81" s="1297">
        <v>7</v>
      </c>
      <c r="AJ81" s="1297">
        <v>7</v>
      </c>
      <c r="AK81" s="1297">
        <v>7</v>
      </c>
      <c r="AL81" s="1297">
        <v>7</v>
      </c>
      <c r="AM81" s="1297">
        <v>7</v>
      </c>
      <c r="AN81" s="1297">
        <v>7</v>
      </c>
      <c r="AO81" s="1297">
        <v>7</v>
      </c>
      <c r="AP81" s="1298">
        <v>7</v>
      </c>
    </row>
    <row r="82" spans="1:42" ht="12.75">
      <c r="A82" s="1299"/>
      <c r="B82" s="1269" t="s">
        <v>1115</v>
      </c>
      <c r="C82" s="1269"/>
      <c r="D82" s="1293">
        <v>3</v>
      </c>
      <c r="E82" s="1293">
        <v>3</v>
      </c>
      <c r="F82" s="1293">
        <v>3</v>
      </c>
      <c r="G82" s="1300"/>
      <c r="H82" s="1300"/>
      <c r="I82" s="1300"/>
      <c r="J82" s="1300"/>
      <c r="K82" s="1300"/>
      <c r="L82" s="1300"/>
      <c r="M82" s="1300"/>
      <c r="N82" s="1300"/>
      <c r="O82" s="1300"/>
      <c r="P82" s="1300"/>
      <c r="Q82" s="1300"/>
      <c r="R82" s="1300"/>
      <c r="S82" s="1300"/>
      <c r="T82" s="1300"/>
      <c r="U82" s="1300"/>
      <c r="V82" s="1300"/>
      <c r="W82" s="1300"/>
      <c r="X82" s="1300"/>
      <c r="Y82" s="1300"/>
      <c r="Z82" s="1300"/>
      <c r="AA82" s="1300"/>
      <c r="AB82" s="1300"/>
      <c r="AC82" s="1300"/>
      <c r="AD82" s="1300"/>
      <c r="AE82" s="1300"/>
      <c r="AF82" s="1300"/>
      <c r="AG82" s="1300"/>
      <c r="AH82" s="1300"/>
      <c r="AI82" s="1300"/>
      <c r="AJ82" s="1300"/>
      <c r="AK82" s="1300"/>
      <c r="AL82" s="1300"/>
      <c r="AM82" s="1300"/>
      <c r="AN82" s="1300"/>
      <c r="AO82" s="1300"/>
      <c r="AP82" s="1301"/>
    </row>
    <row r="83" spans="1:42" ht="12.75">
      <c r="A83" s="1288" t="s">
        <v>1116</v>
      </c>
      <c r="B83" s="848"/>
      <c r="C83" s="848"/>
      <c r="D83" s="1302"/>
      <c r="E83" s="1302"/>
      <c r="F83" s="1302"/>
      <c r="G83" s="1294"/>
      <c r="H83" s="1294"/>
      <c r="I83" s="1294"/>
      <c r="J83" s="1294"/>
      <c r="K83" s="1294"/>
      <c r="L83" s="1294"/>
      <c r="M83" s="1294"/>
      <c r="N83" s="1294"/>
      <c r="O83" s="1294"/>
      <c r="P83" s="1294"/>
      <c r="Q83" s="1294"/>
      <c r="R83" s="1294"/>
      <c r="S83" s="1294"/>
      <c r="T83" s="1294"/>
      <c r="U83" s="1294"/>
      <c r="V83" s="1294"/>
      <c r="W83" s="1294"/>
      <c r="X83" s="1294"/>
      <c r="Y83" s="1294"/>
      <c r="Z83" s="1294"/>
      <c r="AA83" s="1294"/>
      <c r="AB83" s="1294"/>
      <c r="AC83" s="1294"/>
      <c r="AD83" s="1294"/>
      <c r="AE83" s="1294"/>
      <c r="AF83" s="1294"/>
      <c r="AG83" s="1294"/>
      <c r="AH83" s="1294"/>
      <c r="AI83" s="1294"/>
      <c r="AJ83" s="1294"/>
      <c r="AK83" s="1294"/>
      <c r="AL83" s="1294"/>
      <c r="AM83" s="1294"/>
      <c r="AN83" s="1294"/>
      <c r="AO83" s="1294"/>
      <c r="AP83" s="1295"/>
    </row>
    <row r="84" spans="1:42" s="844" customFormat="1" ht="12.75">
      <c r="A84" s="1288"/>
      <c r="B84" s="1265" t="s">
        <v>1117</v>
      </c>
      <c r="C84" s="848"/>
      <c r="D84" s="1302">
        <v>8.7</v>
      </c>
      <c r="E84" s="1302">
        <v>8.08</v>
      </c>
      <c r="F84" s="1302">
        <v>0.1</v>
      </c>
      <c r="G84" s="1302">
        <v>1.7747</v>
      </c>
      <c r="H84" s="1302">
        <v>0.5529571428571429</v>
      </c>
      <c r="I84" s="1302">
        <v>0.13</v>
      </c>
      <c r="J84" s="1302">
        <v>0.0968</v>
      </c>
      <c r="K84" s="1302">
        <v>0.04</v>
      </c>
      <c r="L84" s="1302">
        <v>0.0171</v>
      </c>
      <c r="M84" s="1302">
        <v>0.0112</v>
      </c>
      <c r="N84" s="1302">
        <v>0.2514</v>
      </c>
      <c r="O84" s="1302">
        <v>0.0769</v>
      </c>
      <c r="P84" s="1302">
        <v>0.025028571428571428</v>
      </c>
      <c r="Q84" s="1302">
        <v>0.02</v>
      </c>
      <c r="R84" s="1302">
        <v>0.01</v>
      </c>
      <c r="S84" s="1302">
        <v>0.04</v>
      </c>
      <c r="T84" s="1302">
        <v>0.01</v>
      </c>
      <c r="U84" s="1303">
        <v>0.0015</v>
      </c>
      <c r="V84" s="1303">
        <v>0.0032</v>
      </c>
      <c r="W84" s="1303">
        <v>0.3255</v>
      </c>
      <c r="X84" s="1303">
        <v>0.3916</v>
      </c>
      <c r="Y84" s="1303">
        <v>0.059</v>
      </c>
      <c r="Z84" s="1303" t="s">
        <v>63</v>
      </c>
      <c r="AA84" s="1303" t="s">
        <v>63</v>
      </c>
      <c r="AB84" s="1303" t="s">
        <v>63</v>
      </c>
      <c r="AC84" s="1303" t="s">
        <v>63</v>
      </c>
      <c r="AD84" s="1303" t="s">
        <v>63</v>
      </c>
      <c r="AE84" s="1303" t="s">
        <v>63</v>
      </c>
      <c r="AF84" s="1303" t="s">
        <v>63</v>
      </c>
      <c r="AG84" s="1303" t="s">
        <v>63</v>
      </c>
      <c r="AH84" s="1303" t="s">
        <v>63</v>
      </c>
      <c r="AI84" s="1303" t="s">
        <v>63</v>
      </c>
      <c r="AJ84" s="1303" t="s">
        <v>63</v>
      </c>
      <c r="AK84" s="1303" t="s">
        <v>63</v>
      </c>
      <c r="AL84" s="1303" t="s">
        <v>63</v>
      </c>
      <c r="AM84" s="1302" t="s">
        <v>63</v>
      </c>
      <c r="AN84" s="1302" t="s">
        <v>63</v>
      </c>
      <c r="AO84" s="1302" t="s">
        <v>63</v>
      </c>
      <c r="AP84" s="1304" t="s">
        <v>63</v>
      </c>
    </row>
    <row r="85" spans="1:42" ht="12.75">
      <c r="A85" s="847"/>
      <c r="B85" s="1265" t="s">
        <v>1118</v>
      </c>
      <c r="C85" s="848"/>
      <c r="D85" s="1302">
        <v>8.13</v>
      </c>
      <c r="E85" s="1302">
        <v>8.52</v>
      </c>
      <c r="F85" s="1302">
        <v>1.15</v>
      </c>
      <c r="G85" s="1302">
        <v>2.665178033830017</v>
      </c>
      <c r="H85" s="1302">
        <v>1.1949270430302494</v>
      </c>
      <c r="I85" s="1302">
        <v>0.25</v>
      </c>
      <c r="J85" s="1302">
        <v>0.1401</v>
      </c>
      <c r="K85" s="1302">
        <v>0.07</v>
      </c>
      <c r="L85" s="1302">
        <v>0.03</v>
      </c>
      <c r="M85" s="1302">
        <v>0.08</v>
      </c>
      <c r="N85" s="1302">
        <v>0.4707958107442089</v>
      </c>
      <c r="O85" s="1302">
        <v>0.234</v>
      </c>
      <c r="P85" s="1302">
        <v>0.07589681227455514</v>
      </c>
      <c r="Q85" s="1302">
        <v>0.06</v>
      </c>
      <c r="R85" s="1302">
        <v>0.04</v>
      </c>
      <c r="S85" s="1302">
        <v>0.13</v>
      </c>
      <c r="T85" s="1302">
        <v>0.02</v>
      </c>
      <c r="U85" s="1303">
        <v>0.0044</v>
      </c>
      <c r="V85" s="1303">
        <v>0.0656</v>
      </c>
      <c r="W85" s="1303">
        <v>0.9267</v>
      </c>
      <c r="X85" s="1303">
        <v>0.5235</v>
      </c>
      <c r="Y85" s="1303">
        <v>0.128</v>
      </c>
      <c r="Z85" s="1303">
        <v>0.1551</v>
      </c>
      <c r="AA85" s="1303">
        <v>0.7409</v>
      </c>
      <c r="AB85" s="1303">
        <v>1.1286</v>
      </c>
      <c r="AC85" s="1303">
        <v>0.687</v>
      </c>
      <c r="AD85" s="1303">
        <v>0.5904</v>
      </c>
      <c r="AE85" s="1303">
        <v>0.3719</v>
      </c>
      <c r="AF85" s="1303">
        <v>0.1739</v>
      </c>
      <c r="AG85" s="1303">
        <v>0.9477779527559054</v>
      </c>
      <c r="AH85" s="1302">
        <v>2.22</v>
      </c>
      <c r="AI85" s="1302">
        <v>1.1</v>
      </c>
      <c r="AJ85" s="1302">
        <v>0.29</v>
      </c>
      <c r="AK85" s="1302">
        <v>0.4837</v>
      </c>
      <c r="AL85" s="1302">
        <v>0.6795</v>
      </c>
      <c r="AM85" s="1302">
        <v>0.35</v>
      </c>
      <c r="AN85" s="1302">
        <v>0.53</v>
      </c>
      <c r="AO85" s="1302">
        <v>1.0974</v>
      </c>
      <c r="AP85" s="1304">
        <v>1.3361</v>
      </c>
    </row>
    <row r="86" spans="1:42" s="1305" customFormat="1" ht="12.75">
      <c r="A86" s="847"/>
      <c r="B86" s="1265" t="s">
        <v>1119</v>
      </c>
      <c r="C86" s="848"/>
      <c r="D86" s="1302">
        <v>8.28</v>
      </c>
      <c r="E86" s="1302">
        <v>8.59</v>
      </c>
      <c r="F86" s="1302">
        <v>1.96</v>
      </c>
      <c r="G86" s="1302">
        <v>2.625707377362713</v>
      </c>
      <c r="H86" s="1302">
        <v>1.6011029109423673</v>
      </c>
      <c r="I86" s="1302">
        <v>0</v>
      </c>
      <c r="J86" s="1302">
        <v>0.6906</v>
      </c>
      <c r="K86" s="1302">
        <v>0.42</v>
      </c>
      <c r="L86" s="1302">
        <v>0.2173</v>
      </c>
      <c r="M86" s="1302">
        <v>0.4599</v>
      </c>
      <c r="N86" s="1302">
        <v>0.9307730932022839</v>
      </c>
      <c r="O86" s="1302" t="s">
        <v>63</v>
      </c>
      <c r="P86" s="1302">
        <v>0.5262407407407408</v>
      </c>
      <c r="Q86" s="1302">
        <v>0.26</v>
      </c>
      <c r="R86" s="1302">
        <v>0.13</v>
      </c>
      <c r="S86" s="1302">
        <v>0.38</v>
      </c>
      <c r="T86" s="1302">
        <v>0.42</v>
      </c>
      <c r="U86" s="1302" t="s">
        <v>63</v>
      </c>
      <c r="V86" s="1302">
        <v>0.157</v>
      </c>
      <c r="W86" s="1302">
        <v>0.9</v>
      </c>
      <c r="X86" s="1302">
        <v>1.2073</v>
      </c>
      <c r="Y86" s="1302">
        <v>0.3029</v>
      </c>
      <c r="Z86" s="1302">
        <v>0.2288</v>
      </c>
      <c r="AA86" s="1302" t="s">
        <v>63</v>
      </c>
      <c r="AB86" s="1303">
        <v>1.2528</v>
      </c>
      <c r="AC86" s="1303">
        <v>0.8742</v>
      </c>
      <c r="AD86" s="1303">
        <v>0.9045</v>
      </c>
      <c r="AE86" s="1303">
        <v>0.6827</v>
      </c>
      <c r="AF86" s="1303">
        <v>0.5648</v>
      </c>
      <c r="AG86" s="1303" t="s">
        <v>63</v>
      </c>
      <c r="AH86" s="1302">
        <v>3.12</v>
      </c>
      <c r="AI86" s="1302">
        <v>1.57</v>
      </c>
      <c r="AJ86" s="1302">
        <v>0.86</v>
      </c>
      <c r="AK86" s="1302">
        <v>0.8527</v>
      </c>
      <c r="AL86" s="1302">
        <v>0.8302</v>
      </c>
      <c r="AM86" s="1302" t="s">
        <v>63</v>
      </c>
      <c r="AN86" s="1302">
        <v>0.9821</v>
      </c>
      <c r="AO86" s="1302">
        <v>1.1044</v>
      </c>
      <c r="AP86" s="1304">
        <v>1.8787</v>
      </c>
    </row>
    <row r="87" spans="1:42" ht="15.75" customHeight="1">
      <c r="A87" s="847"/>
      <c r="B87" s="1265" t="s">
        <v>1120</v>
      </c>
      <c r="C87" s="848"/>
      <c r="D87" s="1302">
        <v>7.28</v>
      </c>
      <c r="E87" s="1302">
        <v>8.6105</v>
      </c>
      <c r="F87" s="1302">
        <v>2.72</v>
      </c>
      <c r="G87" s="1302" t="s">
        <v>63</v>
      </c>
      <c r="H87" s="1302">
        <v>2.713382091805048</v>
      </c>
      <c r="I87" s="1302">
        <v>0</v>
      </c>
      <c r="J87" s="1302">
        <v>1.0019</v>
      </c>
      <c r="K87" s="1302">
        <v>0.79</v>
      </c>
      <c r="L87" s="1302">
        <v>0.5</v>
      </c>
      <c r="M87" s="1302">
        <v>0.75</v>
      </c>
      <c r="N87" s="1302">
        <v>1.061509865470852</v>
      </c>
      <c r="O87" s="1302" t="s">
        <v>63</v>
      </c>
      <c r="P87" s="1302">
        <v>0.8337058823529412</v>
      </c>
      <c r="Q87" s="1302">
        <v>0.68</v>
      </c>
      <c r="R87" s="1302">
        <v>0.64</v>
      </c>
      <c r="S87" s="1302">
        <v>2.2</v>
      </c>
      <c r="T87" s="1302">
        <v>0.72</v>
      </c>
      <c r="U87" s="1302" t="s">
        <v>63</v>
      </c>
      <c r="V87" s="1302">
        <v>0.54</v>
      </c>
      <c r="W87" s="1302">
        <v>0.9349</v>
      </c>
      <c r="X87" s="1302">
        <v>0.8726</v>
      </c>
      <c r="Y87" s="1302">
        <v>0.5803</v>
      </c>
      <c r="Z87" s="1302">
        <v>0.369</v>
      </c>
      <c r="AA87" s="1302" t="s">
        <v>63</v>
      </c>
      <c r="AB87" s="1303">
        <v>1.3759</v>
      </c>
      <c r="AC87" s="1303">
        <v>1.1623</v>
      </c>
      <c r="AD87" s="1303">
        <v>0.9827</v>
      </c>
      <c r="AE87" s="1303" t="s">
        <v>63</v>
      </c>
      <c r="AF87" s="1303">
        <v>0.7579</v>
      </c>
      <c r="AG87" s="1303" t="s">
        <v>63</v>
      </c>
      <c r="AH87" s="1302">
        <v>3.04</v>
      </c>
      <c r="AI87" s="1302">
        <v>1.97</v>
      </c>
      <c r="AJ87" s="1302">
        <v>0.97</v>
      </c>
      <c r="AK87" s="1302">
        <v>0.9588</v>
      </c>
      <c r="AL87" s="1302">
        <v>0.9434</v>
      </c>
      <c r="AM87" s="1302" t="s">
        <v>63</v>
      </c>
      <c r="AN87" s="1302">
        <v>1.33</v>
      </c>
      <c r="AO87" s="1302">
        <v>1.2908</v>
      </c>
      <c r="AP87" s="1304">
        <v>0.6016</v>
      </c>
    </row>
    <row r="88" spans="1:42" ht="15.75" customHeight="1">
      <c r="A88" s="847"/>
      <c r="B88" s="848" t="s">
        <v>1055</v>
      </c>
      <c r="C88" s="848"/>
      <c r="D88" s="1302" t="s">
        <v>1121</v>
      </c>
      <c r="E88" s="1302" t="s">
        <v>1122</v>
      </c>
      <c r="F88" s="1302" t="s">
        <v>1122</v>
      </c>
      <c r="G88" s="1302" t="s">
        <v>1122</v>
      </c>
      <c r="H88" s="1302" t="s">
        <v>1122</v>
      </c>
      <c r="I88" s="1302" t="s">
        <v>1122</v>
      </c>
      <c r="J88" s="1302" t="s">
        <v>1122</v>
      </c>
      <c r="K88" s="1302" t="s">
        <v>1122</v>
      </c>
      <c r="L88" s="1302" t="s">
        <v>1122</v>
      </c>
      <c r="M88" s="1302" t="s">
        <v>1123</v>
      </c>
      <c r="N88" s="1302" t="s">
        <v>1123</v>
      </c>
      <c r="O88" s="1302" t="s">
        <v>1123</v>
      </c>
      <c r="P88" s="1302" t="s">
        <v>1123</v>
      </c>
      <c r="Q88" s="1302" t="s">
        <v>1123</v>
      </c>
      <c r="R88" s="1302" t="s">
        <v>1123</v>
      </c>
      <c r="S88" s="1302" t="s">
        <v>1123</v>
      </c>
      <c r="T88" s="1302" t="s">
        <v>1123</v>
      </c>
      <c r="U88" s="1302" t="s">
        <v>1123</v>
      </c>
      <c r="V88" s="1302" t="s">
        <v>1123</v>
      </c>
      <c r="W88" s="1302" t="s">
        <v>1123</v>
      </c>
      <c r="X88" s="1302" t="s">
        <v>1123</v>
      </c>
      <c r="Y88" s="1302" t="s">
        <v>1123</v>
      </c>
      <c r="Z88" s="1302" t="s">
        <v>1123</v>
      </c>
      <c r="AA88" s="1302" t="s">
        <v>1123</v>
      </c>
      <c r="AB88" s="1302" t="s">
        <v>1123</v>
      </c>
      <c r="AC88" s="1302" t="s">
        <v>1123</v>
      </c>
      <c r="AD88" s="1302" t="s">
        <v>1123</v>
      </c>
      <c r="AE88" s="1302" t="s">
        <v>1124</v>
      </c>
      <c r="AF88" s="1302" t="s">
        <v>1125</v>
      </c>
      <c r="AG88" s="1302" t="s">
        <v>1125</v>
      </c>
      <c r="AH88" s="1302" t="s">
        <v>1125</v>
      </c>
      <c r="AI88" s="1302" t="s">
        <v>1125</v>
      </c>
      <c r="AJ88" s="1302" t="s">
        <v>1125</v>
      </c>
      <c r="AK88" s="1302" t="s">
        <v>1125</v>
      </c>
      <c r="AL88" s="1302" t="s">
        <v>1126</v>
      </c>
      <c r="AM88" s="1302" t="s">
        <v>1126</v>
      </c>
      <c r="AN88" s="1302" t="s">
        <v>1126</v>
      </c>
      <c r="AO88" s="1302" t="s">
        <v>1126</v>
      </c>
      <c r="AP88" s="1304" t="s">
        <v>1126</v>
      </c>
    </row>
    <row r="89" spans="1:42" ht="15.75" customHeight="1">
      <c r="A89" s="847"/>
      <c r="B89" s="1269" t="s">
        <v>1127</v>
      </c>
      <c r="C89" s="848"/>
      <c r="D89" s="1302" t="s">
        <v>1128</v>
      </c>
      <c r="E89" s="1302" t="s">
        <v>1129</v>
      </c>
      <c r="F89" s="1302" t="s">
        <v>1129</v>
      </c>
      <c r="G89" s="1302" t="s">
        <v>1129</v>
      </c>
      <c r="H89" s="1302" t="s">
        <v>1129</v>
      </c>
      <c r="I89" s="1302" t="s">
        <v>1130</v>
      </c>
      <c r="J89" s="1302" t="s">
        <v>1130</v>
      </c>
      <c r="K89" s="1302" t="s">
        <v>1130</v>
      </c>
      <c r="L89" s="1302" t="s">
        <v>1129</v>
      </c>
      <c r="M89" s="1302" t="s">
        <v>1129</v>
      </c>
      <c r="N89" s="1302" t="s">
        <v>1129</v>
      </c>
      <c r="O89" s="1302" t="s">
        <v>1129</v>
      </c>
      <c r="P89" s="1302" t="s">
        <v>1129</v>
      </c>
      <c r="Q89" s="1302" t="s">
        <v>1129</v>
      </c>
      <c r="R89" s="1302" t="s">
        <v>1129</v>
      </c>
      <c r="S89" s="1302" t="s">
        <v>1129</v>
      </c>
      <c r="T89" s="1302" t="s">
        <v>1129</v>
      </c>
      <c r="U89" s="1302" t="s">
        <v>1129</v>
      </c>
      <c r="V89" s="1302" t="s">
        <v>1129</v>
      </c>
      <c r="W89" s="1302" t="s">
        <v>1129</v>
      </c>
      <c r="X89" s="1302" t="s">
        <v>1129</v>
      </c>
      <c r="Y89" s="1302" t="s">
        <v>1129</v>
      </c>
      <c r="Z89" s="1302" t="s">
        <v>1129</v>
      </c>
      <c r="AA89" s="1302" t="s">
        <v>1129</v>
      </c>
      <c r="AB89" s="1302" t="s">
        <v>1129</v>
      </c>
      <c r="AC89" s="1302" t="s">
        <v>1129</v>
      </c>
      <c r="AD89" s="1302" t="s">
        <v>1129</v>
      </c>
      <c r="AE89" s="1302" t="s">
        <v>1129</v>
      </c>
      <c r="AF89" s="1302" t="s">
        <v>1129</v>
      </c>
      <c r="AG89" s="1302" t="s">
        <v>1129</v>
      </c>
      <c r="AH89" s="1302" t="s">
        <v>1129</v>
      </c>
      <c r="AI89" s="1302" t="s">
        <v>1129</v>
      </c>
      <c r="AJ89" s="1302" t="s">
        <v>1129</v>
      </c>
      <c r="AK89" s="1302" t="s">
        <v>1129</v>
      </c>
      <c r="AL89" s="1302" t="s">
        <v>1129</v>
      </c>
      <c r="AM89" s="1302" t="s">
        <v>1129</v>
      </c>
      <c r="AN89" s="1302" t="s">
        <v>1129</v>
      </c>
      <c r="AO89" s="1302" t="s">
        <v>1129</v>
      </c>
      <c r="AP89" s="1304" t="s">
        <v>1129</v>
      </c>
    </row>
    <row r="90" spans="1:42" ht="15.75" customHeight="1">
      <c r="A90" s="1306" t="s">
        <v>1131</v>
      </c>
      <c r="B90" s="1307"/>
      <c r="C90" s="1308"/>
      <c r="D90" s="1309">
        <v>6.57</v>
      </c>
      <c r="E90" s="1309">
        <v>8.22</v>
      </c>
      <c r="F90" s="1309">
        <v>0.86</v>
      </c>
      <c r="G90" s="1309">
        <v>1.3649886601894599</v>
      </c>
      <c r="H90" s="1309">
        <v>0.86</v>
      </c>
      <c r="I90" s="1309">
        <v>0.3</v>
      </c>
      <c r="J90" s="1309">
        <v>0.27</v>
      </c>
      <c r="K90" s="1309">
        <v>0.25</v>
      </c>
      <c r="L90" s="1309">
        <v>0.22459140275275666</v>
      </c>
      <c r="M90" s="1309">
        <v>0.20374838574155063</v>
      </c>
      <c r="N90" s="1309">
        <v>0.21</v>
      </c>
      <c r="O90" s="1309">
        <v>0.20773918429166563</v>
      </c>
      <c r="P90" s="1309">
        <v>0.2017363513916063</v>
      </c>
      <c r="Q90" s="1309">
        <v>0.19</v>
      </c>
      <c r="R90" s="1309">
        <v>0.19</v>
      </c>
      <c r="S90" s="1309">
        <v>0.18</v>
      </c>
      <c r="T90" s="1309">
        <v>0.1633696910001769</v>
      </c>
      <c r="U90" s="1309">
        <v>0.15</v>
      </c>
      <c r="V90" s="1309">
        <v>0.17</v>
      </c>
      <c r="W90" s="1309">
        <v>1.03</v>
      </c>
      <c r="X90" s="1309">
        <v>0.42</v>
      </c>
      <c r="Y90" s="1310">
        <v>0.15</v>
      </c>
      <c r="Z90" s="1309">
        <v>0.15</v>
      </c>
      <c r="AA90" s="1309">
        <v>2.23</v>
      </c>
      <c r="AB90" s="1309">
        <v>1.8</v>
      </c>
      <c r="AC90" s="1309">
        <v>0.64</v>
      </c>
      <c r="AD90" s="1309">
        <v>0.44</v>
      </c>
      <c r="AE90" s="1309">
        <v>0.24</v>
      </c>
      <c r="AF90" s="1309">
        <v>1.01</v>
      </c>
      <c r="AG90" s="1309">
        <v>0.7392803128066334</v>
      </c>
      <c r="AH90" s="1309">
        <v>1.45</v>
      </c>
      <c r="AI90" s="1309">
        <v>0.64</v>
      </c>
      <c r="AJ90" s="1309">
        <v>0.36</v>
      </c>
      <c r="AK90" s="1309">
        <v>0.82</v>
      </c>
      <c r="AL90" s="1309">
        <v>0.26</v>
      </c>
      <c r="AM90" s="1309">
        <v>0.22</v>
      </c>
      <c r="AN90" s="1309">
        <v>0.42</v>
      </c>
      <c r="AO90" s="1309">
        <v>1.59</v>
      </c>
      <c r="AP90" s="1311">
        <v>3.44</v>
      </c>
    </row>
    <row r="91" spans="1:42" ht="15.75" customHeight="1">
      <c r="A91" s="1025" t="s">
        <v>1132</v>
      </c>
      <c r="B91" s="1312"/>
      <c r="C91" s="1308"/>
      <c r="D91" s="1313"/>
      <c r="E91" s="1313"/>
      <c r="F91" s="1314">
        <v>6.171809923677013</v>
      </c>
      <c r="G91" s="1309">
        <v>5.2</v>
      </c>
      <c r="H91" s="1309">
        <v>5.25</v>
      </c>
      <c r="I91" s="1309">
        <v>5.13</v>
      </c>
      <c r="J91" s="1309">
        <v>5.01</v>
      </c>
      <c r="K91" s="1309">
        <v>4.89</v>
      </c>
      <c r="L91" s="1309">
        <v>4.86</v>
      </c>
      <c r="M91" s="1309">
        <v>4.75</v>
      </c>
      <c r="N91" s="1309">
        <v>4.68</v>
      </c>
      <c r="O91" s="1309">
        <v>4.61</v>
      </c>
      <c r="P91" s="1309">
        <v>4.45</v>
      </c>
      <c r="Q91" s="1309">
        <v>4.3</v>
      </c>
      <c r="R91" s="1309">
        <v>4.26</v>
      </c>
      <c r="S91" s="1309">
        <v>4.22</v>
      </c>
      <c r="T91" s="1309">
        <v>4.093039677595375</v>
      </c>
      <c r="U91" s="1309">
        <v>3.99</v>
      </c>
      <c r="V91" s="1309">
        <v>3.9028606805380788</v>
      </c>
      <c r="W91" s="1309">
        <v>3.7938564896258735</v>
      </c>
      <c r="X91" s="1309">
        <v>3.813646481799705</v>
      </c>
      <c r="Y91" s="1310">
        <v>3.76</v>
      </c>
      <c r="Z91" s="1309">
        <v>3.7486832454511747</v>
      </c>
      <c r="AA91" s="1309">
        <v>3.84</v>
      </c>
      <c r="AB91" s="1309">
        <v>3.79</v>
      </c>
      <c r="AC91" s="1309">
        <v>4.07</v>
      </c>
      <c r="AD91" s="1309">
        <v>4.06</v>
      </c>
      <c r="AE91" s="1309">
        <v>4.05</v>
      </c>
      <c r="AF91" s="1309">
        <v>3.94</v>
      </c>
      <c r="AG91" s="1309">
        <v>3.9</v>
      </c>
      <c r="AH91" s="1309">
        <v>3.73</v>
      </c>
      <c r="AI91" s="1309">
        <v>3.55</v>
      </c>
      <c r="AJ91" s="1309">
        <v>3.52</v>
      </c>
      <c r="AK91" s="1309">
        <v>3.37</v>
      </c>
      <c r="AL91" s="1309">
        <v>3.3209337778655517</v>
      </c>
      <c r="AM91" s="1309">
        <v>3.15</v>
      </c>
      <c r="AN91" s="1309">
        <v>3.064653314912344</v>
      </c>
      <c r="AO91" s="1309">
        <v>2.94</v>
      </c>
      <c r="AP91" s="1311">
        <v>3.07</v>
      </c>
    </row>
    <row r="92" spans="1:42" ht="15.75" customHeight="1">
      <c r="A92" s="1025" t="s">
        <v>1133</v>
      </c>
      <c r="B92" s="1315"/>
      <c r="C92" s="1315"/>
      <c r="D92" s="1313"/>
      <c r="E92" s="1313"/>
      <c r="F92" s="1316">
        <v>12.402829832416426</v>
      </c>
      <c r="G92" s="1309">
        <v>12.34</v>
      </c>
      <c r="H92" s="1309">
        <v>12.09</v>
      </c>
      <c r="I92" s="1309">
        <v>12.1</v>
      </c>
      <c r="J92" s="1309">
        <v>11.95</v>
      </c>
      <c r="K92" s="1309">
        <v>11.78</v>
      </c>
      <c r="L92" s="1309">
        <v>11.79</v>
      </c>
      <c r="M92" s="1309">
        <v>11.48</v>
      </c>
      <c r="N92" s="1309">
        <v>11.53</v>
      </c>
      <c r="O92" s="1309">
        <v>11.37</v>
      </c>
      <c r="P92" s="1309">
        <v>11.18</v>
      </c>
      <c r="Q92" s="1309">
        <v>10.915791628170691</v>
      </c>
      <c r="R92" s="1309">
        <v>10.82</v>
      </c>
      <c r="S92" s="1309">
        <v>10.81</v>
      </c>
      <c r="T92" s="1309">
        <v>10.54995071060591</v>
      </c>
      <c r="U92" s="1309">
        <v>10.3</v>
      </c>
      <c r="V92" s="1309">
        <v>10.226252086741528</v>
      </c>
      <c r="W92" s="1309">
        <v>10.135310047775658</v>
      </c>
      <c r="X92" s="1309">
        <v>9.937237232078088</v>
      </c>
      <c r="Y92" s="1310">
        <v>9.94</v>
      </c>
      <c r="Z92" s="1309">
        <v>9.818236657250683</v>
      </c>
      <c r="AA92" s="1309">
        <v>9.67</v>
      </c>
      <c r="AB92" s="1309">
        <v>9.56</v>
      </c>
      <c r="AC92" s="1309">
        <v>9.64</v>
      </c>
      <c r="AD92" s="1309">
        <v>9.65</v>
      </c>
      <c r="AE92" s="1309">
        <v>9.59</v>
      </c>
      <c r="AF92" s="1309">
        <v>9.62</v>
      </c>
      <c r="AG92" s="1309">
        <v>9.61</v>
      </c>
      <c r="AH92" s="1309">
        <v>9.54</v>
      </c>
      <c r="AI92" s="1309">
        <v>9.46</v>
      </c>
      <c r="AJ92" s="1309">
        <v>9.47</v>
      </c>
      <c r="AK92" s="1309">
        <v>9.44</v>
      </c>
      <c r="AL92" s="1309">
        <v>9.292191527361625</v>
      </c>
      <c r="AM92" s="1309">
        <v>9.2</v>
      </c>
      <c r="AN92" s="1309">
        <v>9.16820383701169</v>
      </c>
      <c r="AO92" s="1309">
        <v>9.06</v>
      </c>
      <c r="AP92" s="1311">
        <v>9.04</v>
      </c>
    </row>
    <row r="93" spans="1:42" ht="15.75" customHeight="1" thickBot="1">
      <c r="A93" s="1317" t="s">
        <v>1134</v>
      </c>
      <c r="B93" s="1318"/>
      <c r="C93" s="1318"/>
      <c r="D93" s="1319"/>
      <c r="E93" s="1319"/>
      <c r="F93" s="1319"/>
      <c r="G93" s="1320">
        <v>9.84</v>
      </c>
      <c r="H93" s="1320">
        <v>9.83</v>
      </c>
      <c r="I93" s="1320">
        <v>9.63</v>
      </c>
      <c r="J93" s="1320">
        <v>9.35</v>
      </c>
      <c r="K93" s="1320">
        <v>9.23</v>
      </c>
      <c r="L93" s="1320">
        <v>9.03</v>
      </c>
      <c r="M93" s="1320">
        <v>8.86</v>
      </c>
      <c r="N93" s="1320">
        <v>8.75</v>
      </c>
      <c r="O93" s="1320">
        <v>8.58</v>
      </c>
      <c r="P93" s="1320">
        <v>8.55</v>
      </c>
      <c r="Q93" s="1320">
        <v>8.38</v>
      </c>
      <c r="R93" s="1320">
        <v>8.31</v>
      </c>
      <c r="S93" s="1320">
        <v>8.23</v>
      </c>
      <c r="T93" s="1320">
        <v>8.36</v>
      </c>
      <c r="U93" s="1320">
        <v>7.68</v>
      </c>
      <c r="V93" s="1320">
        <v>7.9</v>
      </c>
      <c r="W93" s="1320">
        <v>7.73</v>
      </c>
      <c r="X93" s="1320">
        <v>7.46</v>
      </c>
      <c r="Y93" s="1320">
        <v>7.44</v>
      </c>
      <c r="Z93" s="1320">
        <v>7.49</v>
      </c>
      <c r="AA93" s="1320">
        <v>7.51</v>
      </c>
      <c r="AB93" s="1320">
        <v>7.52</v>
      </c>
      <c r="AC93" s="1320">
        <v>7.68</v>
      </c>
      <c r="AD93" s="1320">
        <v>7.76</v>
      </c>
      <c r="AE93" s="1320">
        <v>7.69</v>
      </c>
      <c r="AF93" s="1320">
        <v>7.88</v>
      </c>
      <c r="AG93" s="1320">
        <v>7.18</v>
      </c>
      <c r="AH93" s="1320">
        <v>7.21</v>
      </c>
      <c r="AI93" s="1320">
        <v>7.22</v>
      </c>
      <c r="AJ93" s="1320">
        <v>7.04</v>
      </c>
      <c r="AK93" s="1320">
        <v>6.91</v>
      </c>
      <c r="AL93" s="1320">
        <v>6.82</v>
      </c>
      <c r="AM93" s="1320">
        <v>6.58</v>
      </c>
      <c r="AN93" s="1320">
        <v>6.46</v>
      </c>
      <c r="AO93" s="1320">
        <v>6.32</v>
      </c>
      <c r="AP93" s="1321">
        <v>6.29</v>
      </c>
    </row>
    <row r="94" spans="1:13" ht="12" customHeight="1" thickTop="1">
      <c r="A94" s="1322"/>
      <c r="B94" s="1323"/>
      <c r="C94" s="1323"/>
      <c r="D94" s="1289"/>
      <c r="E94" s="1289"/>
      <c r="F94" s="1289"/>
      <c r="H94" s="1302"/>
      <c r="I94" s="1302"/>
      <c r="J94" s="1302"/>
      <c r="K94" s="1302"/>
      <c r="L94" s="1302"/>
      <c r="M94" s="1302"/>
    </row>
    <row r="95" spans="1:42" ht="15.75" customHeight="1">
      <c r="A95" s="1324" t="s">
        <v>1135</v>
      </c>
      <c r="B95" s="848"/>
      <c r="C95" s="848"/>
      <c r="AA95" s="1325"/>
      <c r="AB95" s="1325"/>
      <c r="AC95" s="1325"/>
      <c r="AD95" s="1325"/>
      <c r="AE95" s="1325"/>
      <c r="AF95" s="1325"/>
      <c r="AG95" s="1325"/>
      <c r="AH95" s="1325"/>
      <c r="AI95" s="1325"/>
      <c r="AJ95" s="1325"/>
      <c r="AK95" s="1325"/>
      <c r="AL95" s="1325"/>
      <c r="AM95" s="1325"/>
      <c r="AN95" s="1325"/>
      <c r="AO95" s="1325"/>
      <c r="AP95" s="1325"/>
    </row>
    <row r="96" spans="1:7" ht="12.75">
      <c r="A96" s="1326" t="s">
        <v>1136</v>
      </c>
      <c r="B96" s="48"/>
      <c r="C96" s="48"/>
      <c r="D96" s="48"/>
      <c r="E96" s="48"/>
      <c r="F96" s="48"/>
      <c r="G96" s="48"/>
    </row>
    <row r="97" spans="1:5" ht="12.75">
      <c r="A97" s="1281" t="s">
        <v>1137</v>
      </c>
      <c r="B97" s="1281"/>
      <c r="C97" s="1281"/>
      <c r="D97" s="1281"/>
      <c r="E97" s="1281"/>
    </row>
    <row r="98" spans="1:3" ht="12.75">
      <c r="A98" s="1758" t="s">
        <v>1138</v>
      </c>
      <c r="B98" s="1758"/>
      <c r="C98" s="1758"/>
    </row>
    <row r="99" spans="1:3" ht="12.75">
      <c r="A99" s="1758"/>
      <c r="B99" s="1758"/>
      <c r="C99" s="1758"/>
    </row>
    <row r="100" spans="1:3" ht="12.75">
      <c r="A100" s="1274"/>
      <c r="B100" s="848"/>
      <c r="C100" s="848"/>
    </row>
    <row r="101" spans="1:3" ht="12.75">
      <c r="A101" s="848"/>
      <c r="B101" s="848"/>
      <c r="C101" s="848"/>
    </row>
    <row r="102" spans="1:3" ht="12.75">
      <c r="A102" s="848"/>
      <c r="B102" s="1265"/>
      <c r="C102" s="848"/>
    </row>
    <row r="103" spans="1:3" ht="12.75">
      <c r="A103" s="848"/>
      <c r="B103" s="848"/>
      <c r="C103" s="848"/>
    </row>
    <row r="104" spans="1:3" ht="12.75">
      <c r="A104" s="848"/>
      <c r="B104" s="848"/>
      <c r="C104" s="848"/>
    </row>
    <row r="105" spans="1:3" ht="12.75">
      <c r="A105" s="848"/>
      <c r="B105" s="848"/>
      <c r="C105" s="848"/>
    </row>
    <row r="106" spans="1:3" ht="12.75">
      <c r="A106" s="848"/>
      <c r="B106" s="848"/>
      <c r="C106" s="848"/>
    </row>
    <row r="107" spans="1:3" ht="12.75">
      <c r="A107" s="848"/>
      <c r="B107" s="848"/>
      <c r="C107" s="848"/>
    </row>
    <row r="108" spans="1:3" ht="12.75">
      <c r="A108" s="848"/>
      <c r="B108" s="848"/>
      <c r="C108" s="848"/>
    </row>
    <row r="109" spans="1:3" ht="12.75">
      <c r="A109" s="1274"/>
      <c r="B109" s="848"/>
      <c r="C109" s="848"/>
    </row>
    <row r="110" spans="1:3" ht="12.75">
      <c r="A110" s="1274"/>
      <c r="B110" s="1265"/>
      <c r="C110" s="848"/>
    </row>
    <row r="111" spans="1:3" ht="12.75">
      <c r="A111" s="848"/>
      <c r="B111" s="1265"/>
      <c r="C111" s="848"/>
    </row>
    <row r="112" spans="1:3" ht="12.75">
      <c r="A112" s="848"/>
      <c r="B112" s="1265"/>
      <c r="C112" s="848"/>
    </row>
    <row r="113" spans="1:3" ht="12.75">
      <c r="A113" s="848"/>
      <c r="B113" s="1265"/>
      <c r="C113" s="848"/>
    </row>
    <row r="114" spans="1:3" ht="12.75">
      <c r="A114" s="848"/>
      <c r="B114" s="848"/>
      <c r="C114" s="848"/>
    </row>
    <row r="115" spans="1:3" ht="12.75">
      <c r="A115" s="848"/>
      <c r="B115" s="848"/>
      <c r="C115" s="848"/>
    </row>
    <row r="116" spans="1:3" ht="12.75">
      <c r="A116" s="1327"/>
      <c r="B116" s="1328"/>
      <c r="C116" s="1329"/>
    </row>
    <row r="117" spans="1:3" ht="12.75">
      <c r="A117" s="1274"/>
      <c r="B117" s="848"/>
      <c r="C117" s="848"/>
    </row>
    <row r="118" spans="1:3" ht="12.75">
      <c r="A118" s="848"/>
      <c r="B118" s="1274"/>
      <c r="C118" s="848"/>
    </row>
    <row r="119" spans="1:3" ht="12.75">
      <c r="A119" s="848"/>
      <c r="B119" s="848"/>
      <c r="C119" s="848"/>
    </row>
    <row r="120" spans="1:3" ht="12.75">
      <c r="A120" s="848"/>
      <c r="B120" s="848"/>
      <c r="C120" s="848"/>
    </row>
    <row r="121" spans="1:3" ht="12.75">
      <c r="A121" s="848"/>
      <c r="B121" s="848"/>
      <c r="C121" s="848"/>
    </row>
    <row r="122" spans="1:3" ht="12.75">
      <c r="A122" s="848"/>
      <c r="B122" s="848"/>
      <c r="C122" s="848"/>
    </row>
    <row r="123" spans="1:3" ht="12.75">
      <c r="A123" s="848"/>
      <c r="B123" s="848"/>
      <c r="C123" s="848"/>
    </row>
    <row r="124" spans="1:3" ht="12.75">
      <c r="A124" s="848"/>
      <c r="B124" s="848"/>
      <c r="C124" s="848"/>
    </row>
    <row r="125" spans="1:3" ht="12.75">
      <c r="A125" s="848"/>
      <c r="B125" s="848"/>
      <c r="C125" s="848"/>
    </row>
    <row r="126" spans="1:3" ht="12.75">
      <c r="A126" s="848"/>
      <c r="B126" s="1274"/>
      <c r="C126" s="848"/>
    </row>
    <row r="127" spans="1:3" ht="12.75">
      <c r="A127" s="848"/>
      <c r="B127" s="848"/>
      <c r="C127" s="848"/>
    </row>
    <row r="128" spans="1:3" ht="12.75">
      <c r="A128" s="848"/>
      <c r="B128" s="1265"/>
      <c r="C128" s="848"/>
    </row>
    <row r="129" spans="1:3" ht="12.75">
      <c r="A129" s="848"/>
      <c r="B129" s="1265"/>
      <c r="C129" s="848"/>
    </row>
    <row r="130" spans="1:3" ht="12.75">
      <c r="A130" s="848"/>
      <c r="B130" s="1265"/>
      <c r="C130" s="848"/>
    </row>
    <row r="131" spans="1:3" ht="12.75">
      <c r="A131" s="848"/>
      <c r="B131" s="1265"/>
      <c r="C131" s="848"/>
    </row>
    <row r="132" spans="1:3" ht="12.75">
      <c r="A132" s="1326"/>
      <c r="B132" s="1326"/>
      <c r="C132" s="1327"/>
    </row>
    <row r="133" spans="1:3" ht="12.75">
      <c r="A133" s="1265"/>
      <c r="B133" s="844"/>
      <c r="C133" s="844"/>
    </row>
    <row r="134" ht="12.75">
      <c r="A134" s="1330"/>
    </row>
  </sheetData>
  <sheetProtection/>
  <mergeCells count="14">
    <mergeCell ref="A98:C98"/>
    <mergeCell ref="A99:C99"/>
    <mergeCell ref="A9:C9"/>
    <mergeCell ref="A69:C69"/>
    <mergeCell ref="A70:C70"/>
    <mergeCell ref="A67:AP67"/>
    <mergeCell ref="A68:AP68"/>
    <mergeCell ref="A66:AP66"/>
    <mergeCell ref="A8:C8"/>
    <mergeCell ref="A1:C1"/>
    <mergeCell ref="A2:C2"/>
    <mergeCell ref="A3:C3"/>
    <mergeCell ref="A5:C5"/>
    <mergeCell ref="A6:C6"/>
  </mergeCells>
  <dataValidations count="1">
    <dataValidation type="textLength" allowBlank="1" showInputMessage="1" showErrorMessage="1" sqref="G72:G77">
      <formula1>11111</formula1>
      <formula2>99999</formula2>
    </dataValidation>
  </dataValidations>
  <printOptions horizontalCentered="1"/>
  <pageMargins left="0.5" right="0.25" top="0.75" bottom="0.75" header="0.3" footer="0.3"/>
  <pageSetup fitToHeight="1" fitToWidth="1" horizontalDpi="600" verticalDpi="600" orientation="landscape" paperSize="9" scale="71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pane xSplit="2" ySplit="6" topLeftCell="C7" activePane="bottomRight" state="frozen"/>
      <selection pane="topLeft" activeCell="E23" sqref="E23:E32"/>
      <selection pane="topRight" activeCell="E23" sqref="E23:E32"/>
      <selection pane="bottomLeft" activeCell="E23" sqref="E23:E32"/>
      <selection pane="bottomRight" activeCell="L29" sqref="L29"/>
    </sheetView>
  </sheetViews>
  <sheetFormatPr defaultColWidth="9.140625" defaultRowHeight="15"/>
  <cols>
    <col min="1" max="1" width="5.7109375" style="1336" customWidth="1"/>
    <col min="2" max="2" width="14.28125" style="1336" customWidth="1"/>
    <col min="3" max="3" width="10.7109375" style="1332" hidden="1" customWidth="1"/>
    <col min="4" max="4" width="14.140625" style="1332" customWidth="1"/>
    <col min="5" max="7" width="13.421875" style="1332" customWidth="1"/>
    <col min="8" max="8" width="15.7109375" style="1332" hidden="1" customWidth="1"/>
    <col min="9" max="9" width="13.421875" style="1332" customWidth="1"/>
    <col min="10" max="11" width="14.421875" style="1332" customWidth="1"/>
    <col min="12" max="12" width="13.28125" style="1332" customWidth="1"/>
    <col min="13" max="16384" width="9.140625" style="1332" customWidth="1"/>
  </cols>
  <sheetData>
    <row r="1" spans="1:12" ht="12.75">
      <c r="A1" s="1331"/>
      <c r="B1" s="1769" t="s">
        <v>1139</v>
      </c>
      <c r="C1" s="1769"/>
      <c r="D1" s="1769"/>
      <c r="E1" s="1769"/>
      <c r="F1" s="1769"/>
      <c r="G1" s="1769"/>
      <c r="H1" s="1769"/>
      <c r="I1" s="1769"/>
      <c r="J1" s="1769"/>
      <c r="K1" s="1769"/>
      <c r="L1" s="1769"/>
    </row>
    <row r="2" spans="1:12" ht="15.75" customHeight="1">
      <c r="A2" s="1331"/>
      <c r="B2" s="1769" t="s">
        <v>144</v>
      </c>
      <c r="C2" s="1769"/>
      <c r="D2" s="1769"/>
      <c r="E2" s="1769"/>
      <c r="F2" s="1769"/>
      <c r="G2" s="1769"/>
      <c r="H2" s="1769"/>
      <c r="I2" s="1769"/>
      <c r="J2" s="1769"/>
      <c r="K2" s="1769"/>
      <c r="L2" s="1769"/>
    </row>
    <row r="3" spans="1:7" ht="12.75" hidden="1">
      <c r="A3" s="1333"/>
      <c r="B3" s="1333"/>
      <c r="C3" s="1334"/>
      <c r="D3" s="1335"/>
      <c r="E3" s="1335"/>
      <c r="F3" s="1335"/>
      <c r="G3" s="1335"/>
    </row>
    <row r="4" spans="2:12" ht="13.5" customHeight="1" thickBot="1">
      <c r="B4" s="1337"/>
      <c r="C4" s="1337"/>
      <c r="D4" s="1337"/>
      <c r="E4" s="1337"/>
      <c r="F4" s="1337"/>
      <c r="G4" s="1337"/>
      <c r="H4" s="1337"/>
      <c r="I4" s="1337"/>
      <c r="J4" s="1337"/>
      <c r="K4" s="1337"/>
      <c r="L4" s="1337" t="s">
        <v>1140</v>
      </c>
    </row>
    <row r="5" spans="2:12" ht="13.5" thickTop="1">
      <c r="B5" s="1770" t="s">
        <v>861</v>
      </c>
      <c r="C5" s="1772" t="s">
        <v>1141</v>
      </c>
      <c r="D5" s="1772"/>
      <c r="E5" s="1772"/>
      <c r="F5" s="1772"/>
      <c r="G5" s="1773"/>
      <c r="H5" s="1774" t="s">
        <v>1142</v>
      </c>
      <c r="I5" s="1775"/>
      <c r="J5" s="1775"/>
      <c r="K5" s="1775"/>
      <c r="L5" s="1776"/>
    </row>
    <row r="6" spans="2:12" ht="12.75">
      <c r="B6" s="1771"/>
      <c r="C6" s="1338" t="s">
        <v>867</v>
      </c>
      <c r="D6" s="1339" t="s">
        <v>868</v>
      </c>
      <c r="E6" s="1340" t="s">
        <v>2</v>
      </c>
      <c r="F6" s="1340" t="s">
        <v>3</v>
      </c>
      <c r="G6" s="1341" t="s">
        <v>6</v>
      </c>
      <c r="H6" s="1338" t="s">
        <v>867</v>
      </c>
      <c r="I6" s="1339" t="s">
        <v>868</v>
      </c>
      <c r="J6" s="1340" t="s">
        <v>2</v>
      </c>
      <c r="K6" s="1340" t="s">
        <v>3</v>
      </c>
      <c r="L6" s="1342" t="s">
        <v>6</v>
      </c>
    </row>
    <row r="7" spans="2:12" ht="12.75">
      <c r="B7" s="1343" t="s">
        <v>197</v>
      </c>
      <c r="C7" s="1344">
        <v>3.98</v>
      </c>
      <c r="D7" s="1345">
        <v>0.18</v>
      </c>
      <c r="E7" s="1346">
        <v>0.25</v>
      </c>
      <c r="F7" s="1347">
        <v>0.0044</v>
      </c>
      <c r="G7" s="1348">
        <v>0.9477779527559054</v>
      </c>
      <c r="H7" s="1349" t="s">
        <v>63</v>
      </c>
      <c r="I7" s="1350" t="s">
        <v>63</v>
      </c>
      <c r="J7" s="1350" t="s">
        <v>63</v>
      </c>
      <c r="K7" s="1351" t="s">
        <v>63</v>
      </c>
      <c r="L7" s="1352" t="s">
        <v>63</v>
      </c>
    </row>
    <row r="8" spans="2:12" ht="12.75">
      <c r="B8" s="1353" t="s">
        <v>198</v>
      </c>
      <c r="C8" s="1354">
        <v>2.28</v>
      </c>
      <c r="D8" s="1355">
        <v>0.1463</v>
      </c>
      <c r="E8" s="1356">
        <v>0.14</v>
      </c>
      <c r="F8" s="1357">
        <v>0.0656</v>
      </c>
      <c r="G8" s="1358">
        <v>2.22</v>
      </c>
      <c r="H8" s="1359">
        <v>4.46</v>
      </c>
      <c r="I8" s="1356">
        <v>1.16</v>
      </c>
      <c r="J8" s="1360">
        <v>1</v>
      </c>
      <c r="K8" s="1360">
        <v>0.54</v>
      </c>
      <c r="L8" s="1361">
        <v>3.04</v>
      </c>
    </row>
    <row r="9" spans="2:12" ht="12.75">
      <c r="B9" s="1353" t="s">
        <v>199</v>
      </c>
      <c r="C9" s="1354">
        <v>1.82</v>
      </c>
      <c r="D9" s="1355">
        <v>0.31</v>
      </c>
      <c r="E9" s="1356">
        <v>0.07</v>
      </c>
      <c r="F9" s="1357">
        <v>0.9267</v>
      </c>
      <c r="G9" s="1358">
        <v>1.1</v>
      </c>
      <c r="H9" s="1359">
        <v>4.43</v>
      </c>
      <c r="I9" s="1356">
        <v>0.93</v>
      </c>
      <c r="J9" s="1360">
        <v>0.79</v>
      </c>
      <c r="K9" s="1360">
        <v>0.9349</v>
      </c>
      <c r="L9" s="1361">
        <v>1.97</v>
      </c>
    </row>
    <row r="10" spans="2:12" ht="12.75">
      <c r="B10" s="1353" t="s">
        <v>200</v>
      </c>
      <c r="C10" s="1354">
        <v>0.97</v>
      </c>
      <c r="D10" s="1355">
        <v>0.60496</v>
      </c>
      <c r="E10" s="1356">
        <v>0.03</v>
      </c>
      <c r="F10" s="1357">
        <v>0.5235</v>
      </c>
      <c r="G10" s="1358">
        <v>0.29</v>
      </c>
      <c r="H10" s="1359">
        <v>3.27</v>
      </c>
      <c r="I10" s="1356">
        <v>1.4799466666666667</v>
      </c>
      <c r="J10" s="1360">
        <v>0.5</v>
      </c>
      <c r="K10" s="1360">
        <v>0.8726</v>
      </c>
      <c r="L10" s="1361">
        <v>0.97</v>
      </c>
    </row>
    <row r="11" spans="2:12" ht="12.75">
      <c r="B11" s="1353" t="s">
        <v>201</v>
      </c>
      <c r="C11" s="1354">
        <v>0.8</v>
      </c>
      <c r="D11" s="1355">
        <v>0.74</v>
      </c>
      <c r="E11" s="1356">
        <v>0.08</v>
      </c>
      <c r="F11" s="1357">
        <v>0.128</v>
      </c>
      <c r="G11" s="1358">
        <v>0.4837</v>
      </c>
      <c r="H11" s="1359">
        <v>2.68</v>
      </c>
      <c r="I11" s="1356">
        <v>2.11</v>
      </c>
      <c r="J11" s="1360">
        <v>0.75</v>
      </c>
      <c r="K11" s="1360">
        <v>0.5803</v>
      </c>
      <c r="L11" s="1361">
        <v>0.9588</v>
      </c>
    </row>
    <row r="12" spans="2:12" ht="12.75">
      <c r="B12" s="1353" t="s">
        <v>202</v>
      </c>
      <c r="C12" s="1354">
        <v>0.7</v>
      </c>
      <c r="D12" s="1355">
        <v>1.52</v>
      </c>
      <c r="E12" s="1356">
        <v>0.47</v>
      </c>
      <c r="F12" s="1357">
        <v>0.1551</v>
      </c>
      <c r="G12" s="1358">
        <v>0.6795</v>
      </c>
      <c r="H12" s="1359">
        <v>3.03</v>
      </c>
      <c r="I12" s="1356">
        <v>2.26</v>
      </c>
      <c r="J12" s="1360">
        <v>1.06</v>
      </c>
      <c r="K12" s="1360">
        <v>0.369</v>
      </c>
      <c r="L12" s="1361">
        <v>0.9434</v>
      </c>
    </row>
    <row r="13" spans="2:12" ht="12.75">
      <c r="B13" s="1353" t="s">
        <v>203</v>
      </c>
      <c r="C13" s="1354">
        <v>0.61</v>
      </c>
      <c r="D13" s="1355">
        <v>1.9281166666666665</v>
      </c>
      <c r="E13" s="1356">
        <v>0.234</v>
      </c>
      <c r="F13" s="1357">
        <v>0.7409</v>
      </c>
      <c r="G13" s="1358">
        <v>0.35</v>
      </c>
      <c r="H13" s="1359" t="s">
        <v>63</v>
      </c>
      <c r="I13" s="1362" t="s">
        <v>63</v>
      </c>
      <c r="J13" s="1363" t="s">
        <v>63</v>
      </c>
      <c r="K13" s="1363" t="s">
        <v>63</v>
      </c>
      <c r="L13" s="1352" t="s">
        <v>63</v>
      </c>
    </row>
    <row r="14" spans="2:12" ht="12.75">
      <c r="B14" s="1353" t="s">
        <v>204</v>
      </c>
      <c r="C14" s="1354">
        <v>0.97</v>
      </c>
      <c r="D14" s="1355">
        <v>4.02</v>
      </c>
      <c r="E14" s="1364">
        <v>0.08</v>
      </c>
      <c r="F14" s="1365">
        <v>1.1286</v>
      </c>
      <c r="G14" s="1366">
        <v>0.5323</v>
      </c>
      <c r="H14" s="1367">
        <v>2.41</v>
      </c>
      <c r="I14" s="1362">
        <v>4.03</v>
      </c>
      <c r="J14" s="1368">
        <v>0.83</v>
      </c>
      <c r="K14" s="1368">
        <v>1.3759</v>
      </c>
      <c r="L14" s="1361">
        <v>1.3328</v>
      </c>
    </row>
    <row r="15" spans="2:12" ht="12.75">
      <c r="B15" s="1353" t="s">
        <v>205</v>
      </c>
      <c r="C15" s="1354">
        <v>1.09</v>
      </c>
      <c r="D15" s="1355">
        <v>3.4946865983623683</v>
      </c>
      <c r="E15" s="1356">
        <v>0.06</v>
      </c>
      <c r="F15" s="1357">
        <v>0.687</v>
      </c>
      <c r="G15" s="1358">
        <v>1.0974</v>
      </c>
      <c r="H15" s="1359">
        <v>2.65</v>
      </c>
      <c r="I15" s="1362">
        <v>4.04</v>
      </c>
      <c r="J15" s="1360">
        <v>0.68</v>
      </c>
      <c r="K15" s="1360">
        <v>1.1623</v>
      </c>
      <c r="L15" s="1361">
        <v>1.2908</v>
      </c>
    </row>
    <row r="16" spans="2:12" ht="12.75">
      <c r="B16" s="1353" t="s">
        <v>206</v>
      </c>
      <c r="C16" s="1354">
        <v>0.83</v>
      </c>
      <c r="D16" s="1355">
        <v>4.46</v>
      </c>
      <c r="E16" s="1364">
        <v>0.04</v>
      </c>
      <c r="F16" s="1365">
        <v>0.5904</v>
      </c>
      <c r="G16" s="1366">
        <v>1.3361</v>
      </c>
      <c r="H16" s="1367" t="s">
        <v>63</v>
      </c>
      <c r="I16" s="1362">
        <v>4.12</v>
      </c>
      <c r="J16" s="1360">
        <v>0.64</v>
      </c>
      <c r="K16" s="1360">
        <v>0.9827</v>
      </c>
      <c r="L16" s="1361">
        <v>0.6016</v>
      </c>
    </row>
    <row r="17" spans="2:12" ht="12.75">
      <c r="B17" s="1353" t="s">
        <v>207</v>
      </c>
      <c r="C17" s="1354">
        <v>1.34</v>
      </c>
      <c r="D17" s="1355">
        <v>2.67</v>
      </c>
      <c r="E17" s="1356">
        <v>0.13</v>
      </c>
      <c r="F17" s="1357">
        <v>0.3719</v>
      </c>
      <c r="G17" s="1369"/>
      <c r="H17" s="1359">
        <v>3.44</v>
      </c>
      <c r="I17" s="1362" t="s">
        <v>63</v>
      </c>
      <c r="J17" s="1363" t="s">
        <v>63</v>
      </c>
      <c r="K17" s="1363" t="s">
        <v>63</v>
      </c>
      <c r="L17" s="1352"/>
    </row>
    <row r="18" spans="2:12" ht="12.75">
      <c r="B18" s="1370" t="s">
        <v>208</v>
      </c>
      <c r="C18" s="1371">
        <v>1.15</v>
      </c>
      <c r="D18" s="1372">
        <v>1.19</v>
      </c>
      <c r="E18" s="1373">
        <v>0.02</v>
      </c>
      <c r="F18" s="1373">
        <v>0.1739</v>
      </c>
      <c r="G18" s="1374"/>
      <c r="H18" s="1375">
        <v>2.72</v>
      </c>
      <c r="I18" s="1376">
        <v>2.71</v>
      </c>
      <c r="J18" s="1377">
        <v>0.72</v>
      </c>
      <c r="K18" s="1363">
        <v>0.7579</v>
      </c>
      <c r="L18" s="1352"/>
    </row>
    <row r="19" spans="2:12" ht="15.75" customHeight="1" thickBot="1">
      <c r="B19" s="1378" t="s">
        <v>1143</v>
      </c>
      <c r="C19" s="1379">
        <v>1.31</v>
      </c>
      <c r="D19" s="1380">
        <v>1.74</v>
      </c>
      <c r="E19" s="1381">
        <v>0.1327766719972371</v>
      </c>
      <c r="F19" s="1381">
        <v>0.43</v>
      </c>
      <c r="G19" s="1382"/>
      <c r="H19" s="1380">
        <v>2.94</v>
      </c>
      <c r="I19" s="1380">
        <v>2.69</v>
      </c>
      <c r="J19" s="1381">
        <v>0.7614812880000341</v>
      </c>
      <c r="K19" s="1381">
        <v>0.78</v>
      </c>
      <c r="L19" s="1383"/>
    </row>
    <row r="20" ht="12.75" thickTop="1">
      <c r="L20" s="1384"/>
    </row>
    <row r="21" ht="12">
      <c r="L21" s="1384"/>
    </row>
    <row r="22" spans="4:7" ht="15.75">
      <c r="D22" s="1385"/>
      <c r="E22" s="1386"/>
      <c r="F22" s="1386"/>
      <c r="G22" s="1386"/>
    </row>
    <row r="23" spans="4:7" ht="15.75">
      <c r="D23" s="1387"/>
      <c r="E23" s="1388"/>
      <c r="F23" s="1388"/>
      <c r="G23" s="1388"/>
    </row>
    <row r="24" spans="4:7" ht="15.75">
      <c r="D24" s="1387"/>
      <c r="E24" s="1388"/>
      <c r="F24" s="1388"/>
      <c r="G24" s="1388"/>
    </row>
    <row r="25" spans="4:7" ht="15.75">
      <c r="D25" s="1387"/>
      <c r="E25" s="1388"/>
      <c r="F25" s="1388"/>
      <c r="G25" s="1388"/>
    </row>
    <row r="26" spans="4:7" ht="15.75">
      <c r="D26" s="1387"/>
      <c r="E26" s="1388"/>
      <c r="F26" s="1388"/>
      <c r="G26" s="1388"/>
    </row>
    <row r="27" spans="4:7" ht="15.75">
      <c r="D27" s="1387"/>
      <c r="E27" s="1388"/>
      <c r="F27" s="1388"/>
      <c r="G27" s="1388"/>
    </row>
    <row r="28" spans="4:7" ht="15">
      <c r="D28" s="1387"/>
      <c r="E28" s="1389"/>
      <c r="F28" s="1389"/>
      <c r="G28" s="1389"/>
    </row>
    <row r="29" spans="4:7" ht="15.75">
      <c r="D29" s="1385"/>
      <c r="E29" s="1388"/>
      <c r="F29" s="1388"/>
      <c r="G29" s="1388"/>
    </row>
    <row r="30" spans="4:7" ht="15.75">
      <c r="D30" s="1387"/>
      <c r="E30" s="1390"/>
      <c r="F30" s="1390"/>
      <c r="G30" s="1390"/>
    </row>
    <row r="31" spans="4:7" ht="15.75">
      <c r="D31" s="1385"/>
      <c r="E31" s="1391"/>
      <c r="F31" s="1391"/>
      <c r="G31" s="1391"/>
    </row>
    <row r="32" spans="4:7" ht="15.75">
      <c r="D32" s="1387"/>
      <c r="E32" s="1390"/>
      <c r="F32" s="1390"/>
      <c r="G32" s="1390"/>
    </row>
    <row r="33" spans="4:7" ht="15.75">
      <c r="D33" s="1387"/>
      <c r="E33" s="1391"/>
      <c r="F33" s="1391"/>
      <c r="G33" s="1391"/>
    </row>
    <row r="34" spans="4:7" ht="15.75">
      <c r="D34" s="1392"/>
      <c r="E34" s="1391"/>
      <c r="F34" s="1391"/>
      <c r="G34" s="1391"/>
    </row>
  </sheetData>
  <sheetProtection/>
  <mergeCells count="5">
    <mergeCell ref="B1:L1"/>
    <mergeCell ref="B2:L2"/>
    <mergeCell ref="B5:B6"/>
    <mergeCell ref="C5:G5"/>
    <mergeCell ref="H5:L5"/>
  </mergeCells>
  <printOptions horizontalCentered="1"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1.7109375" style="200" bestFit="1" customWidth="1"/>
    <col min="2" max="3" width="9.57421875" style="200" hidden="1" customWidth="1"/>
    <col min="4" max="4" width="0" style="200" hidden="1" customWidth="1"/>
    <col min="5" max="5" width="10.140625" style="200" customWidth="1"/>
    <col min="6" max="6" width="11.140625" style="200" customWidth="1"/>
    <col min="7" max="10" width="9.140625" style="200" customWidth="1"/>
    <col min="11" max="11" width="9.7109375" style="200" customWidth="1"/>
    <col min="12" max="12" width="9.140625" style="200" customWidth="1"/>
    <col min="13" max="16384" width="9.140625" style="200" customWidth="1"/>
  </cols>
  <sheetData>
    <row r="1" spans="1:13" ht="12.75">
      <c r="A1" s="1426" t="s">
        <v>212</v>
      </c>
      <c r="B1" s="1426"/>
      <c r="C1" s="1426"/>
      <c r="D1" s="1426"/>
      <c r="E1" s="1426"/>
      <c r="F1" s="1426"/>
      <c r="G1" s="1426"/>
      <c r="H1" s="1426"/>
      <c r="I1" s="1426"/>
      <c r="J1" s="1426"/>
      <c r="K1" s="1426"/>
      <c r="L1" s="1426"/>
      <c r="M1" s="1426"/>
    </row>
    <row r="2" spans="1:13" ht="15.75">
      <c r="A2" s="1427" t="s">
        <v>105</v>
      </c>
      <c r="B2" s="1427"/>
      <c r="C2" s="1427"/>
      <c r="D2" s="1427"/>
      <c r="E2" s="1427"/>
      <c r="F2" s="1427"/>
      <c r="G2" s="1427"/>
      <c r="H2" s="1427"/>
      <c r="I2" s="1427"/>
      <c r="J2" s="1427"/>
      <c r="K2" s="1427"/>
      <c r="L2" s="1427"/>
      <c r="M2" s="1427"/>
    </row>
    <row r="3" spans="1:13" ht="12.75">
      <c r="A3" s="1428" t="s">
        <v>213</v>
      </c>
      <c r="B3" s="1428"/>
      <c r="C3" s="1428"/>
      <c r="D3" s="1428"/>
      <c r="E3" s="1428"/>
      <c r="F3" s="1428"/>
      <c r="G3" s="1428"/>
      <c r="H3" s="1428"/>
      <c r="I3" s="1428"/>
      <c r="J3" s="1428"/>
      <c r="K3" s="1428"/>
      <c r="L3" s="1428"/>
      <c r="M3" s="1428"/>
    </row>
    <row r="4" spans="1:10" ht="12.75">
      <c r="A4" s="201"/>
      <c r="B4" s="201"/>
      <c r="C4" s="201"/>
      <c r="D4" s="201"/>
      <c r="E4" s="201"/>
      <c r="F4" s="201"/>
      <c r="G4" s="201"/>
      <c r="H4" s="201"/>
      <c r="I4" s="201"/>
      <c r="J4" s="201"/>
    </row>
    <row r="5" spans="1:13" ht="16.5">
      <c r="A5" s="1429" t="s">
        <v>214</v>
      </c>
      <c r="B5" s="1430" t="s">
        <v>215</v>
      </c>
      <c r="C5" s="1430"/>
      <c r="D5" s="1431"/>
      <c r="E5" s="1430" t="s">
        <v>2</v>
      </c>
      <c r="F5" s="1430"/>
      <c r="G5" s="1431"/>
      <c r="H5" s="1430" t="s">
        <v>3</v>
      </c>
      <c r="I5" s="1430"/>
      <c r="J5" s="1431"/>
      <c r="K5" s="1430" t="s">
        <v>216</v>
      </c>
      <c r="L5" s="1430"/>
      <c r="M5" s="1431"/>
    </row>
    <row r="6" spans="1:13" ht="12.75">
      <c r="A6" s="1429"/>
      <c r="B6" s="202" t="s">
        <v>217</v>
      </c>
      <c r="C6" s="202" t="s">
        <v>218</v>
      </c>
      <c r="D6" s="202" t="s">
        <v>219</v>
      </c>
      <c r="E6" s="202" t="s">
        <v>217</v>
      </c>
      <c r="F6" s="202" t="s">
        <v>218</v>
      </c>
      <c r="G6" s="202" t="s">
        <v>219</v>
      </c>
      <c r="H6" s="202" t="s">
        <v>217</v>
      </c>
      <c r="I6" s="202" t="s">
        <v>218</v>
      </c>
      <c r="J6" s="202" t="s">
        <v>219</v>
      </c>
      <c r="K6" s="202" t="s">
        <v>217</v>
      </c>
      <c r="L6" s="202" t="s">
        <v>218</v>
      </c>
      <c r="M6" s="202" t="s">
        <v>219</v>
      </c>
    </row>
    <row r="7" spans="1:13" ht="12.75">
      <c r="A7" s="203" t="s">
        <v>197</v>
      </c>
      <c r="B7" s="204">
        <v>11.852776044915785</v>
      </c>
      <c r="C7" s="205">
        <v>10.026857654431524</v>
      </c>
      <c r="D7" s="206">
        <f>B7-C7</f>
        <v>1.8259183904842615</v>
      </c>
      <c r="E7" s="204">
        <v>7.9</v>
      </c>
      <c r="F7" s="207">
        <v>9.519934906427977</v>
      </c>
      <c r="G7" s="208">
        <v>-1.6199349064279769</v>
      </c>
      <c r="H7" s="209">
        <v>7.5</v>
      </c>
      <c r="I7" s="210">
        <v>7.726597325408619</v>
      </c>
      <c r="J7" s="211">
        <v>-0.2265973254086191</v>
      </c>
      <c r="K7" s="209">
        <v>6.9</v>
      </c>
      <c r="L7" s="212">
        <v>3.7</v>
      </c>
      <c r="M7" s="213">
        <v>3.2</v>
      </c>
    </row>
    <row r="8" spans="1:13" ht="12.75">
      <c r="A8" s="203" t="s">
        <v>198</v>
      </c>
      <c r="B8" s="204">
        <v>11.241507103150084</v>
      </c>
      <c r="C8" s="205">
        <v>9.73451327433628</v>
      </c>
      <c r="D8" s="214">
        <f aca="true" t="shared" si="0" ref="D8:D18">B8-C8</f>
        <v>1.5069938288138047</v>
      </c>
      <c r="E8" s="204">
        <v>8</v>
      </c>
      <c r="F8" s="207">
        <v>9.83870967741936</v>
      </c>
      <c r="G8" s="208">
        <v>-1.8387096774193594</v>
      </c>
      <c r="H8" s="215">
        <v>7.6</v>
      </c>
      <c r="I8" s="216">
        <v>6.461086637298095</v>
      </c>
      <c r="J8" s="217">
        <v>1.1389133627019046</v>
      </c>
      <c r="K8" s="215">
        <v>7.2</v>
      </c>
      <c r="L8" s="218">
        <v>4.4</v>
      </c>
      <c r="M8" s="219">
        <v>2.8</v>
      </c>
    </row>
    <row r="9" spans="1:13" ht="12.75">
      <c r="A9" s="203" t="s">
        <v>199</v>
      </c>
      <c r="B9" s="204">
        <v>10.51344743276286</v>
      </c>
      <c r="C9" s="205">
        <v>9.753954305799667</v>
      </c>
      <c r="D9" s="214">
        <f t="shared" si="0"/>
        <v>0.7594931269631928</v>
      </c>
      <c r="E9" s="204">
        <v>8.4</v>
      </c>
      <c r="F9" s="207">
        <v>10.16813450760607</v>
      </c>
      <c r="G9" s="208">
        <v>-1.768134507606069</v>
      </c>
      <c r="H9" s="220">
        <v>7.5</v>
      </c>
      <c r="I9" s="216">
        <v>5.523255813953483</v>
      </c>
      <c r="J9" s="217">
        <v>1.976744186046517</v>
      </c>
      <c r="K9" s="220">
        <v>8.2</v>
      </c>
      <c r="L9" s="218">
        <v>5</v>
      </c>
      <c r="M9" s="219">
        <v>3.3000000000000007</v>
      </c>
    </row>
    <row r="10" spans="1:13" ht="12.75">
      <c r="A10" s="203" t="s">
        <v>200</v>
      </c>
      <c r="B10" s="204">
        <v>10.465116279069761</v>
      </c>
      <c r="C10" s="205">
        <v>9.903593339176169</v>
      </c>
      <c r="D10" s="214">
        <f t="shared" si="0"/>
        <v>0.5615229398935924</v>
      </c>
      <c r="E10" s="204">
        <v>10</v>
      </c>
      <c r="F10" s="207">
        <v>11.164274322169064</v>
      </c>
      <c r="G10" s="208">
        <v>-1.1642743221690637</v>
      </c>
      <c r="H10" s="220">
        <v>7.2</v>
      </c>
      <c r="I10" s="216">
        <v>4.375896700143471</v>
      </c>
      <c r="J10" s="217">
        <v>2.824103299856529</v>
      </c>
      <c r="K10" s="220">
        <v>10.4</v>
      </c>
      <c r="L10" s="218">
        <v>5.4</v>
      </c>
      <c r="M10" s="219">
        <v>5</v>
      </c>
    </row>
    <row r="11" spans="1:13" ht="12.75">
      <c r="A11" s="203" t="s">
        <v>201</v>
      </c>
      <c r="B11" s="204">
        <v>10.368098159509202</v>
      </c>
      <c r="C11" s="205">
        <v>10.563380281690144</v>
      </c>
      <c r="D11" s="214">
        <f t="shared" si="0"/>
        <v>-0.19528212218094154</v>
      </c>
      <c r="E11" s="204">
        <v>10.3</v>
      </c>
      <c r="F11" s="207">
        <v>9.872611464968159</v>
      </c>
      <c r="G11" s="217">
        <v>0.4273885350318416</v>
      </c>
      <c r="H11" s="220">
        <v>7</v>
      </c>
      <c r="I11" s="218">
        <v>4.927536231884062</v>
      </c>
      <c r="J11" s="217">
        <v>2.072463768115938</v>
      </c>
      <c r="K11" s="220">
        <v>11.6</v>
      </c>
      <c r="L11" s="218">
        <v>5.6</v>
      </c>
      <c r="M11" s="219">
        <v>6</v>
      </c>
    </row>
    <row r="12" spans="1:15" ht="12.75">
      <c r="A12" s="203" t="s">
        <v>202</v>
      </c>
      <c r="B12" s="204">
        <v>9.817073170731703</v>
      </c>
      <c r="C12" s="205">
        <v>10.78947368421052</v>
      </c>
      <c r="D12" s="214">
        <f t="shared" si="0"/>
        <v>-0.9724005134788172</v>
      </c>
      <c r="E12" s="204">
        <v>9.7</v>
      </c>
      <c r="F12" s="207">
        <v>8.788598574821862</v>
      </c>
      <c r="G12" s="217">
        <v>0.9114014251781377</v>
      </c>
      <c r="H12" s="220">
        <v>6.8</v>
      </c>
      <c r="I12" s="218">
        <v>5.1936619718310055</v>
      </c>
      <c r="J12" s="217">
        <v>1.6063380281689943</v>
      </c>
      <c r="K12" s="220">
        <v>12.1</v>
      </c>
      <c r="L12" s="218">
        <v>5.7</v>
      </c>
      <c r="M12" s="219">
        <v>6.4</v>
      </c>
      <c r="O12" s="221"/>
    </row>
    <row r="13" spans="1:13" ht="12.75">
      <c r="A13" s="203" t="s">
        <v>203</v>
      </c>
      <c r="B13" s="204">
        <v>10.073260073260087</v>
      </c>
      <c r="C13" s="205">
        <v>10.907504363001735</v>
      </c>
      <c r="D13" s="214">
        <f t="shared" si="0"/>
        <v>-0.8342442897416475</v>
      </c>
      <c r="E13" s="204">
        <v>8.8</v>
      </c>
      <c r="F13" s="207">
        <v>8.025177025963814</v>
      </c>
      <c r="G13" s="217">
        <v>0.7748229740361872</v>
      </c>
      <c r="H13" s="222">
        <v>7</v>
      </c>
      <c r="I13" s="218">
        <v>5.3697183098591665</v>
      </c>
      <c r="J13" s="217">
        <v>1.6302816901408335</v>
      </c>
      <c r="K13" s="222">
        <v>11.3</v>
      </c>
      <c r="L13" s="218">
        <v>5.2</v>
      </c>
      <c r="M13" s="219">
        <f>K13-L13</f>
        <v>6.1000000000000005</v>
      </c>
    </row>
    <row r="14" spans="1:13" ht="12.75">
      <c r="A14" s="203" t="s">
        <v>204</v>
      </c>
      <c r="B14" s="204">
        <v>10.237659963436926</v>
      </c>
      <c r="C14" s="205">
        <v>10.389610389610397</v>
      </c>
      <c r="D14" s="214">
        <f t="shared" si="0"/>
        <v>-0.151950426173471</v>
      </c>
      <c r="E14" s="204">
        <v>8.9</v>
      </c>
      <c r="F14" s="207">
        <v>8.313725490196063</v>
      </c>
      <c r="G14" s="217">
        <v>0.5862745098039372</v>
      </c>
      <c r="H14" s="220">
        <v>7</v>
      </c>
      <c r="I14" s="218">
        <v>5.253940455341507</v>
      </c>
      <c r="J14" s="217">
        <v>1.7460595446584932</v>
      </c>
      <c r="K14" s="222">
        <v>10.2</v>
      </c>
      <c r="L14" s="218">
        <v>4.83</v>
      </c>
      <c r="M14" s="219">
        <f>K14-L14</f>
        <v>5.369999999999999</v>
      </c>
    </row>
    <row r="15" spans="1:13" ht="12.75">
      <c r="A15" s="203" t="s">
        <v>205</v>
      </c>
      <c r="B15" s="204">
        <v>9.4578313253012</v>
      </c>
      <c r="C15" s="205">
        <v>9.393680614859107</v>
      </c>
      <c r="D15" s="214">
        <f t="shared" si="0"/>
        <v>0.06415071044209242</v>
      </c>
      <c r="E15" s="204">
        <v>9.4</v>
      </c>
      <c r="F15" s="207">
        <v>8.587041373926624</v>
      </c>
      <c r="G15" s="217">
        <v>0.8129586260733763</v>
      </c>
      <c r="H15" s="220">
        <v>6.9</v>
      </c>
      <c r="I15" s="218">
        <v>4.86533449174631</v>
      </c>
      <c r="J15" s="217">
        <v>2.03466550825369</v>
      </c>
      <c r="K15" s="220">
        <v>9.7</v>
      </c>
      <c r="L15" s="218">
        <v>5.39</v>
      </c>
      <c r="M15" s="219">
        <f>K15-L15</f>
        <v>4.31</v>
      </c>
    </row>
    <row r="16" spans="1:13" ht="12.75">
      <c r="A16" s="203" t="s">
        <v>206</v>
      </c>
      <c r="B16" s="220">
        <v>8.690476190476176</v>
      </c>
      <c r="C16" s="218">
        <v>9.306260575296093</v>
      </c>
      <c r="D16" s="214">
        <f t="shared" si="0"/>
        <v>-0.6157843848199178</v>
      </c>
      <c r="E16" s="223">
        <v>9.7</v>
      </c>
      <c r="F16" s="207">
        <v>8.281733746130044</v>
      </c>
      <c r="G16" s="217">
        <v>1.4182662538699553</v>
      </c>
      <c r="H16" s="220">
        <v>7.1</v>
      </c>
      <c r="I16" s="218">
        <v>5.00863557858375</v>
      </c>
      <c r="J16" s="217">
        <v>2.09136442141625</v>
      </c>
      <c r="K16" s="220">
        <v>10</v>
      </c>
      <c r="L16" s="218">
        <v>5.76</v>
      </c>
      <c r="M16" s="219">
        <f>K16-L16</f>
        <v>4.24</v>
      </c>
    </row>
    <row r="17" spans="1:13" ht="12.75">
      <c r="A17" s="203" t="s">
        <v>207</v>
      </c>
      <c r="B17" s="204">
        <v>8.22561692126908</v>
      </c>
      <c r="C17" s="205">
        <v>9.866220735785959</v>
      </c>
      <c r="D17" s="214">
        <f t="shared" si="0"/>
        <v>-1.6406038145168793</v>
      </c>
      <c r="E17" s="204">
        <v>9.5</v>
      </c>
      <c r="F17" s="207">
        <v>7.458143074581415</v>
      </c>
      <c r="G17" s="217">
        <v>2.0418569254185854</v>
      </c>
      <c r="H17" s="220">
        <v>7.4</v>
      </c>
      <c r="I17" s="218">
        <v>5.398457583547554</v>
      </c>
      <c r="J17" s="217">
        <v>2.0015424164524465</v>
      </c>
      <c r="K17" s="220"/>
      <c r="L17" s="218"/>
      <c r="M17" s="219"/>
    </row>
    <row r="18" spans="1:13" ht="12.75">
      <c r="A18" s="203" t="s">
        <v>208</v>
      </c>
      <c r="B18" s="204">
        <v>7.8</v>
      </c>
      <c r="C18" s="205">
        <v>9.637561779242148</v>
      </c>
      <c r="D18" s="214">
        <f t="shared" si="0"/>
        <v>-1.8375617792421481</v>
      </c>
      <c r="E18" s="204">
        <v>8.1</v>
      </c>
      <c r="F18" s="207">
        <v>7.96393688955672</v>
      </c>
      <c r="G18" s="217">
        <v>0.13606311044327946</v>
      </c>
      <c r="H18" s="209">
        <v>7.6</v>
      </c>
      <c r="I18" s="224">
        <v>3.7</v>
      </c>
      <c r="J18" s="217">
        <v>3.8999999999999995</v>
      </c>
      <c r="K18" s="209"/>
      <c r="L18" s="224"/>
      <c r="M18" s="219"/>
    </row>
    <row r="19" spans="1:13" ht="13.5" thickBot="1">
      <c r="A19" s="225" t="s">
        <v>209</v>
      </c>
      <c r="B19" s="226">
        <f>AVERAGE(B7:B18)</f>
        <v>9.895238555323571</v>
      </c>
      <c r="C19" s="226">
        <f>AVERAGE(C7:C18)</f>
        <v>10.022717583119979</v>
      </c>
      <c r="D19" s="227">
        <f>AVERAGE(D7:D18)</f>
        <v>-0.12747902779640655</v>
      </c>
      <c r="E19" s="226">
        <f aca="true" t="shared" si="1" ref="E19:J19">AVERAGE(E7:E18)</f>
        <v>9.058333333333334</v>
      </c>
      <c r="F19" s="226">
        <f t="shared" si="1"/>
        <v>8.998501754480598</v>
      </c>
      <c r="G19" s="226">
        <f t="shared" si="1"/>
        <v>0.059831578852735934</v>
      </c>
      <c r="H19" s="226">
        <f t="shared" si="1"/>
        <v>7.216666666666666</v>
      </c>
      <c r="I19" s="226">
        <f t="shared" si="1"/>
        <v>5.317010091633086</v>
      </c>
      <c r="J19" s="226">
        <f t="shared" si="1"/>
        <v>1.8996565750335812</v>
      </c>
      <c r="K19" s="226">
        <f>AVERAGE(K7:K18)</f>
        <v>9.760000000000002</v>
      </c>
      <c r="L19" s="226">
        <f>AVERAGE(L7:L18)</f>
        <v>5.098</v>
      </c>
      <c r="M19" s="226">
        <f>AVERAGE(M7:M18)</f>
        <v>4.672000000000001</v>
      </c>
    </row>
    <row r="20" spans="1:10" ht="13.5" thickTop="1">
      <c r="A20" s="196" t="s">
        <v>19</v>
      </c>
      <c r="B20" s="228"/>
      <c r="C20" s="228"/>
      <c r="D20" s="228"/>
      <c r="E20" s="228"/>
      <c r="F20" s="228"/>
      <c r="G20" s="228"/>
      <c r="H20" s="228"/>
      <c r="I20" s="228"/>
      <c r="J20" s="228"/>
    </row>
    <row r="21" spans="1:10" ht="12.75">
      <c r="A21" s="229" t="s">
        <v>220</v>
      </c>
      <c r="B21" s="228"/>
      <c r="C21" s="228"/>
      <c r="D21" s="228"/>
      <c r="E21" s="228"/>
      <c r="F21" s="228"/>
      <c r="G21" s="228"/>
      <c r="H21" s="228"/>
      <c r="I21" s="228"/>
      <c r="J21" s="228"/>
    </row>
    <row r="22" spans="1:7" ht="12.75">
      <c r="A22" s="228" t="s">
        <v>221</v>
      </c>
      <c r="G22" s="230"/>
    </row>
    <row r="23" spans="1:7" ht="12.75">
      <c r="A23" s="231" t="s">
        <v>222</v>
      </c>
      <c r="G23" s="230"/>
    </row>
    <row r="24" ht="12.75">
      <c r="G24" s="230"/>
    </row>
    <row r="25" ht="12.75">
      <c r="G25" s="230"/>
    </row>
  </sheetData>
  <sheetProtection/>
  <mergeCells count="8">
    <mergeCell ref="A1:M1"/>
    <mergeCell ref="A2:M2"/>
    <mergeCell ref="A3:M3"/>
    <mergeCell ref="A5:A6"/>
    <mergeCell ref="B5:D5"/>
    <mergeCell ref="E5:G5"/>
    <mergeCell ref="H5:J5"/>
    <mergeCell ref="K5:M5"/>
  </mergeCells>
  <printOptions horizontalCentered="1"/>
  <pageMargins left="0.3" right="0.3" top="0.3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7">
      <selection activeCell="C42" sqref="C42"/>
    </sheetView>
  </sheetViews>
  <sheetFormatPr defaultColWidth="9.140625" defaultRowHeight="15"/>
  <cols>
    <col min="1" max="1" width="40.8515625" style="233" customWidth="1"/>
    <col min="2" max="2" width="9.140625" style="233" customWidth="1"/>
    <col min="3" max="3" width="8.57421875" style="233" bestFit="1" customWidth="1"/>
    <col min="4" max="4" width="10.00390625" style="233" customWidth="1"/>
    <col min="5" max="5" width="8.57421875" style="233" bestFit="1" customWidth="1"/>
    <col min="6" max="6" width="8.7109375" style="233" customWidth="1"/>
    <col min="7" max="7" width="9.8515625" style="233" customWidth="1"/>
    <col min="8" max="11" width="8.57421875" style="233" bestFit="1" customWidth="1"/>
    <col min="12" max="12" width="9.00390625" style="233" customWidth="1"/>
    <col min="13" max="16384" width="9.140625" style="233" customWidth="1"/>
  </cols>
  <sheetData>
    <row r="1" spans="1:13" ht="12.75">
      <c r="A1" s="1432" t="s">
        <v>223</v>
      </c>
      <c r="B1" s="1432"/>
      <c r="C1" s="1432"/>
      <c r="D1" s="1432"/>
      <c r="E1" s="1432"/>
      <c r="F1" s="1432"/>
      <c r="G1" s="1432"/>
      <c r="H1" s="1432"/>
      <c r="I1" s="1432"/>
      <c r="J1" s="1432"/>
      <c r="K1" s="1432"/>
      <c r="L1" s="1432"/>
      <c r="M1" s="232"/>
    </row>
    <row r="2" spans="1:12" ht="15.75">
      <c r="A2" s="1433" t="s">
        <v>224</v>
      </c>
      <c r="B2" s="1433"/>
      <c r="C2" s="1433"/>
      <c r="D2" s="1433"/>
      <c r="E2" s="1433"/>
      <c r="F2" s="1433"/>
      <c r="G2" s="1433"/>
      <c r="H2" s="1433"/>
      <c r="I2" s="1433"/>
      <c r="J2" s="1433"/>
      <c r="K2" s="1433"/>
      <c r="L2" s="1433"/>
    </row>
    <row r="3" spans="1:12" ht="15.75" customHeight="1">
      <c r="A3" s="1433" t="s">
        <v>225</v>
      </c>
      <c r="B3" s="1433"/>
      <c r="C3" s="1433"/>
      <c r="D3" s="1433"/>
      <c r="E3" s="1433"/>
      <c r="F3" s="1433"/>
      <c r="G3" s="1433"/>
      <c r="H3" s="1433"/>
      <c r="I3" s="1433"/>
      <c r="J3" s="1433"/>
      <c r="K3" s="1433"/>
      <c r="L3" s="1433"/>
    </row>
    <row r="4" spans="1:12" ht="13.5" thickBot="1">
      <c r="A4" s="1400" t="s">
        <v>147</v>
      </c>
      <c r="B4" s="1400"/>
      <c r="C4" s="1400"/>
      <c r="D4" s="1400"/>
      <c r="E4" s="1400"/>
      <c r="F4" s="1400"/>
      <c r="G4" s="1400"/>
      <c r="H4" s="1400"/>
      <c r="I4" s="1400"/>
      <c r="J4" s="1400"/>
      <c r="K4" s="1400"/>
      <c r="L4" s="1400"/>
    </row>
    <row r="5" spans="1:12" ht="21.75" customHeight="1" thickTop="1">
      <c r="A5" s="1434" t="s">
        <v>226</v>
      </c>
      <c r="B5" s="1436" t="s">
        <v>227</v>
      </c>
      <c r="C5" s="234" t="s">
        <v>2</v>
      </c>
      <c r="D5" s="1438" t="s">
        <v>3</v>
      </c>
      <c r="E5" s="1439"/>
      <c r="F5" s="1440" t="s">
        <v>6</v>
      </c>
      <c r="G5" s="1440"/>
      <c r="H5" s="1439"/>
      <c r="I5" s="1441" t="s">
        <v>152</v>
      </c>
      <c r="J5" s="1442"/>
      <c r="K5" s="1442"/>
      <c r="L5" s="1443"/>
    </row>
    <row r="6" spans="1:12" ht="24">
      <c r="A6" s="1435"/>
      <c r="B6" s="1437"/>
      <c r="C6" s="235" t="str">
        <f>H6</f>
        <v>April/May</v>
      </c>
      <c r="D6" s="235" t="str">
        <f>G6</f>
        <v>March/April</v>
      </c>
      <c r="E6" s="235" t="str">
        <f>H6</f>
        <v>April/May</v>
      </c>
      <c r="F6" s="235" t="s">
        <v>153</v>
      </c>
      <c r="G6" s="235" t="s">
        <v>154</v>
      </c>
      <c r="H6" s="235" t="s">
        <v>155</v>
      </c>
      <c r="I6" s="236" t="s">
        <v>156</v>
      </c>
      <c r="J6" s="237" t="s">
        <v>156</v>
      </c>
      <c r="K6" s="238" t="s">
        <v>157</v>
      </c>
      <c r="L6" s="239" t="s">
        <v>157</v>
      </c>
    </row>
    <row r="7" spans="1:12" ht="12.75">
      <c r="A7" s="240">
        <v>1</v>
      </c>
      <c r="B7" s="241">
        <v>2</v>
      </c>
      <c r="C7" s="242">
        <v>3</v>
      </c>
      <c r="D7" s="241">
        <v>4</v>
      </c>
      <c r="E7" s="241">
        <v>5</v>
      </c>
      <c r="F7" s="243">
        <v>6</v>
      </c>
      <c r="G7" s="237">
        <v>7</v>
      </c>
      <c r="H7" s="242">
        <v>8</v>
      </c>
      <c r="I7" s="244" t="s">
        <v>158</v>
      </c>
      <c r="J7" s="245" t="s">
        <v>159</v>
      </c>
      <c r="K7" s="246" t="s">
        <v>160</v>
      </c>
      <c r="L7" s="247" t="s">
        <v>161</v>
      </c>
    </row>
    <row r="8" spans="1:12" ht="24" customHeight="1">
      <c r="A8" s="248" t="s">
        <v>228</v>
      </c>
      <c r="B8" s="249">
        <v>100</v>
      </c>
      <c r="C8" s="250">
        <v>282.78628619436495</v>
      </c>
      <c r="D8" s="250">
        <v>292.0317148496093</v>
      </c>
      <c r="E8" s="250">
        <v>297.0716018108867</v>
      </c>
      <c r="F8" s="251">
        <v>309.1447627369639</v>
      </c>
      <c r="G8" s="251">
        <v>308.1719703737849</v>
      </c>
      <c r="H8" s="252">
        <v>314.3767096596036</v>
      </c>
      <c r="I8" s="253">
        <v>5.05162955699457</v>
      </c>
      <c r="J8" s="254">
        <v>1.7258012417839268</v>
      </c>
      <c r="K8" s="255">
        <v>5.825231271931926</v>
      </c>
      <c r="L8" s="256">
        <v>2.0134015687062146</v>
      </c>
    </row>
    <row r="9" spans="1:12" ht="21" customHeight="1">
      <c r="A9" s="257" t="s">
        <v>229</v>
      </c>
      <c r="B9" s="258">
        <v>49.593021995747016</v>
      </c>
      <c r="C9" s="259">
        <v>313.07201694338363</v>
      </c>
      <c r="D9" s="260">
        <v>330.3342014073089</v>
      </c>
      <c r="E9" s="260">
        <v>340.7146820029681</v>
      </c>
      <c r="F9" s="251">
        <v>362.8519188450612</v>
      </c>
      <c r="G9" s="251">
        <v>360.83115804065375</v>
      </c>
      <c r="H9" s="252">
        <v>373.57159342663954</v>
      </c>
      <c r="I9" s="261">
        <v>8.829490840308281</v>
      </c>
      <c r="J9" s="251">
        <v>3.1424177549390038</v>
      </c>
      <c r="K9" s="262">
        <v>9.643526727558282</v>
      </c>
      <c r="L9" s="263">
        <v>3.530857882442163</v>
      </c>
    </row>
    <row r="10" spans="1:12" ht="21" customHeight="1">
      <c r="A10" s="264" t="s">
        <v>230</v>
      </c>
      <c r="B10" s="265">
        <v>16.575694084141823</v>
      </c>
      <c r="C10" s="266">
        <v>244.1616690412044</v>
      </c>
      <c r="D10" s="266">
        <v>265.2810923307605</v>
      </c>
      <c r="E10" s="266">
        <v>271.7620015172695</v>
      </c>
      <c r="F10" s="267">
        <v>276.9843407435284</v>
      </c>
      <c r="G10" s="267">
        <v>271.92656476888567</v>
      </c>
      <c r="H10" s="268">
        <v>270.17684354158314</v>
      </c>
      <c r="I10" s="269">
        <v>11.30412180767297</v>
      </c>
      <c r="J10" s="270">
        <v>2.4430347182182004</v>
      </c>
      <c r="K10" s="271">
        <v>-0.5832890421899606</v>
      </c>
      <c r="L10" s="272">
        <v>-0.6434535841651297</v>
      </c>
    </row>
    <row r="11" spans="1:12" ht="21" customHeight="1">
      <c r="A11" s="264" t="s">
        <v>231</v>
      </c>
      <c r="B11" s="265">
        <v>6.086031204033311</v>
      </c>
      <c r="C11" s="266">
        <v>341.7735937532379</v>
      </c>
      <c r="D11" s="266">
        <v>366.86526941456134</v>
      </c>
      <c r="E11" s="266">
        <v>359.9301801407448</v>
      </c>
      <c r="F11" s="270">
        <v>390.01045323939024</v>
      </c>
      <c r="G11" s="270">
        <v>369.2315755960203</v>
      </c>
      <c r="H11" s="273">
        <v>412.2565293714193</v>
      </c>
      <c r="I11" s="269">
        <v>5.312460271759932</v>
      </c>
      <c r="J11" s="270">
        <v>-1.8903640796751944</v>
      </c>
      <c r="K11" s="271">
        <v>14.537916550985813</v>
      </c>
      <c r="L11" s="272">
        <v>11.652566199395949</v>
      </c>
    </row>
    <row r="12" spans="1:12" ht="21" customHeight="1">
      <c r="A12" s="264" t="s">
        <v>232</v>
      </c>
      <c r="B12" s="265">
        <v>3.770519507075808</v>
      </c>
      <c r="C12" s="266">
        <v>282.62731580757867</v>
      </c>
      <c r="D12" s="266">
        <v>331.615881638675</v>
      </c>
      <c r="E12" s="266">
        <v>390.3213111214083</v>
      </c>
      <c r="F12" s="270">
        <v>487.39997546845683</v>
      </c>
      <c r="G12" s="270">
        <v>475.59875100325996</v>
      </c>
      <c r="H12" s="273">
        <v>477.87526068769176</v>
      </c>
      <c r="I12" s="269">
        <v>38.10459544793292</v>
      </c>
      <c r="J12" s="270">
        <v>17.70284016333636</v>
      </c>
      <c r="K12" s="271">
        <v>22.43125011922551</v>
      </c>
      <c r="L12" s="272">
        <v>0.4786618298785754</v>
      </c>
    </row>
    <row r="13" spans="1:12" ht="21" customHeight="1">
      <c r="A13" s="264" t="s">
        <v>233</v>
      </c>
      <c r="B13" s="265">
        <v>11.183012678383857</v>
      </c>
      <c r="C13" s="266">
        <v>286.34612910495656</v>
      </c>
      <c r="D13" s="266">
        <v>299.53090742502064</v>
      </c>
      <c r="E13" s="266">
        <v>319.0387965263252</v>
      </c>
      <c r="F13" s="270">
        <v>321.20593264195725</v>
      </c>
      <c r="G13" s="270">
        <v>337.2604020753839</v>
      </c>
      <c r="H13" s="273">
        <v>371.6367806851714</v>
      </c>
      <c r="I13" s="269">
        <v>11.41718504229739</v>
      </c>
      <c r="J13" s="270">
        <v>6.51281340847531</v>
      </c>
      <c r="K13" s="271">
        <v>16.486391226248912</v>
      </c>
      <c r="L13" s="272">
        <v>10.19282975358125</v>
      </c>
    </row>
    <row r="14" spans="1:12" ht="21" customHeight="1">
      <c r="A14" s="264" t="s">
        <v>234</v>
      </c>
      <c r="B14" s="265">
        <v>1.9487350779721184</v>
      </c>
      <c r="C14" s="266">
        <v>312.85649667387804</v>
      </c>
      <c r="D14" s="266">
        <v>313.5485117547456</v>
      </c>
      <c r="E14" s="266">
        <v>320.99784477989147</v>
      </c>
      <c r="F14" s="270">
        <v>387.36444589119805</v>
      </c>
      <c r="G14" s="270">
        <v>382.7880352958181</v>
      </c>
      <c r="H14" s="273">
        <v>375.4409204496363</v>
      </c>
      <c r="I14" s="269">
        <v>2.602262760264807</v>
      </c>
      <c r="J14" s="270">
        <v>2.3758151437097723</v>
      </c>
      <c r="K14" s="271">
        <v>16.960573584871412</v>
      </c>
      <c r="L14" s="272">
        <v>-1.9193689898128525</v>
      </c>
    </row>
    <row r="15" spans="1:12" ht="21" customHeight="1">
      <c r="A15" s="264" t="s">
        <v>235</v>
      </c>
      <c r="B15" s="265">
        <v>10.019129444140097</v>
      </c>
      <c r="C15" s="266">
        <v>451.0385171208429</v>
      </c>
      <c r="D15" s="266">
        <v>452.9936209754824</v>
      </c>
      <c r="E15" s="266">
        <v>452.5437296244001</v>
      </c>
      <c r="F15" s="274">
        <v>483.34119979893865</v>
      </c>
      <c r="G15" s="274">
        <v>481.7452139766878</v>
      </c>
      <c r="H15" s="275">
        <v>483.77216658214905</v>
      </c>
      <c r="I15" s="269">
        <v>0.3337214996993083</v>
      </c>
      <c r="J15" s="270">
        <v>-0.09931516256530415</v>
      </c>
      <c r="K15" s="271">
        <v>6.900645156141664</v>
      </c>
      <c r="L15" s="272">
        <v>0.42075199641928407</v>
      </c>
    </row>
    <row r="16" spans="1:12" ht="21" customHeight="1">
      <c r="A16" s="257" t="s">
        <v>236</v>
      </c>
      <c r="B16" s="276">
        <v>20.37273710722672</v>
      </c>
      <c r="C16" s="259">
        <v>243.7890078744953</v>
      </c>
      <c r="D16" s="260">
        <v>254.57110421563806</v>
      </c>
      <c r="E16" s="260">
        <v>254.78984183408437</v>
      </c>
      <c r="F16" s="251">
        <v>269.9203518810219</v>
      </c>
      <c r="G16" s="251">
        <v>270.3278430962376</v>
      </c>
      <c r="H16" s="252">
        <v>270.1970765154617</v>
      </c>
      <c r="I16" s="261">
        <v>4.512440513828423</v>
      </c>
      <c r="J16" s="251">
        <v>0.0859239775544296</v>
      </c>
      <c r="K16" s="262">
        <v>6.047036479346872</v>
      </c>
      <c r="L16" s="263">
        <v>-0.048373330426557004</v>
      </c>
    </row>
    <row r="17" spans="1:12" ht="21" customHeight="1">
      <c r="A17" s="264" t="s">
        <v>237</v>
      </c>
      <c r="B17" s="265">
        <v>6.117694570987977</v>
      </c>
      <c r="C17" s="266">
        <v>237.20207826523725</v>
      </c>
      <c r="D17" s="266">
        <v>234.61895574471896</v>
      </c>
      <c r="E17" s="266">
        <v>234.62710185544893</v>
      </c>
      <c r="F17" s="267">
        <v>241.76349065893365</v>
      </c>
      <c r="G17" s="267">
        <v>244.11680897704125</v>
      </c>
      <c r="H17" s="268">
        <v>247.24215531029603</v>
      </c>
      <c r="I17" s="277">
        <v>-1.0855623309122109</v>
      </c>
      <c r="J17" s="267">
        <v>0.003472059921222126</v>
      </c>
      <c r="K17" s="278">
        <v>5.376639508004956</v>
      </c>
      <c r="L17" s="279">
        <v>1.280266748673057</v>
      </c>
    </row>
    <row r="18" spans="1:12" ht="21" customHeight="1">
      <c r="A18" s="264" t="s">
        <v>238</v>
      </c>
      <c r="B18" s="265">
        <v>5.683628753648385</v>
      </c>
      <c r="C18" s="266">
        <v>265.61965607883275</v>
      </c>
      <c r="D18" s="266">
        <v>291.8822801004435</v>
      </c>
      <c r="E18" s="266">
        <v>291.8822801004435</v>
      </c>
      <c r="F18" s="270">
        <v>315.95923277532006</v>
      </c>
      <c r="G18" s="270">
        <v>315.95229488919495</v>
      </c>
      <c r="H18" s="273">
        <v>315.95229488919495</v>
      </c>
      <c r="I18" s="269">
        <v>9.887304429690374</v>
      </c>
      <c r="J18" s="270">
        <v>0</v>
      </c>
      <c r="K18" s="271">
        <v>8.246480320925414</v>
      </c>
      <c r="L18" s="272">
        <v>0</v>
      </c>
    </row>
    <row r="19" spans="1:12" ht="21" customHeight="1">
      <c r="A19" s="264" t="s">
        <v>239</v>
      </c>
      <c r="B19" s="265">
        <v>4.4957766210627</v>
      </c>
      <c r="C19" s="266">
        <v>284.6204468642407</v>
      </c>
      <c r="D19" s="266">
        <v>290.3667286359913</v>
      </c>
      <c r="E19" s="266">
        <v>291.3468593119764</v>
      </c>
      <c r="F19" s="270">
        <v>299.9405520984004</v>
      </c>
      <c r="G19" s="270">
        <v>298.8713220619742</v>
      </c>
      <c r="H19" s="273">
        <v>294.46907814046006</v>
      </c>
      <c r="I19" s="269">
        <v>2.3632920690845935</v>
      </c>
      <c r="J19" s="270">
        <v>0.3375492366461259</v>
      </c>
      <c r="K19" s="271">
        <v>1.0716500723079179</v>
      </c>
      <c r="L19" s="272">
        <v>-1.47295628471214</v>
      </c>
    </row>
    <row r="20" spans="1:12" ht="21" customHeight="1">
      <c r="A20" s="264" t="s">
        <v>240</v>
      </c>
      <c r="B20" s="265">
        <v>4.065637161527658</v>
      </c>
      <c r="C20" s="266">
        <v>177.97698358385068</v>
      </c>
      <c r="D20" s="266">
        <v>192.75939921316527</v>
      </c>
      <c r="E20" s="266">
        <v>192.75939921316527</v>
      </c>
      <c r="F20" s="274">
        <v>214.6184829794771</v>
      </c>
      <c r="G20" s="274">
        <v>214.31136011052558</v>
      </c>
      <c r="H20" s="275">
        <v>213.8212814128335</v>
      </c>
      <c r="I20" s="280">
        <v>8.305801869234458</v>
      </c>
      <c r="J20" s="274">
        <v>0</v>
      </c>
      <c r="K20" s="281">
        <v>10.926513718989497</v>
      </c>
      <c r="L20" s="282">
        <v>-0.22867602419177047</v>
      </c>
    </row>
    <row r="21" spans="1:12" s="289" customFormat="1" ht="21" customHeight="1">
      <c r="A21" s="257" t="s">
        <v>241</v>
      </c>
      <c r="B21" s="276">
        <v>30.044340897026256</v>
      </c>
      <c r="C21" s="259">
        <v>259.2296550320686</v>
      </c>
      <c r="D21" s="260">
        <v>254.1953563593943</v>
      </c>
      <c r="E21" s="260">
        <v>253.68703854987027</v>
      </c>
      <c r="F21" s="251">
        <v>247.0684053928009</v>
      </c>
      <c r="G21" s="283">
        <v>246.88976612396328</v>
      </c>
      <c r="H21" s="284">
        <v>246.60014130389547</v>
      </c>
      <c r="I21" s="285">
        <v>-2.1381105034116104</v>
      </c>
      <c r="J21" s="286">
        <v>-0.1999713200131623</v>
      </c>
      <c r="K21" s="287">
        <v>-2.7935590586279204</v>
      </c>
      <c r="L21" s="288">
        <v>-0.11730936628713096</v>
      </c>
    </row>
    <row r="22" spans="1:12" ht="21" customHeight="1">
      <c r="A22" s="264" t="s">
        <v>242</v>
      </c>
      <c r="B22" s="265">
        <v>5.397977971447429</v>
      </c>
      <c r="C22" s="266">
        <v>574.2041133779165</v>
      </c>
      <c r="D22" s="266">
        <v>492.1764318305168</v>
      </c>
      <c r="E22" s="266">
        <v>492.17643183051683</v>
      </c>
      <c r="F22" s="267">
        <v>429.1272750027746</v>
      </c>
      <c r="G22" s="290">
        <v>429.1272750027746</v>
      </c>
      <c r="H22" s="291">
        <v>428.44393615420285</v>
      </c>
      <c r="I22" s="277">
        <v>-14.285456971885651</v>
      </c>
      <c r="J22" s="267">
        <v>0</v>
      </c>
      <c r="K22" s="278">
        <v>-12.94911571431372</v>
      </c>
      <c r="L22" s="279">
        <v>-0.15923920206827802</v>
      </c>
    </row>
    <row r="23" spans="1:12" ht="21" customHeight="1">
      <c r="A23" s="264" t="s">
        <v>243</v>
      </c>
      <c r="B23" s="265">
        <v>2.4560330063653932</v>
      </c>
      <c r="C23" s="266">
        <v>232.63415197120108</v>
      </c>
      <c r="D23" s="266">
        <v>250.91641748980203</v>
      </c>
      <c r="E23" s="266">
        <v>250.91641748980203</v>
      </c>
      <c r="F23" s="270">
        <v>252.815026921143</v>
      </c>
      <c r="G23" s="270">
        <v>250.91641748980203</v>
      </c>
      <c r="H23" s="273">
        <v>250.91641748980203</v>
      </c>
      <c r="I23" s="269">
        <v>7.858805495103823</v>
      </c>
      <c r="J23" s="270">
        <v>0</v>
      </c>
      <c r="K23" s="271">
        <v>0</v>
      </c>
      <c r="L23" s="272">
        <v>0</v>
      </c>
    </row>
    <row r="24" spans="1:12" ht="21" customHeight="1">
      <c r="A24" s="264" t="s">
        <v>244</v>
      </c>
      <c r="B24" s="265">
        <v>6.973714820123034</v>
      </c>
      <c r="C24" s="266">
        <v>186.3194547246451</v>
      </c>
      <c r="D24" s="266">
        <v>190.05011237091617</v>
      </c>
      <c r="E24" s="266">
        <v>190.05011237091617</v>
      </c>
      <c r="F24" s="270">
        <v>202.90953839750165</v>
      </c>
      <c r="G24" s="292">
        <v>208.41354283740475</v>
      </c>
      <c r="H24" s="293">
        <v>209.3327928770262</v>
      </c>
      <c r="I24" s="269">
        <v>2.002290985546537</v>
      </c>
      <c r="J24" s="270">
        <v>0</v>
      </c>
      <c r="K24" s="271">
        <v>10.146103185919998</v>
      </c>
      <c r="L24" s="272">
        <v>0.44107020451093604</v>
      </c>
    </row>
    <row r="25" spans="1:12" ht="21" customHeight="1">
      <c r="A25" s="264" t="s">
        <v>245</v>
      </c>
      <c r="B25" s="265">
        <v>1.8659527269142209</v>
      </c>
      <c r="C25" s="266">
        <v>124.56528492995382</v>
      </c>
      <c r="D25" s="266">
        <v>124.32195046688975</v>
      </c>
      <c r="E25" s="266">
        <v>124.9417785974585</v>
      </c>
      <c r="F25" s="270">
        <v>124.9417785974585</v>
      </c>
      <c r="G25" s="292">
        <v>124.61798323275819</v>
      </c>
      <c r="H25" s="293">
        <v>124.97886167090418</v>
      </c>
      <c r="I25" s="269">
        <v>0.30224606134557064</v>
      </c>
      <c r="J25" s="270">
        <v>0.4985669290426813</v>
      </c>
      <c r="K25" s="271">
        <v>0.02968028297816261</v>
      </c>
      <c r="L25" s="272">
        <v>0.2895877695853386</v>
      </c>
    </row>
    <row r="26" spans="1:12" ht="21" customHeight="1">
      <c r="A26" s="264" t="s">
        <v>246</v>
      </c>
      <c r="B26" s="265">
        <v>2.731641690470963</v>
      </c>
      <c r="C26" s="266">
        <v>146.13491987879542</v>
      </c>
      <c r="D26" s="266">
        <v>153.98678356295525</v>
      </c>
      <c r="E26" s="266">
        <v>153.98678356295525</v>
      </c>
      <c r="F26" s="270">
        <v>155.5475865961158</v>
      </c>
      <c r="G26" s="292">
        <v>152.77739258078455</v>
      </c>
      <c r="H26" s="293">
        <v>152.1458136334161</v>
      </c>
      <c r="I26" s="269">
        <v>5.373023566627452</v>
      </c>
      <c r="J26" s="270">
        <v>0</v>
      </c>
      <c r="K26" s="271">
        <v>-1.195537621439101</v>
      </c>
      <c r="L26" s="272">
        <v>-0.4133981714830526</v>
      </c>
    </row>
    <row r="27" spans="1:12" ht="21" customHeight="1">
      <c r="A27" s="264" t="s">
        <v>247</v>
      </c>
      <c r="B27" s="265">
        <v>3.1001290737979397</v>
      </c>
      <c r="C27" s="266">
        <v>177.03229474019602</v>
      </c>
      <c r="D27" s="266">
        <v>191.79303126267783</v>
      </c>
      <c r="E27" s="266">
        <v>191.79303126267783</v>
      </c>
      <c r="F27" s="270">
        <v>196.80533857828615</v>
      </c>
      <c r="G27" s="292">
        <v>196.80533857828615</v>
      </c>
      <c r="H27" s="293">
        <v>196.80533857828615</v>
      </c>
      <c r="I27" s="269">
        <v>8.33787786807143</v>
      </c>
      <c r="J27" s="270">
        <v>0</v>
      </c>
      <c r="K27" s="271">
        <v>2.6133938666121423</v>
      </c>
      <c r="L27" s="272">
        <v>0</v>
      </c>
    </row>
    <row r="28" spans="1:12" ht="21" customHeight="1" thickBot="1">
      <c r="A28" s="294" t="s">
        <v>248</v>
      </c>
      <c r="B28" s="295">
        <v>7.508891607907275</v>
      </c>
      <c r="C28" s="296">
        <v>217.7565911416302</v>
      </c>
      <c r="D28" s="296">
        <v>238.253460383832</v>
      </c>
      <c r="E28" s="296">
        <v>236.0662453828278</v>
      </c>
      <c r="F28" s="297">
        <v>239.716358479743</v>
      </c>
      <c r="G28" s="298">
        <v>235.59933829774718</v>
      </c>
      <c r="H28" s="299">
        <v>234.21847339584758</v>
      </c>
      <c r="I28" s="300">
        <v>8.408312301917363</v>
      </c>
      <c r="J28" s="297">
        <v>-0.9180202451123023</v>
      </c>
      <c r="K28" s="301">
        <v>-0.7827345175858085</v>
      </c>
      <c r="L28" s="302">
        <v>-0.586107292098788</v>
      </c>
    </row>
    <row r="29" ht="13.5" thickTop="1"/>
    <row r="30" spans="1:5" ht="12.75">
      <c r="A30" s="303"/>
      <c r="E30" s="233" t="s">
        <v>249</v>
      </c>
    </row>
  </sheetData>
  <sheetProtection/>
  <mergeCells count="9">
    <mergeCell ref="A1:L1"/>
    <mergeCell ref="A2:L2"/>
    <mergeCell ref="A3:L3"/>
    <mergeCell ref="A4:L4"/>
    <mergeCell ref="A5:A6"/>
    <mergeCell ref="B5:B6"/>
    <mergeCell ref="D5:E5"/>
    <mergeCell ref="F5:H5"/>
    <mergeCell ref="I5:L5"/>
  </mergeCells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D23" sqref="D23"/>
    </sheetView>
  </sheetViews>
  <sheetFormatPr defaultColWidth="12.421875" defaultRowHeight="15"/>
  <cols>
    <col min="1" max="1" width="15.57421875" style="305" customWidth="1"/>
    <col min="2" max="2" width="12.421875" style="305" customWidth="1"/>
    <col min="3" max="3" width="14.00390625" style="305" customWidth="1"/>
    <col min="4" max="7" width="12.421875" style="305" customWidth="1"/>
    <col min="8" max="9" width="12.421875" style="305" hidden="1" customWidth="1"/>
    <col min="10" max="16384" width="12.421875" style="305" customWidth="1"/>
  </cols>
  <sheetData>
    <row r="1" spans="1:9" ht="12.75">
      <c r="A1" s="1444" t="s">
        <v>250</v>
      </c>
      <c r="B1" s="1444"/>
      <c r="C1" s="1444"/>
      <c r="D1" s="1444"/>
      <c r="E1" s="1444"/>
      <c r="F1" s="1444"/>
      <c r="G1" s="1444"/>
      <c r="H1" s="304"/>
      <c r="I1" s="304"/>
    </row>
    <row r="2" spans="1:10" ht="19.5" customHeight="1">
      <c r="A2" s="1445" t="s">
        <v>224</v>
      </c>
      <c r="B2" s="1445"/>
      <c r="C2" s="1445"/>
      <c r="D2" s="1445"/>
      <c r="E2" s="1445"/>
      <c r="F2" s="1445"/>
      <c r="G2" s="1445"/>
      <c r="H2" s="1445"/>
      <c r="I2" s="1445"/>
      <c r="J2" s="306"/>
    </row>
    <row r="3" spans="1:9" ht="14.25" customHeight="1">
      <c r="A3" s="1446" t="s">
        <v>251</v>
      </c>
      <c r="B3" s="1446"/>
      <c r="C3" s="1446"/>
      <c r="D3" s="1446"/>
      <c r="E3" s="1446"/>
      <c r="F3" s="1446"/>
      <c r="G3" s="1446"/>
      <c r="H3" s="1446"/>
      <c r="I3" s="1446"/>
    </row>
    <row r="4" spans="1:9" ht="15.75" customHeight="1" thickBot="1">
      <c r="A4" s="1447" t="s">
        <v>213</v>
      </c>
      <c r="B4" s="1448"/>
      <c r="C4" s="1448"/>
      <c r="D4" s="1448"/>
      <c r="E4" s="1448"/>
      <c r="F4" s="1448"/>
      <c r="G4" s="1448"/>
      <c r="H4" s="1448"/>
      <c r="I4" s="1448"/>
    </row>
    <row r="5" spans="1:13" ht="24.75" customHeight="1" thickTop="1">
      <c r="A5" s="1449" t="s">
        <v>252</v>
      </c>
      <c r="B5" s="1451" t="s">
        <v>2</v>
      </c>
      <c r="C5" s="1451"/>
      <c r="D5" s="1452" t="s">
        <v>3</v>
      </c>
      <c r="E5" s="1451"/>
      <c r="F5" s="1453" t="s">
        <v>6</v>
      </c>
      <c r="G5" s="1454"/>
      <c r="H5" s="307" t="s">
        <v>253</v>
      </c>
      <c r="I5" s="308"/>
      <c r="J5" s="309"/>
      <c r="K5" s="309"/>
      <c r="L5" s="309"/>
      <c r="M5" s="309"/>
    </row>
    <row r="6" spans="1:13" ht="24.75" customHeight="1">
      <c r="A6" s="1450"/>
      <c r="B6" s="310" t="s">
        <v>195</v>
      </c>
      <c r="C6" s="311" t="s">
        <v>196</v>
      </c>
      <c r="D6" s="311" t="s">
        <v>195</v>
      </c>
      <c r="E6" s="310" t="s">
        <v>196</v>
      </c>
      <c r="F6" s="312" t="s">
        <v>195</v>
      </c>
      <c r="G6" s="313" t="s">
        <v>196</v>
      </c>
      <c r="H6" s="314" t="s">
        <v>254</v>
      </c>
      <c r="I6" s="314" t="s">
        <v>255</v>
      </c>
      <c r="J6" s="309"/>
      <c r="K6" s="309"/>
      <c r="L6" s="309"/>
      <c r="M6" s="309"/>
    </row>
    <row r="7" spans="1:16" ht="24.75" customHeight="1">
      <c r="A7" s="315" t="s">
        <v>197</v>
      </c>
      <c r="B7" s="316">
        <v>273.2</v>
      </c>
      <c r="C7" s="316">
        <v>5.9</v>
      </c>
      <c r="D7" s="316">
        <v>293.5</v>
      </c>
      <c r="E7" s="316">
        <v>7.430453879941439</v>
      </c>
      <c r="F7" s="317">
        <v>309.2</v>
      </c>
      <c r="G7" s="318">
        <v>5.4</v>
      </c>
      <c r="H7" s="309"/>
      <c r="I7" s="309"/>
      <c r="J7" s="309"/>
      <c r="L7" s="309"/>
      <c r="M7" s="309"/>
      <c r="N7" s="309"/>
      <c r="O7" s="309"/>
      <c r="P7" s="309"/>
    </row>
    <row r="8" spans="1:16" ht="24.75" customHeight="1">
      <c r="A8" s="315" t="s">
        <v>198</v>
      </c>
      <c r="B8" s="316">
        <v>278.8</v>
      </c>
      <c r="C8" s="316">
        <v>7.6</v>
      </c>
      <c r="D8" s="316">
        <v>299.2</v>
      </c>
      <c r="E8" s="316">
        <v>7.317073170731689</v>
      </c>
      <c r="F8" s="317">
        <v>314.4739411999262</v>
      </c>
      <c r="G8" s="318">
        <v>5.098063068704704</v>
      </c>
      <c r="H8" s="309"/>
      <c r="I8" s="309"/>
      <c r="J8" s="309"/>
      <c r="L8" s="309"/>
      <c r="M8" s="309"/>
      <c r="N8" s="309"/>
      <c r="O8" s="309"/>
      <c r="P8" s="309"/>
    </row>
    <row r="9" spans="1:16" ht="24.75" customHeight="1">
      <c r="A9" s="315" t="s">
        <v>199</v>
      </c>
      <c r="B9" s="316">
        <v>279.7</v>
      </c>
      <c r="C9" s="316">
        <v>7.5</v>
      </c>
      <c r="D9" s="316">
        <v>299.8</v>
      </c>
      <c r="E9" s="316">
        <v>7.2</v>
      </c>
      <c r="F9" s="317">
        <v>317.6285467867761</v>
      </c>
      <c r="G9" s="318">
        <v>5.948689241718256</v>
      </c>
      <c r="H9" s="309"/>
      <c r="I9" s="309"/>
      <c r="J9" s="309"/>
      <c r="K9" s="309"/>
      <c r="L9" s="309"/>
      <c r="M9" s="309"/>
      <c r="N9" s="309"/>
      <c r="O9" s="309"/>
      <c r="P9" s="309"/>
    </row>
    <row r="10" spans="1:16" ht="24.75" customHeight="1">
      <c r="A10" s="315" t="s">
        <v>200</v>
      </c>
      <c r="B10" s="316">
        <v>281.8</v>
      </c>
      <c r="C10" s="316">
        <v>9</v>
      </c>
      <c r="D10" s="316">
        <v>300.8</v>
      </c>
      <c r="E10" s="316">
        <v>6.7</v>
      </c>
      <c r="F10" s="317">
        <v>322.1263609552701</v>
      </c>
      <c r="G10" s="318">
        <v>7.099144774973908</v>
      </c>
      <c r="H10" s="309"/>
      <c r="I10" s="309"/>
      <c r="J10" s="309"/>
      <c r="K10" s="309"/>
      <c r="L10" s="309"/>
      <c r="M10" s="309"/>
      <c r="N10" s="309"/>
      <c r="O10" s="309"/>
      <c r="P10" s="309"/>
    </row>
    <row r="11" spans="1:16" ht="24.75" customHeight="1">
      <c r="A11" s="315" t="s">
        <v>201</v>
      </c>
      <c r="B11" s="316">
        <v>278.8</v>
      </c>
      <c r="C11" s="316">
        <v>9.2</v>
      </c>
      <c r="D11" s="316">
        <v>297.2</v>
      </c>
      <c r="E11" s="316">
        <v>6.6</v>
      </c>
      <c r="F11" s="317">
        <v>320.6523604510862</v>
      </c>
      <c r="G11" s="318">
        <v>7.884118351311216</v>
      </c>
      <c r="H11" s="309"/>
      <c r="I11" s="309"/>
      <c r="J11" s="309"/>
      <c r="K11" s="309"/>
      <c r="L11" s="309"/>
      <c r="M11" s="309"/>
      <c r="N11" s="309"/>
      <c r="O11" s="309"/>
      <c r="P11" s="309"/>
    </row>
    <row r="12" spans="1:16" ht="24.75" customHeight="1">
      <c r="A12" s="315" t="s">
        <v>202</v>
      </c>
      <c r="B12" s="316">
        <v>277.7</v>
      </c>
      <c r="C12" s="316">
        <v>8.9</v>
      </c>
      <c r="D12" s="316">
        <v>292.8</v>
      </c>
      <c r="E12" s="316">
        <v>5.4</v>
      </c>
      <c r="F12" s="317">
        <v>315.2</v>
      </c>
      <c r="G12" s="318">
        <v>7.6</v>
      </c>
      <c r="H12" s="309"/>
      <c r="I12" s="309"/>
      <c r="J12" s="309"/>
      <c r="K12" s="309"/>
      <c r="L12" s="309"/>
      <c r="M12" s="309"/>
      <c r="N12" s="309"/>
      <c r="O12" s="309"/>
      <c r="P12" s="309"/>
    </row>
    <row r="13" spans="1:16" ht="24.75" customHeight="1">
      <c r="A13" s="315" t="s">
        <v>203</v>
      </c>
      <c r="B13" s="316">
        <v>275.1</v>
      </c>
      <c r="C13" s="316">
        <v>8.1</v>
      </c>
      <c r="D13" s="316">
        <v>290.2</v>
      </c>
      <c r="E13" s="316">
        <v>5.5</v>
      </c>
      <c r="F13" s="317">
        <v>310.1537492453343</v>
      </c>
      <c r="G13" s="318">
        <v>6.878639820979203</v>
      </c>
      <c r="H13" s="309"/>
      <c r="I13" s="309"/>
      <c r="J13" s="309"/>
      <c r="K13" s="309"/>
      <c r="L13" s="309"/>
      <c r="M13" s="309"/>
      <c r="N13" s="309"/>
      <c r="O13" s="309"/>
      <c r="P13" s="309"/>
    </row>
    <row r="14" spans="1:16" ht="24.75" customHeight="1">
      <c r="A14" s="315" t="s">
        <v>204</v>
      </c>
      <c r="B14" s="316">
        <v>277.9</v>
      </c>
      <c r="C14" s="316">
        <v>8.3</v>
      </c>
      <c r="D14" s="316">
        <v>293.1</v>
      </c>
      <c r="E14" s="316">
        <v>5.5</v>
      </c>
      <c r="F14" s="317">
        <v>309.1447627369639</v>
      </c>
      <c r="G14" s="318">
        <v>5.483480669822853</v>
      </c>
      <c r="H14" s="309"/>
      <c r="I14" s="309"/>
      <c r="J14" s="309"/>
      <c r="K14" s="309"/>
      <c r="L14" s="309"/>
      <c r="M14" s="309"/>
      <c r="N14" s="309"/>
      <c r="O14" s="309"/>
      <c r="P14" s="309"/>
    </row>
    <row r="15" spans="1:16" ht="24.75" customHeight="1">
      <c r="A15" s="315" t="s">
        <v>205</v>
      </c>
      <c r="B15" s="316">
        <v>277.4</v>
      </c>
      <c r="C15" s="316">
        <v>9</v>
      </c>
      <c r="D15" s="316">
        <v>292</v>
      </c>
      <c r="E15" s="316">
        <v>5.3</v>
      </c>
      <c r="F15" s="317">
        <v>308.1719703737849</v>
      </c>
      <c r="G15" s="318">
        <v>5.526884479820126</v>
      </c>
      <c r="K15" s="309"/>
      <c r="L15" s="309"/>
      <c r="M15" s="309"/>
      <c r="N15" s="309"/>
      <c r="O15" s="309"/>
      <c r="P15" s="309"/>
    </row>
    <row r="16" spans="1:16" ht="24.75" customHeight="1">
      <c r="A16" s="315" t="s">
        <v>206</v>
      </c>
      <c r="B16" s="316">
        <v>282.81431836721043</v>
      </c>
      <c r="C16" s="316">
        <v>9.1</v>
      </c>
      <c r="D16" s="316">
        <v>297.1</v>
      </c>
      <c r="E16" s="316">
        <v>5.1</v>
      </c>
      <c r="F16" s="317">
        <v>314.3767096596036</v>
      </c>
      <c r="G16" s="318">
        <v>5.825231271931926</v>
      </c>
      <c r="K16" s="309"/>
      <c r="L16" s="309"/>
      <c r="M16" s="309"/>
      <c r="N16" s="309"/>
      <c r="O16" s="309"/>
      <c r="P16" s="309"/>
    </row>
    <row r="17" spans="1:16" ht="24.75" customHeight="1">
      <c r="A17" s="315" t="s">
        <v>207</v>
      </c>
      <c r="B17" s="316">
        <v>284.2</v>
      </c>
      <c r="C17" s="316">
        <v>9.1</v>
      </c>
      <c r="D17" s="316">
        <v>299.5</v>
      </c>
      <c r="E17" s="316">
        <v>5.4</v>
      </c>
      <c r="F17" s="317"/>
      <c r="G17" s="318"/>
      <c r="K17" s="309"/>
      <c r="L17" s="309"/>
      <c r="M17" s="309"/>
      <c r="N17" s="309"/>
      <c r="O17" s="309"/>
      <c r="P17" s="309"/>
    </row>
    <row r="18" spans="1:16" ht="24.75" customHeight="1">
      <c r="A18" s="315" t="s">
        <v>208</v>
      </c>
      <c r="B18" s="316">
        <v>288.9</v>
      </c>
      <c r="C18" s="316">
        <v>7.8</v>
      </c>
      <c r="D18" s="316">
        <v>304.4</v>
      </c>
      <c r="E18" s="316">
        <v>5.4</v>
      </c>
      <c r="F18" s="317"/>
      <c r="G18" s="318"/>
      <c r="K18" s="309"/>
      <c r="L18" s="309"/>
      <c r="M18" s="309"/>
      <c r="N18" s="309"/>
      <c r="O18" s="309"/>
      <c r="P18" s="309"/>
    </row>
    <row r="19" spans="1:7" ht="24.75" customHeight="1" thickBot="1">
      <c r="A19" s="319" t="s">
        <v>209</v>
      </c>
      <c r="B19" s="320">
        <v>279.7</v>
      </c>
      <c r="C19" s="320">
        <v>8.3</v>
      </c>
      <c r="D19" s="320">
        <v>296.6</v>
      </c>
      <c r="E19" s="320">
        <v>6.1</v>
      </c>
      <c r="F19" s="321"/>
      <c r="G19" s="322"/>
    </row>
    <row r="20" spans="1:4" ht="19.5" customHeight="1" thickTop="1">
      <c r="A20" s="323"/>
      <c r="D20" s="309"/>
    </row>
    <row r="21" spans="1:7" ht="19.5" customHeight="1">
      <c r="A21" s="323"/>
      <c r="G21" s="306"/>
    </row>
    <row r="23" spans="1:2" ht="12.75">
      <c r="A23" s="324"/>
      <c r="B23" s="324"/>
    </row>
    <row r="24" spans="1:2" ht="12.75">
      <c r="A24" s="325"/>
      <c r="B24" s="324"/>
    </row>
    <row r="25" spans="1:2" ht="12.75">
      <c r="A25" s="325"/>
      <c r="B25" s="324"/>
    </row>
    <row r="26" spans="1:2" ht="12.75">
      <c r="A26" s="325"/>
      <c r="B26" s="324"/>
    </row>
    <row r="27" spans="1:2" ht="12.75">
      <c r="A27" s="324"/>
      <c r="B27" s="324"/>
    </row>
  </sheetData>
  <sheetProtection/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"/>
  <sheetViews>
    <sheetView zoomScalePageLayoutView="0" workbookViewId="0" topLeftCell="A1">
      <selection activeCell="K9" sqref="K9"/>
    </sheetView>
  </sheetViews>
  <sheetFormatPr defaultColWidth="9.140625" defaultRowHeight="24.75" customHeight="1"/>
  <cols>
    <col min="1" max="1" width="6.28125" style="289" customWidth="1"/>
    <col min="2" max="2" width="34.28125" style="233" bestFit="1" customWidth="1"/>
    <col min="3" max="3" width="6.8515625" style="233" bestFit="1" customWidth="1"/>
    <col min="4" max="4" width="10.7109375" style="233" customWidth="1"/>
    <col min="5" max="5" width="10.8515625" style="233" customWidth="1"/>
    <col min="6" max="6" width="10.7109375" style="233" customWidth="1"/>
    <col min="7" max="7" width="9.421875" style="233" customWidth="1"/>
    <col min="8" max="8" width="10.57421875" style="233" customWidth="1"/>
    <col min="9" max="9" width="10.8515625" style="233" customWidth="1"/>
    <col min="10" max="13" width="7.140625" style="233" bestFit="1" customWidth="1"/>
    <col min="14" max="14" width="5.57421875" style="233" customWidth="1"/>
    <col min="15" max="16384" width="9.140625" style="233" customWidth="1"/>
  </cols>
  <sheetData>
    <row r="1" spans="1:13" ht="12.75">
      <c r="A1" s="1455" t="s">
        <v>256</v>
      </c>
      <c r="B1" s="1455"/>
      <c r="C1" s="1455"/>
      <c r="D1" s="1455"/>
      <c r="E1" s="1455"/>
      <c r="F1" s="1455"/>
      <c r="G1" s="1455"/>
      <c r="H1" s="1455"/>
      <c r="I1" s="1455"/>
      <c r="J1" s="1455"/>
      <c r="K1" s="1455"/>
      <c r="L1" s="1455"/>
      <c r="M1" s="1455"/>
    </row>
    <row r="2" spans="1:13" ht="15.75">
      <c r="A2" s="1433" t="s">
        <v>108</v>
      </c>
      <c r="B2" s="1433"/>
      <c r="C2" s="1433"/>
      <c r="D2" s="1433"/>
      <c r="E2" s="1433"/>
      <c r="F2" s="1433"/>
      <c r="G2" s="1433"/>
      <c r="H2" s="1433"/>
      <c r="I2" s="1433"/>
      <c r="J2" s="1433"/>
      <c r="K2" s="1433"/>
      <c r="L2" s="1433"/>
      <c r="M2" s="1433"/>
    </row>
    <row r="3" spans="1:13" ht="12.75">
      <c r="A3" s="1455" t="s">
        <v>257</v>
      </c>
      <c r="B3" s="1455"/>
      <c r="C3" s="1455"/>
      <c r="D3" s="1455"/>
      <c r="E3" s="1455"/>
      <c r="F3" s="1455"/>
      <c r="G3" s="1455"/>
      <c r="H3" s="1455"/>
      <c r="I3" s="1455"/>
      <c r="J3" s="1455"/>
      <c r="K3" s="1455"/>
      <c r="L3" s="1455"/>
      <c r="M3" s="1455"/>
    </row>
    <row r="4" spans="1:13" ht="12.75">
      <c r="A4" s="1455" t="s">
        <v>147</v>
      </c>
      <c r="B4" s="1455"/>
      <c r="C4" s="1455"/>
      <c r="D4" s="1455"/>
      <c r="E4" s="1455"/>
      <c r="F4" s="1455"/>
      <c r="G4" s="1455"/>
      <c r="H4" s="1455"/>
      <c r="I4" s="1455"/>
      <c r="J4" s="1455"/>
      <c r="K4" s="1455"/>
      <c r="L4" s="1455"/>
      <c r="M4" s="1455"/>
    </row>
    <row r="5" spans="1:13" ht="13.5" thickBot="1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</row>
    <row r="6" spans="1:13" ht="13.5" thickTop="1">
      <c r="A6" s="1456" t="s">
        <v>258</v>
      </c>
      <c r="B6" s="1436" t="s">
        <v>259</v>
      </c>
      <c r="C6" s="327" t="s">
        <v>260</v>
      </c>
      <c r="D6" s="234" t="s">
        <v>2</v>
      </c>
      <c r="E6" s="1438" t="s">
        <v>3</v>
      </c>
      <c r="F6" s="1439"/>
      <c r="G6" s="1440" t="s">
        <v>6</v>
      </c>
      <c r="H6" s="1440"/>
      <c r="I6" s="1439"/>
      <c r="J6" s="1441" t="s">
        <v>196</v>
      </c>
      <c r="K6" s="1442"/>
      <c r="L6" s="1442"/>
      <c r="M6" s="1443"/>
    </row>
    <row r="7" spans="1:13" ht="25.5">
      <c r="A7" s="1457"/>
      <c r="B7" s="1437"/>
      <c r="C7" s="245" t="s">
        <v>261</v>
      </c>
      <c r="D7" s="328" t="str">
        <f>I7</f>
        <v>April/May</v>
      </c>
      <c r="E7" s="328" t="str">
        <f>H7</f>
        <v>March/April</v>
      </c>
      <c r="F7" s="328" t="str">
        <f>I7</f>
        <v>April/May</v>
      </c>
      <c r="G7" s="328" t="s">
        <v>153</v>
      </c>
      <c r="H7" s="328" t="s">
        <v>154</v>
      </c>
      <c r="I7" s="328" t="s">
        <v>155</v>
      </c>
      <c r="J7" s="1459" t="s">
        <v>262</v>
      </c>
      <c r="K7" s="1459" t="s">
        <v>263</v>
      </c>
      <c r="L7" s="1459" t="s">
        <v>264</v>
      </c>
      <c r="M7" s="1460" t="s">
        <v>265</v>
      </c>
    </row>
    <row r="8" spans="1:13" ht="12.75">
      <c r="A8" s="1458"/>
      <c r="B8" s="241">
        <v>1</v>
      </c>
      <c r="C8" s="244">
        <v>2</v>
      </c>
      <c r="D8" s="241">
        <v>3</v>
      </c>
      <c r="E8" s="241">
        <v>4</v>
      </c>
      <c r="F8" s="241">
        <v>5</v>
      </c>
      <c r="G8" s="243">
        <v>6</v>
      </c>
      <c r="H8" s="329">
        <v>7</v>
      </c>
      <c r="I8" s="329">
        <v>8</v>
      </c>
      <c r="J8" s="1437"/>
      <c r="K8" s="1437"/>
      <c r="L8" s="1437"/>
      <c r="M8" s="1461"/>
    </row>
    <row r="9" spans="1:13" ht="24.75" customHeight="1">
      <c r="A9" s="330"/>
      <c r="B9" s="331" t="s">
        <v>162</v>
      </c>
      <c r="C9" s="332">
        <v>100</v>
      </c>
      <c r="D9" s="333">
        <v>324.5</v>
      </c>
      <c r="E9" s="333">
        <v>347.5</v>
      </c>
      <c r="F9" s="333">
        <v>347.9</v>
      </c>
      <c r="G9" s="333">
        <v>362.3</v>
      </c>
      <c r="H9" s="333">
        <v>365.3</v>
      </c>
      <c r="I9" s="333">
        <v>366.2</v>
      </c>
      <c r="J9" s="334">
        <v>7.211093990754989</v>
      </c>
      <c r="K9" s="335">
        <v>0.11510791366906403</v>
      </c>
      <c r="L9" s="335">
        <v>5.26013222190285</v>
      </c>
      <c r="M9" s="336">
        <v>0.2463728442376123</v>
      </c>
    </row>
    <row r="10" spans="1:13" ht="24.75" customHeight="1">
      <c r="A10" s="337">
        <v>1</v>
      </c>
      <c r="B10" s="338" t="s">
        <v>266</v>
      </c>
      <c r="C10" s="339">
        <v>26.97</v>
      </c>
      <c r="D10" s="340">
        <v>236.9</v>
      </c>
      <c r="E10" s="340">
        <v>254.7</v>
      </c>
      <c r="F10" s="340">
        <v>254.7</v>
      </c>
      <c r="G10" s="340">
        <v>256.7</v>
      </c>
      <c r="H10" s="340">
        <v>256.7</v>
      </c>
      <c r="I10" s="340">
        <v>256.7</v>
      </c>
      <c r="J10" s="341">
        <v>7.513718868720957</v>
      </c>
      <c r="K10" s="341">
        <v>0</v>
      </c>
      <c r="L10" s="341">
        <v>0.7852375343541382</v>
      </c>
      <c r="M10" s="342">
        <v>0</v>
      </c>
    </row>
    <row r="11" spans="1:13" ht="24.75" customHeight="1">
      <c r="A11" s="343"/>
      <c r="B11" s="344" t="s">
        <v>267</v>
      </c>
      <c r="C11" s="345">
        <v>9.8</v>
      </c>
      <c r="D11" s="346">
        <v>217</v>
      </c>
      <c r="E11" s="346">
        <v>234.2</v>
      </c>
      <c r="F11" s="346">
        <v>234.2</v>
      </c>
      <c r="G11" s="346">
        <v>236.5</v>
      </c>
      <c r="H11" s="346">
        <v>236.5</v>
      </c>
      <c r="I11" s="346">
        <v>236.5</v>
      </c>
      <c r="J11" s="347">
        <v>7.926267281105993</v>
      </c>
      <c r="K11" s="347">
        <v>0</v>
      </c>
      <c r="L11" s="347">
        <v>0.9820666097352841</v>
      </c>
      <c r="M11" s="348">
        <v>0</v>
      </c>
    </row>
    <row r="12" spans="1:13" ht="27.75" customHeight="1">
      <c r="A12" s="343"/>
      <c r="B12" s="344" t="s">
        <v>268</v>
      </c>
      <c r="C12" s="345">
        <v>17.17</v>
      </c>
      <c r="D12" s="346">
        <v>248.2</v>
      </c>
      <c r="E12" s="346">
        <v>266.3</v>
      </c>
      <c r="F12" s="346">
        <v>266.3</v>
      </c>
      <c r="G12" s="346">
        <v>268.2</v>
      </c>
      <c r="H12" s="346">
        <v>268.2</v>
      </c>
      <c r="I12" s="346">
        <v>268.2</v>
      </c>
      <c r="J12" s="347">
        <v>7.292506043513299</v>
      </c>
      <c r="K12" s="347">
        <v>0</v>
      </c>
      <c r="L12" s="347">
        <v>0.7134810364250797</v>
      </c>
      <c r="M12" s="348">
        <v>0</v>
      </c>
    </row>
    <row r="13" spans="1:13" ht="18.75" customHeight="1">
      <c r="A13" s="337">
        <v>1.1</v>
      </c>
      <c r="B13" s="338" t="s">
        <v>269</v>
      </c>
      <c r="C13" s="349">
        <v>2.82</v>
      </c>
      <c r="D13" s="340">
        <v>310.6</v>
      </c>
      <c r="E13" s="340">
        <v>340.7</v>
      </c>
      <c r="F13" s="340">
        <v>340.7</v>
      </c>
      <c r="G13" s="340">
        <v>340.7</v>
      </c>
      <c r="H13" s="340">
        <v>340.7</v>
      </c>
      <c r="I13" s="340">
        <v>340.7</v>
      </c>
      <c r="J13" s="341">
        <v>9.690920798454599</v>
      </c>
      <c r="K13" s="341">
        <v>0</v>
      </c>
      <c r="L13" s="341">
        <v>0</v>
      </c>
      <c r="M13" s="342">
        <v>0</v>
      </c>
    </row>
    <row r="14" spans="1:13" ht="24.75" customHeight="1">
      <c r="A14" s="337"/>
      <c r="B14" s="344" t="s">
        <v>267</v>
      </c>
      <c r="C14" s="350">
        <v>0.31</v>
      </c>
      <c r="D14" s="346">
        <v>262.2</v>
      </c>
      <c r="E14" s="346">
        <v>281.4</v>
      </c>
      <c r="F14" s="346">
        <v>281.4</v>
      </c>
      <c r="G14" s="346">
        <v>281.4</v>
      </c>
      <c r="H14" s="346">
        <v>281.4</v>
      </c>
      <c r="I14" s="346">
        <v>281.4</v>
      </c>
      <c r="J14" s="347">
        <v>7.322654462242568</v>
      </c>
      <c r="K14" s="347">
        <v>0</v>
      </c>
      <c r="L14" s="347">
        <v>0</v>
      </c>
      <c r="M14" s="348">
        <v>0</v>
      </c>
    </row>
    <row r="15" spans="1:13" ht="24.75" customHeight="1">
      <c r="A15" s="337"/>
      <c r="B15" s="344" t="s">
        <v>268</v>
      </c>
      <c r="C15" s="350">
        <v>2.51</v>
      </c>
      <c r="D15" s="346">
        <v>316.5</v>
      </c>
      <c r="E15" s="346">
        <v>347.9</v>
      </c>
      <c r="F15" s="346">
        <v>347.9</v>
      </c>
      <c r="G15" s="346">
        <v>347.9</v>
      </c>
      <c r="H15" s="346">
        <v>347.9</v>
      </c>
      <c r="I15" s="346">
        <v>347.9</v>
      </c>
      <c r="J15" s="347">
        <v>9.921011058451796</v>
      </c>
      <c r="K15" s="347">
        <v>0</v>
      </c>
      <c r="L15" s="347">
        <v>0</v>
      </c>
      <c r="M15" s="348">
        <v>0</v>
      </c>
    </row>
    <row r="16" spans="1:13" ht="24.75" customHeight="1">
      <c r="A16" s="337">
        <v>1.2</v>
      </c>
      <c r="B16" s="338" t="s">
        <v>270</v>
      </c>
      <c r="C16" s="349">
        <v>1.14</v>
      </c>
      <c r="D16" s="340">
        <v>268.9</v>
      </c>
      <c r="E16" s="340">
        <v>288.1</v>
      </c>
      <c r="F16" s="340">
        <v>288.1</v>
      </c>
      <c r="G16" s="340">
        <v>290.1</v>
      </c>
      <c r="H16" s="340">
        <v>290.1</v>
      </c>
      <c r="I16" s="340">
        <v>290.1</v>
      </c>
      <c r="J16" s="341">
        <v>7.140200818148031</v>
      </c>
      <c r="K16" s="341">
        <v>0</v>
      </c>
      <c r="L16" s="341">
        <v>0.6942034015966669</v>
      </c>
      <c r="M16" s="342">
        <v>0</v>
      </c>
    </row>
    <row r="17" spans="1:13" ht="24.75" customHeight="1">
      <c r="A17" s="337"/>
      <c r="B17" s="344" t="s">
        <v>267</v>
      </c>
      <c r="C17" s="350">
        <v>0.19</v>
      </c>
      <c r="D17" s="346">
        <v>216.8</v>
      </c>
      <c r="E17" s="346">
        <v>231.4</v>
      </c>
      <c r="F17" s="346">
        <v>231.4</v>
      </c>
      <c r="G17" s="346">
        <v>233</v>
      </c>
      <c r="H17" s="346">
        <v>233</v>
      </c>
      <c r="I17" s="346">
        <v>233</v>
      </c>
      <c r="J17" s="347">
        <v>6.73431734317343</v>
      </c>
      <c r="K17" s="347">
        <v>0</v>
      </c>
      <c r="L17" s="347">
        <v>0.6914433880726136</v>
      </c>
      <c r="M17" s="348">
        <v>0</v>
      </c>
    </row>
    <row r="18" spans="1:13" ht="24.75" customHeight="1">
      <c r="A18" s="337"/>
      <c r="B18" s="344" t="s">
        <v>268</v>
      </c>
      <c r="C18" s="350">
        <v>0.95</v>
      </c>
      <c r="D18" s="346">
        <v>279.4</v>
      </c>
      <c r="E18" s="346">
        <v>299.4</v>
      </c>
      <c r="F18" s="346">
        <v>299.4</v>
      </c>
      <c r="G18" s="346">
        <v>301.6</v>
      </c>
      <c r="H18" s="346">
        <v>301.6</v>
      </c>
      <c r="I18" s="346">
        <v>301.6</v>
      </c>
      <c r="J18" s="347">
        <v>7.158196134574098</v>
      </c>
      <c r="K18" s="347">
        <v>0</v>
      </c>
      <c r="L18" s="347">
        <v>0.7348029392117752</v>
      </c>
      <c r="M18" s="348">
        <v>0</v>
      </c>
    </row>
    <row r="19" spans="1:13" ht="24.75" customHeight="1">
      <c r="A19" s="337">
        <v>1.3</v>
      </c>
      <c r="B19" s="338" t="s">
        <v>271</v>
      </c>
      <c r="C19" s="349">
        <v>0.55</v>
      </c>
      <c r="D19" s="340">
        <v>429.1</v>
      </c>
      <c r="E19" s="340">
        <v>447.5</v>
      </c>
      <c r="F19" s="340">
        <v>447.5</v>
      </c>
      <c r="G19" s="340">
        <v>457.7</v>
      </c>
      <c r="H19" s="340">
        <v>457.7</v>
      </c>
      <c r="I19" s="340">
        <v>457.7</v>
      </c>
      <c r="J19" s="341">
        <v>4.2880447448147265</v>
      </c>
      <c r="K19" s="341">
        <v>0</v>
      </c>
      <c r="L19" s="341">
        <v>2.2793296089385535</v>
      </c>
      <c r="M19" s="342">
        <v>0</v>
      </c>
    </row>
    <row r="20" spans="1:13" ht="24.75" customHeight="1">
      <c r="A20" s="337"/>
      <c r="B20" s="344" t="s">
        <v>267</v>
      </c>
      <c r="C20" s="350">
        <v>0.1</v>
      </c>
      <c r="D20" s="346">
        <v>331</v>
      </c>
      <c r="E20" s="346">
        <v>341.8</v>
      </c>
      <c r="F20" s="346">
        <v>341.8</v>
      </c>
      <c r="G20" s="346">
        <v>352.3</v>
      </c>
      <c r="H20" s="346">
        <v>352.3</v>
      </c>
      <c r="I20" s="346">
        <v>352.3</v>
      </c>
      <c r="J20" s="347">
        <v>3.262839879154072</v>
      </c>
      <c r="K20" s="347">
        <v>0</v>
      </c>
      <c r="L20" s="347">
        <v>3.0719719133996506</v>
      </c>
      <c r="M20" s="348">
        <v>0</v>
      </c>
    </row>
    <row r="21" spans="1:13" ht="24.75" customHeight="1">
      <c r="A21" s="337"/>
      <c r="B21" s="344" t="s">
        <v>268</v>
      </c>
      <c r="C21" s="350">
        <v>0.45</v>
      </c>
      <c r="D21" s="346">
        <v>451.6</v>
      </c>
      <c r="E21" s="346">
        <v>471.7</v>
      </c>
      <c r="F21" s="346">
        <v>471.7</v>
      </c>
      <c r="G21" s="346">
        <v>481.8</v>
      </c>
      <c r="H21" s="346">
        <v>481.8</v>
      </c>
      <c r="I21" s="346">
        <v>481.8</v>
      </c>
      <c r="J21" s="347">
        <v>4.45084145261292</v>
      </c>
      <c r="K21" s="347">
        <v>0</v>
      </c>
      <c r="L21" s="347">
        <v>2.141191435234262</v>
      </c>
      <c r="M21" s="348">
        <v>0</v>
      </c>
    </row>
    <row r="22" spans="1:13" ht="24.75" customHeight="1">
      <c r="A22" s="337">
        <v>1.4</v>
      </c>
      <c r="B22" s="338" t="s">
        <v>272</v>
      </c>
      <c r="C22" s="349">
        <v>4.01</v>
      </c>
      <c r="D22" s="340">
        <v>306.5</v>
      </c>
      <c r="E22" s="340">
        <v>332.4</v>
      </c>
      <c r="F22" s="340">
        <v>332.4</v>
      </c>
      <c r="G22" s="340">
        <v>332.4</v>
      </c>
      <c r="H22" s="340">
        <v>332.4</v>
      </c>
      <c r="I22" s="340">
        <v>332.4</v>
      </c>
      <c r="J22" s="341">
        <v>8.450244698205552</v>
      </c>
      <c r="K22" s="341">
        <v>0</v>
      </c>
      <c r="L22" s="341">
        <v>0</v>
      </c>
      <c r="M22" s="342">
        <v>0</v>
      </c>
    </row>
    <row r="23" spans="1:13" ht="24.75" customHeight="1">
      <c r="A23" s="337"/>
      <c r="B23" s="344" t="s">
        <v>267</v>
      </c>
      <c r="C23" s="350">
        <v>0.17</v>
      </c>
      <c r="D23" s="346">
        <v>237.4</v>
      </c>
      <c r="E23" s="346">
        <v>259.3</v>
      </c>
      <c r="F23" s="346">
        <v>259.3</v>
      </c>
      <c r="G23" s="346">
        <v>259.3</v>
      </c>
      <c r="H23" s="346">
        <v>259.3</v>
      </c>
      <c r="I23" s="346">
        <v>259.3</v>
      </c>
      <c r="J23" s="347">
        <v>9.224936815501266</v>
      </c>
      <c r="K23" s="347">
        <v>0</v>
      </c>
      <c r="L23" s="347">
        <v>0</v>
      </c>
      <c r="M23" s="348">
        <v>0</v>
      </c>
    </row>
    <row r="24" spans="1:13" ht="24.75" customHeight="1">
      <c r="A24" s="337"/>
      <c r="B24" s="344" t="s">
        <v>268</v>
      </c>
      <c r="C24" s="350">
        <v>3.84</v>
      </c>
      <c r="D24" s="346">
        <v>309.6</v>
      </c>
      <c r="E24" s="346">
        <v>335.7</v>
      </c>
      <c r="F24" s="346">
        <v>335.7</v>
      </c>
      <c r="G24" s="346">
        <v>335.7</v>
      </c>
      <c r="H24" s="346">
        <v>335.7</v>
      </c>
      <c r="I24" s="346">
        <v>335.7</v>
      </c>
      <c r="J24" s="347">
        <v>8.430232558139522</v>
      </c>
      <c r="K24" s="347">
        <v>0</v>
      </c>
      <c r="L24" s="347">
        <v>0</v>
      </c>
      <c r="M24" s="348">
        <v>0</v>
      </c>
    </row>
    <row r="25" spans="1:13" s="289" customFormat="1" ht="24.75" customHeight="1">
      <c r="A25" s="337">
        <v>1.5</v>
      </c>
      <c r="B25" s="338" t="s">
        <v>185</v>
      </c>
      <c r="C25" s="349">
        <v>10.55</v>
      </c>
      <c r="D25" s="340">
        <v>271.2</v>
      </c>
      <c r="E25" s="340">
        <v>295.8</v>
      </c>
      <c r="F25" s="340">
        <v>295.8</v>
      </c>
      <c r="G25" s="340">
        <v>300.2</v>
      </c>
      <c r="H25" s="340">
        <v>300.2</v>
      </c>
      <c r="I25" s="340">
        <v>300.2</v>
      </c>
      <c r="J25" s="341">
        <v>9.070796460177007</v>
      </c>
      <c r="K25" s="341">
        <v>0</v>
      </c>
      <c r="L25" s="341">
        <v>1.4874915483434705</v>
      </c>
      <c r="M25" s="342">
        <v>0</v>
      </c>
    </row>
    <row r="26" spans="1:13" ht="24.75" customHeight="1">
      <c r="A26" s="337"/>
      <c r="B26" s="344" t="s">
        <v>267</v>
      </c>
      <c r="C26" s="350">
        <v>6.8</v>
      </c>
      <c r="D26" s="346">
        <v>246.1</v>
      </c>
      <c r="E26" s="346">
        <v>268.9</v>
      </c>
      <c r="F26" s="346">
        <v>268.9</v>
      </c>
      <c r="G26" s="346">
        <v>272.1</v>
      </c>
      <c r="H26" s="346">
        <v>272.1</v>
      </c>
      <c r="I26" s="346">
        <v>272.1</v>
      </c>
      <c r="J26" s="347">
        <v>9.26452661519707</v>
      </c>
      <c r="K26" s="347">
        <v>0</v>
      </c>
      <c r="L26" s="347">
        <v>1.1900334696913575</v>
      </c>
      <c r="M26" s="348">
        <v>0</v>
      </c>
    </row>
    <row r="27" spans="1:15" ht="24.75" customHeight="1">
      <c r="A27" s="337"/>
      <c r="B27" s="344" t="s">
        <v>268</v>
      </c>
      <c r="C27" s="350">
        <v>3.75</v>
      </c>
      <c r="D27" s="346">
        <v>316.9</v>
      </c>
      <c r="E27" s="346">
        <v>344.6</v>
      </c>
      <c r="F27" s="346">
        <v>344.6</v>
      </c>
      <c r="G27" s="346">
        <v>351.2</v>
      </c>
      <c r="H27" s="346">
        <v>351.2</v>
      </c>
      <c r="I27" s="346">
        <v>351.2</v>
      </c>
      <c r="J27" s="347">
        <v>8.74092773745663</v>
      </c>
      <c r="K27" s="347">
        <v>0</v>
      </c>
      <c r="L27" s="347">
        <v>1.9152640742890128</v>
      </c>
      <c r="M27" s="348">
        <v>0</v>
      </c>
      <c r="O27" s="351"/>
    </row>
    <row r="28" spans="1:13" s="289" customFormat="1" ht="24.75" customHeight="1">
      <c r="A28" s="337">
        <v>1.6</v>
      </c>
      <c r="B28" s="338" t="s">
        <v>273</v>
      </c>
      <c r="C28" s="349">
        <v>7.9</v>
      </c>
      <c r="D28" s="340">
        <v>111.3</v>
      </c>
      <c r="E28" s="340">
        <v>111.3</v>
      </c>
      <c r="F28" s="340">
        <v>111.3</v>
      </c>
      <c r="G28" s="340">
        <v>111.3</v>
      </c>
      <c r="H28" s="340">
        <v>111.3</v>
      </c>
      <c r="I28" s="340">
        <v>111.3</v>
      </c>
      <c r="J28" s="341">
        <v>0</v>
      </c>
      <c r="K28" s="341">
        <v>0</v>
      </c>
      <c r="L28" s="341">
        <v>0</v>
      </c>
      <c r="M28" s="342">
        <v>0</v>
      </c>
    </row>
    <row r="29" spans="1:13" ht="24.75" customHeight="1">
      <c r="A29" s="337"/>
      <c r="B29" s="344" t="s">
        <v>267</v>
      </c>
      <c r="C29" s="350">
        <v>2.24</v>
      </c>
      <c r="D29" s="346">
        <v>115.3</v>
      </c>
      <c r="E29" s="346">
        <v>115.3</v>
      </c>
      <c r="F29" s="346">
        <v>115.3</v>
      </c>
      <c r="G29" s="346">
        <v>115.3</v>
      </c>
      <c r="H29" s="346">
        <v>115.3</v>
      </c>
      <c r="I29" s="346">
        <v>115.3</v>
      </c>
      <c r="J29" s="347">
        <v>0</v>
      </c>
      <c r="K29" s="347">
        <v>0</v>
      </c>
      <c r="L29" s="347">
        <v>0</v>
      </c>
      <c r="M29" s="348">
        <v>0</v>
      </c>
    </row>
    <row r="30" spans="1:13" ht="24.75" customHeight="1">
      <c r="A30" s="337"/>
      <c r="B30" s="344" t="s">
        <v>268</v>
      </c>
      <c r="C30" s="350">
        <v>5.66</v>
      </c>
      <c r="D30" s="346">
        <v>109.7</v>
      </c>
      <c r="E30" s="346">
        <v>109.7</v>
      </c>
      <c r="F30" s="346">
        <v>109.7</v>
      </c>
      <c r="G30" s="346">
        <v>109.7</v>
      </c>
      <c r="H30" s="346">
        <v>109.7</v>
      </c>
      <c r="I30" s="346">
        <v>109.7</v>
      </c>
      <c r="J30" s="347">
        <v>0</v>
      </c>
      <c r="K30" s="347">
        <v>0</v>
      </c>
      <c r="L30" s="347">
        <v>0</v>
      </c>
      <c r="M30" s="348">
        <v>0</v>
      </c>
    </row>
    <row r="31" spans="1:13" s="289" customFormat="1" ht="18.75" customHeight="1">
      <c r="A31" s="337">
        <v>2</v>
      </c>
      <c r="B31" s="338" t="s">
        <v>274</v>
      </c>
      <c r="C31" s="349">
        <v>73.03</v>
      </c>
      <c r="D31" s="340">
        <v>356.9</v>
      </c>
      <c r="E31" s="340">
        <v>381.8</v>
      </c>
      <c r="F31" s="340">
        <v>382.4</v>
      </c>
      <c r="G31" s="340">
        <v>401.2</v>
      </c>
      <c r="H31" s="340">
        <v>405.5</v>
      </c>
      <c r="I31" s="340">
        <v>406.6</v>
      </c>
      <c r="J31" s="352">
        <v>7.144858503782572</v>
      </c>
      <c r="K31" s="352">
        <v>0.15715034049239307</v>
      </c>
      <c r="L31" s="352">
        <v>6.328451882845215</v>
      </c>
      <c r="M31" s="353">
        <v>0.27127003699136765</v>
      </c>
    </row>
    <row r="32" spans="1:13" ht="18" customHeight="1">
      <c r="A32" s="337">
        <v>2.1</v>
      </c>
      <c r="B32" s="338" t="s">
        <v>275</v>
      </c>
      <c r="C32" s="349">
        <v>39.49</v>
      </c>
      <c r="D32" s="340">
        <v>400.1</v>
      </c>
      <c r="E32" s="340">
        <v>434</v>
      </c>
      <c r="F32" s="340">
        <v>434.8</v>
      </c>
      <c r="G32" s="340">
        <v>456.1</v>
      </c>
      <c r="H32" s="340">
        <v>461.7</v>
      </c>
      <c r="I32" s="340">
        <v>461.7</v>
      </c>
      <c r="J32" s="341">
        <v>8.67283179205198</v>
      </c>
      <c r="K32" s="341">
        <v>0.184331797235032</v>
      </c>
      <c r="L32" s="341">
        <v>6.186752529898797</v>
      </c>
      <c r="M32" s="354">
        <v>0</v>
      </c>
    </row>
    <row r="33" spans="1:13" ht="24.75" customHeight="1">
      <c r="A33" s="337"/>
      <c r="B33" s="344" t="s">
        <v>276</v>
      </c>
      <c r="C33" s="345">
        <v>20.49</v>
      </c>
      <c r="D33" s="346">
        <v>384.4</v>
      </c>
      <c r="E33" s="346">
        <v>432</v>
      </c>
      <c r="F33" s="346">
        <v>433.5</v>
      </c>
      <c r="G33" s="346">
        <v>449.4</v>
      </c>
      <c r="H33" s="346">
        <v>453.7</v>
      </c>
      <c r="I33" s="346">
        <v>453.7</v>
      </c>
      <c r="J33" s="347">
        <v>12.77315296566077</v>
      </c>
      <c r="K33" s="347">
        <v>0.34722222222222854</v>
      </c>
      <c r="L33" s="347">
        <v>4.659746251441746</v>
      </c>
      <c r="M33" s="348">
        <v>0</v>
      </c>
    </row>
    <row r="34" spans="1:13" ht="24.75" customHeight="1">
      <c r="A34" s="337"/>
      <c r="B34" s="344" t="s">
        <v>277</v>
      </c>
      <c r="C34" s="345">
        <v>19</v>
      </c>
      <c r="D34" s="346">
        <v>417</v>
      </c>
      <c r="E34" s="346">
        <v>436.2</v>
      </c>
      <c r="F34" s="346">
        <v>436.2</v>
      </c>
      <c r="G34" s="346">
        <v>463.4</v>
      </c>
      <c r="H34" s="346">
        <v>470.2</v>
      </c>
      <c r="I34" s="346">
        <v>470.2</v>
      </c>
      <c r="J34" s="347">
        <v>4.60431654676259</v>
      </c>
      <c r="K34" s="347">
        <v>0</v>
      </c>
      <c r="L34" s="347">
        <v>7.794589637780831</v>
      </c>
      <c r="M34" s="348">
        <v>0</v>
      </c>
    </row>
    <row r="35" spans="1:13" ht="24.75" customHeight="1">
      <c r="A35" s="337">
        <v>2.2</v>
      </c>
      <c r="B35" s="338" t="s">
        <v>278</v>
      </c>
      <c r="C35" s="349">
        <v>25.25</v>
      </c>
      <c r="D35" s="340">
        <v>309.8</v>
      </c>
      <c r="E35" s="340">
        <v>318.2</v>
      </c>
      <c r="F35" s="340">
        <v>318.2</v>
      </c>
      <c r="G35" s="340">
        <v>329.6</v>
      </c>
      <c r="H35" s="340">
        <v>330.7</v>
      </c>
      <c r="I35" s="340">
        <v>334.1</v>
      </c>
      <c r="J35" s="341">
        <v>2.7114267269205925</v>
      </c>
      <c r="K35" s="341">
        <v>0</v>
      </c>
      <c r="L35" s="341">
        <v>4.9968573224387285</v>
      </c>
      <c r="M35" s="342">
        <v>1.028122165104321</v>
      </c>
    </row>
    <row r="36" spans="1:13" ht="24.75" customHeight="1">
      <c r="A36" s="337"/>
      <c r="B36" s="344" t="s">
        <v>279</v>
      </c>
      <c r="C36" s="345">
        <v>6.31</v>
      </c>
      <c r="D36" s="346">
        <v>289</v>
      </c>
      <c r="E36" s="346">
        <v>302.1</v>
      </c>
      <c r="F36" s="346">
        <v>302.1</v>
      </c>
      <c r="G36" s="346">
        <v>321.7</v>
      </c>
      <c r="H36" s="346">
        <v>321.7</v>
      </c>
      <c r="I36" s="346">
        <v>325.5</v>
      </c>
      <c r="J36" s="347">
        <v>4.532871972318347</v>
      </c>
      <c r="K36" s="347">
        <v>0</v>
      </c>
      <c r="L36" s="347">
        <v>7.745779543197614</v>
      </c>
      <c r="M36" s="348">
        <v>1.1812247435498904</v>
      </c>
    </row>
    <row r="37" spans="1:13" ht="24.75" customHeight="1">
      <c r="A37" s="337"/>
      <c r="B37" s="344" t="s">
        <v>280</v>
      </c>
      <c r="C37" s="345">
        <v>6.31</v>
      </c>
      <c r="D37" s="346">
        <v>306.8</v>
      </c>
      <c r="E37" s="346">
        <v>314.5</v>
      </c>
      <c r="F37" s="346">
        <v>314.5</v>
      </c>
      <c r="G37" s="346">
        <v>326.9</v>
      </c>
      <c r="H37" s="346">
        <v>328.1</v>
      </c>
      <c r="I37" s="346">
        <v>332.7</v>
      </c>
      <c r="J37" s="347">
        <v>2.5097783572359873</v>
      </c>
      <c r="K37" s="347">
        <v>0</v>
      </c>
      <c r="L37" s="347">
        <v>5.786963434022255</v>
      </c>
      <c r="M37" s="348">
        <v>1.402011581834799</v>
      </c>
    </row>
    <row r="38" spans="1:13" ht="24.75" customHeight="1">
      <c r="A38" s="337"/>
      <c r="B38" s="344" t="s">
        <v>281</v>
      </c>
      <c r="C38" s="345">
        <v>6.31</v>
      </c>
      <c r="D38" s="346">
        <v>307</v>
      </c>
      <c r="E38" s="346">
        <v>315.9</v>
      </c>
      <c r="F38" s="346">
        <v>315.9</v>
      </c>
      <c r="G38" s="346">
        <v>322.1</v>
      </c>
      <c r="H38" s="346">
        <v>325.3</v>
      </c>
      <c r="I38" s="346">
        <v>327.8</v>
      </c>
      <c r="J38" s="347">
        <v>2.8990228013029196</v>
      </c>
      <c r="K38" s="347">
        <v>0</v>
      </c>
      <c r="L38" s="347">
        <v>3.7670148781260053</v>
      </c>
      <c r="M38" s="348">
        <v>0.7685213648939424</v>
      </c>
    </row>
    <row r="39" spans="1:13" ht="24.75" customHeight="1">
      <c r="A39" s="337"/>
      <c r="B39" s="344" t="s">
        <v>282</v>
      </c>
      <c r="C39" s="345">
        <v>6.32</v>
      </c>
      <c r="D39" s="346">
        <v>336.2</v>
      </c>
      <c r="E39" s="346">
        <v>340.5</v>
      </c>
      <c r="F39" s="346">
        <v>340.5</v>
      </c>
      <c r="G39" s="346">
        <v>347.5</v>
      </c>
      <c r="H39" s="346">
        <v>347.5</v>
      </c>
      <c r="I39" s="346">
        <v>350.4</v>
      </c>
      <c r="J39" s="347">
        <v>1.2790005948839962</v>
      </c>
      <c r="K39" s="347">
        <v>0</v>
      </c>
      <c r="L39" s="347">
        <v>2.9074889867841307</v>
      </c>
      <c r="M39" s="348">
        <v>0.8345323741007178</v>
      </c>
    </row>
    <row r="40" spans="1:13" ht="24.75" customHeight="1">
      <c r="A40" s="337">
        <v>2.3</v>
      </c>
      <c r="B40" s="338" t="s">
        <v>283</v>
      </c>
      <c r="C40" s="349">
        <v>8.29</v>
      </c>
      <c r="D40" s="340">
        <v>294.9</v>
      </c>
      <c r="E40" s="340">
        <v>327</v>
      </c>
      <c r="F40" s="340">
        <v>328.2</v>
      </c>
      <c r="G40" s="340">
        <v>358.1</v>
      </c>
      <c r="H40" s="340">
        <v>365.4</v>
      </c>
      <c r="I40" s="340">
        <v>365.4</v>
      </c>
      <c r="J40" s="341">
        <v>11.291963377416067</v>
      </c>
      <c r="K40" s="341">
        <v>0.3669724770642091</v>
      </c>
      <c r="L40" s="341">
        <v>11.334552102376591</v>
      </c>
      <c r="M40" s="354">
        <v>0</v>
      </c>
    </row>
    <row r="41" spans="1:13" s="289" customFormat="1" ht="24.75" customHeight="1">
      <c r="A41" s="355"/>
      <c r="B41" s="338" t="s">
        <v>284</v>
      </c>
      <c r="C41" s="349">
        <v>2.76</v>
      </c>
      <c r="D41" s="340">
        <v>273</v>
      </c>
      <c r="E41" s="340">
        <v>304.8</v>
      </c>
      <c r="F41" s="340">
        <v>304.8</v>
      </c>
      <c r="G41" s="340">
        <v>333.5</v>
      </c>
      <c r="H41" s="340">
        <v>340.8</v>
      </c>
      <c r="I41" s="340">
        <v>340.8</v>
      </c>
      <c r="J41" s="341">
        <v>11.64835164835165</v>
      </c>
      <c r="K41" s="341">
        <v>0</v>
      </c>
      <c r="L41" s="341">
        <v>11.811023622047244</v>
      </c>
      <c r="M41" s="342">
        <v>0</v>
      </c>
    </row>
    <row r="42" spans="1:13" ht="24.75" customHeight="1">
      <c r="A42" s="355"/>
      <c r="B42" s="344" t="s">
        <v>280</v>
      </c>
      <c r="C42" s="345">
        <v>1.38</v>
      </c>
      <c r="D42" s="346">
        <v>263.7</v>
      </c>
      <c r="E42" s="346">
        <v>295.2</v>
      </c>
      <c r="F42" s="346">
        <v>295.2</v>
      </c>
      <c r="G42" s="346">
        <v>320.1</v>
      </c>
      <c r="H42" s="346">
        <v>330.6</v>
      </c>
      <c r="I42" s="346">
        <v>330.6</v>
      </c>
      <c r="J42" s="347">
        <v>11.945392491467572</v>
      </c>
      <c r="K42" s="347">
        <v>0</v>
      </c>
      <c r="L42" s="347">
        <v>11.991869918699209</v>
      </c>
      <c r="M42" s="348">
        <v>0</v>
      </c>
    </row>
    <row r="43" spans="1:13" ht="24.75" customHeight="1">
      <c r="A43" s="356"/>
      <c r="B43" s="344" t="s">
        <v>282</v>
      </c>
      <c r="C43" s="345">
        <v>1.38</v>
      </c>
      <c r="D43" s="346">
        <v>282.3</v>
      </c>
      <c r="E43" s="346">
        <v>314.3</v>
      </c>
      <c r="F43" s="346">
        <v>314.3</v>
      </c>
      <c r="G43" s="346">
        <v>346.9</v>
      </c>
      <c r="H43" s="346">
        <v>351</v>
      </c>
      <c r="I43" s="346">
        <v>351</v>
      </c>
      <c r="J43" s="347">
        <v>11.335458731845563</v>
      </c>
      <c r="K43" s="347">
        <v>0</v>
      </c>
      <c r="L43" s="347">
        <v>11.676741966274264</v>
      </c>
      <c r="M43" s="348">
        <v>0</v>
      </c>
    </row>
    <row r="44" spans="1:13" ht="24.75" customHeight="1">
      <c r="A44" s="355"/>
      <c r="B44" s="338" t="s">
        <v>285</v>
      </c>
      <c r="C44" s="349">
        <v>2.76</v>
      </c>
      <c r="D44" s="340">
        <v>258.2</v>
      </c>
      <c r="E44" s="340">
        <v>287.5</v>
      </c>
      <c r="F44" s="340">
        <v>288.5</v>
      </c>
      <c r="G44" s="340">
        <v>319.1</v>
      </c>
      <c r="H44" s="340">
        <v>333.9</v>
      </c>
      <c r="I44" s="340">
        <v>333.9</v>
      </c>
      <c r="J44" s="341">
        <v>11.735089078233926</v>
      </c>
      <c r="K44" s="341">
        <v>0.3478260869565162</v>
      </c>
      <c r="L44" s="341">
        <v>15.736568457538993</v>
      </c>
      <c r="M44" s="342">
        <v>0</v>
      </c>
    </row>
    <row r="45" spans="1:13" ht="24.75" customHeight="1">
      <c r="A45" s="355"/>
      <c r="B45" s="344" t="s">
        <v>280</v>
      </c>
      <c r="C45" s="345">
        <v>1.38</v>
      </c>
      <c r="D45" s="346">
        <v>250</v>
      </c>
      <c r="E45" s="346">
        <v>280.3</v>
      </c>
      <c r="F45" s="346">
        <v>280.3</v>
      </c>
      <c r="G45" s="346">
        <v>313.8</v>
      </c>
      <c r="H45" s="346">
        <v>330.3</v>
      </c>
      <c r="I45" s="346">
        <v>330.3</v>
      </c>
      <c r="J45" s="347">
        <v>12.120000000000005</v>
      </c>
      <c r="K45" s="347">
        <v>0</v>
      </c>
      <c r="L45" s="347">
        <v>17.83803068141276</v>
      </c>
      <c r="M45" s="348">
        <v>0</v>
      </c>
    </row>
    <row r="46" spans="1:13" ht="24.75" customHeight="1">
      <c r="A46" s="355"/>
      <c r="B46" s="344" t="s">
        <v>282</v>
      </c>
      <c r="C46" s="345">
        <v>1.38</v>
      </c>
      <c r="D46" s="346">
        <v>266.3</v>
      </c>
      <c r="E46" s="346">
        <v>294.7</v>
      </c>
      <c r="F46" s="346">
        <v>296.7</v>
      </c>
      <c r="G46" s="346">
        <v>324.4</v>
      </c>
      <c r="H46" s="346">
        <v>337.5</v>
      </c>
      <c r="I46" s="346">
        <v>337.5</v>
      </c>
      <c r="J46" s="347">
        <v>11.415696582801345</v>
      </c>
      <c r="K46" s="347">
        <v>0.6786562606039865</v>
      </c>
      <c r="L46" s="347">
        <v>13.751263902932266</v>
      </c>
      <c r="M46" s="348">
        <v>0</v>
      </c>
    </row>
    <row r="47" spans="1:13" ht="24.75" customHeight="1">
      <c r="A47" s="355"/>
      <c r="B47" s="338" t="s">
        <v>286</v>
      </c>
      <c r="C47" s="349">
        <v>2.77</v>
      </c>
      <c r="D47" s="340">
        <v>353.4</v>
      </c>
      <c r="E47" s="340">
        <v>388.6</v>
      </c>
      <c r="F47" s="340">
        <v>391.2</v>
      </c>
      <c r="G47" s="340">
        <v>421.4</v>
      </c>
      <c r="H47" s="340">
        <v>421.4</v>
      </c>
      <c r="I47" s="340">
        <v>421.4</v>
      </c>
      <c r="J47" s="341">
        <v>10.696095076400681</v>
      </c>
      <c r="K47" s="341">
        <v>0.6690684508491955</v>
      </c>
      <c r="L47" s="341">
        <v>7.7198364008179965</v>
      </c>
      <c r="M47" s="342">
        <v>0</v>
      </c>
    </row>
    <row r="48" spans="1:13" ht="24.75" customHeight="1">
      <c r="A48" s="355"/>
      <c r="B48" s="344" t="s">
        <v>276</v>
      </c>
      <c r="C48" s="345">
        <v>1.38</v>
      </c>
      <c r="D48" s="346">
        <v>357.2</v>
      </c>
      <c r="E48" s="346">
        <v>398.8</v>
      </c>
      <c r="F48" s="346">
        <v>401.3</v>
      </c>
      <c r="G48" s="346">
        <v>428.1</v>
      </c>
      <c r="H48" s="346">
        <v>428.1</v>
      </c>
      <c r="I48" s="346">
        <v>428.1</v>
      </c>
      <c r="J48" s="347">
        <v>12.346024636058232</v>
      </c>
      <c r="K48" s="347">
        <v>0.62688064192578</v>
      </c>
      <c r="L48" s="347">
        <v>6.678295539496631</v>
      </c>
      <c r="M48" s="348">
        <v>0</v>
      </c>
    </row>
    <row r="49" spans="1:13" ht="24.75" customHeight="1" thickBot="1">
      <c r="A49" s="357"/>
      <c r="B49" s="358" t="s">
        <v>277</v>
      </c>
      <c r="C49" s="359">
        <v>1.39</v>
      </c>
      <c r="D49" s="360">
        <v>349.7</v>
      </c>
      <c r="E49" s="360">
        <v>378.4</v>
      </c>
      <c r="F49" s="360">
        <v>381.1</v>
      </c>
      <c r="G49" s="360">
        <v>414.8</v>
      </c>
      <c r="H49" s="360">
        <v>414.8</v>
      </c>
      <c r="I49" s="360">
        <v>414.8</v>
      </c>
      <c r="J49" s="361">
        <v>8.979124964255078</v>
      </c>
      <c r="K49" s="361">
        <v>0.7135306553911249</v>
      </c>
      <c r="L49" s="361">
        <v>8.84282340593019</v>
      </c>
      <c r="M49" s="362">
        <v>0</v>
      </c>
    </row>
    <row r="50" spans="4:13" ht="12" customHeight="1" thickTop="1">
      <c r="D50" s="363"/>
      <c r="E50" s="363"/>
      <c r="F50" s="363"/>
      <c r="G50" s="363"/>
      <c r="H50" s="363"/>
      <c r="I50" s="363"/>
      <c r="J50" s="363"/>
      <c r="K50" s="363"/>
      <c r="L50" s="363"/>
      <c r="M50" s="363"/>
    </row>
    <row r="51" spans="4:13" ht="24.75" customHeight="1">
      <c r="D51" s="363"/>
      <c r="E51" s="363"/>
      <c r="F51" s="363"/>
      <c r="G51" s="363"/>
      <c r="H51" s="363"/>
      <c r="I51" s="363"/>
      <c r="J51" s="363"/>
      <c r="K51" s="363"/>
      <c r="L51" s="363"/>
      <c r="M51" s="363"/>
    </row>
    <row r="52" spans="4:13" ht="24.75" customHeight="1">
      <c r="D52" s="363"/>
      <c r="E52" s="363"/>
      <c r="F52" s="363"/>
      <c r="G52" s="363"/>
      <c r="H52" s="363"/>
      <c r="I52" s="363"/>
      <c r="J52" s="363"/>
      <c r="K52" s="363"/>
      <c r="L52" s="363"/>
      <c r="M52" s="363"/>
    </row>
    <row r="53" spans="4:13" ht="24.75" customHeight="1">
      <c r="D53" s="363"/>
      <c r="E53" s="363"/>
      <c r="F53" s="363"/>
      <c r="G53" s="363"/>
      <c r="H53" s="363"/>
      <c r="I53" s="363"/>
      <c r="J53" s="363"/>
      <c r="K53" s="363"/>
      <c r="L53" s="363"/>
      <c r="M53" s="363"/>
    </row>
    <row r="54" spans="4:13" ht="24.75" customHeight="1">
      <c r="D54" s="363"/>
      <c r="E54" s="363"/>
      <c r="F54" s="363"/>
      <c r="G54" s="363"/>
      <c r="H54" s="363"/>
      <c r="I54" s="363"/>
      <c r="J54" s="363"/>
      <c r="K54" s="363"/>
      <c r="L54" s="363"/>
      <c r="M54" s="363"/>
    </row>
    <row r="55" spans="4:13" ht="24.75" customHeight="1">
      <c r="D55" s="363"/>
      <c r="E55" s="363"/>
      <c r="F55" s="363"/>
      <c r="G55" s="363"/>
      <c r="H55" s="363"/>
      <c r="I55" s="363"/>
      <c r="J55" s="363"/>
      <c r="K55" s="363"/>
      <c r="L55" s="363"/>
      <c r="M55" s="363"/>
    </row>
    <row r="56" spans="4:13" ht="24.75" customHeight="1">
      <c r="D56" s="363"/>
      <c r="E56" s="363"/>
      <c r="F56" s="363"/>
      <c r="G56" s="363"/>
      <c r="H56" s="363"/>
      <c r="I56" s="363"/>
      <c r="J56" s="363"/>
      <c r="K56" s="363"/>
      <c r="L56" s="363"/>
      <c r="M56" s="363"/>
    </row>
    <row r="57" spans="4:13" ht="24.75" customHeight="1">
      <c r="D57" s="363"/>
      <c r="E57" s="363"/>
      <c r="F57" s="363"/>
      <c r="G57" s="363"/>
      <c r="H57" s="363"/>
      <c r="I57" s="363"/>
      <c r="J57" s="363"/>
      <c r="K57" s="363"/>
      <c r="L57" s="363"/>
      <c r="M57" s="363"/>
    </row>
    <row r="58" spans="4:13" ht="24.75" customHeight="1">
      <c r="D58" s="363"/>
      <c r="E58" s="363"/>
      <c r="F58" s="363"/>
      <c r="G58" s="363"/>
      <c r="H58" s="363"/>
      <c r="I58" s="363"/>
      <c r="J58" s="363"/>
      <c r="K58" s="363"/>
      <c r="L58" s="363"/>
      <c r="M58" s="363"/>
    </row>
    <row r="59" spans="4:13" ht="24.75" customHeight="1">
      <c r="D59" s="363"/>
      <c r="E59" s="363"/>
      <c r="F59" s="363"/>
      <c r="G59" s="363"/>
      <c r="H59" s="363"/>
      <c r="I59" s="363"/>
      <c r="J59" s="363"/>
      <c r="K59" s="363"/>
      <c r="L59" s="363"/>
      <c r="M59" s="363"/>
    </row>
    <row r="60" spans="4:13" ht="24.75" customHeight="1">
      <c r="D60" s="363"/>
      <c r="E60" s="363"/>
      <c r="F60" s="363"/>
      <c r="G60" s="363"/>
      <c r="H60" s="363"/>
      <c r="I60" s="363"/>
      <c r="J60" s="363"/>
      <c r="K60" s="363"/>
      <c r="L60" s="363"/>
      <c r="M60" s="363"/>
    </row>
    <row r="61" spans="4:13" ht="24.75" customHeight="1">
      <c r="D61" s="363"/>
      <c r="E61" s="363"/>
      <c r="F61" s="363"/>
      <c r="G61" s="363"/>
      <c r="H61" s="363"/>
      <c r="I61" s="363"/>
      <c r="J61" s="363"/>
      <c r="K61" s="363"/>
      <c r="L61" s="363"/>
      <c r="M61" s="363"/>
    </row>
    <row r="62" spans="4:13" ht="24.75" customHeight="1">
      <c r="D62" s="363"/>
      <c r="E62" s="363"/>
      <c r="F62" s="363"/>
      <c r="G62" s="363"/>
      <c r="H62" s="363"/>
      <c r="I62" s="363"/>
      <c r="J62" s="363"/>
      <c r="K62" s="363"/>
      <c r="L62" s="363"/>
      <c r="M62" s="363"/>
    </row>
    <row r="63" spans="4:13" ht="24.75" customHeight="1">
      <c r="D63" s="363"/>
      <c r="E63" s="363"/>
      <c r="F63" s="363"/>
      <c r="G63" s="363"/>
      <c r="H63" s="363"/>
      <c r="I63" s="363"/>
      <c r="J63" s="363"/>
      <c r="K63" s="363"/>
      <c r="L63" s="363"/>
      <c r="M63" s="363"/>
    </row>
    <row r="64" spans="4:13" ht="24.75" customHeight="1">
      <c r="D64" s="363"/>
      <c r="E64" s="363"/>
      <c r="F64" s="363"/>
      <c r="G64" s="363"/>
      <c r="H64" s="363"/>
      <c r="I64" s="363"/>
      <c r="J64" s="363"/>
      <c r="K64" s="363"/>
      <c r="L64" s="363"/>
      <c r="M64" s="363"/>
    </row>
    <row r="65" spans="4:13" ht="24.75" customHeight="1">
      <c r="D65" s="363"/>
      <c r="E65" s="363"/>
      <c r="F65" s="363"/>
      <c r="G65" s="363"/>
      <c r="H65" s="363"/>
      <c r="I65" s="363"/>
      <c r="J65" s="363"/>
      <c r="K65" s="363"/>
      <c r="L65" s="363"/>
      <c r="M65" s="363"/>
    </row>
    <row r="66" spans="4:13" ht="24.75" customHeight="1">
      <c r="D66" s="363"/>
      <c r="E66" s="363"/>
      <c r="F66" s="363"/>
      <c r="G66" s="363"/>
      <c r="H66" s="363"/>
      <c r="I66" s="363"/>
      <c r="J66" s="363"/>
      <c r="K66" s="363"/>
      <c r="L66" s="363"/>
      <c r="M66" s="363"/>
    </row>
    <row r="67" spans="4:13" ht="24.75" customHeight="1">
      <c r="D67" s="363"/>
      <c r="E67" s="363"/>
      <c r="F67" s="363"/>
      <c r="G67" s="363"/>
      <c r="H67" s="363"/>
      <c r="I67" s="363"/>
      <c r="J67" s="363"/>
      <c r="K67" s="363"/>
      <c r="L67" s="363"/>
      <c r="M67" s="363"/>
    </row>
    <row r="68" spans="4:13" ht="24.75" customHeight="1">
      <c r="D68" s="363"/>
      <c r="E68" s="363"/>
      <c r="F68" s="363"/>
      <c r="G68" s="363"/>
      <c r="H68" s="363"/>
      <c r="I68" s="363"/>
      <c r="J68" s="363"/>
      <c r="K68" s="363"/>
      <c r="L68" s="363"/>
      <c r="M68" s="363"/>
    </row>
    <row r="69" spans="4:13" ht="24.75" customHeight="1">
      <c r="D69" s="363"/>
      <c r="E69" s="363"/>
      <c r="F69" s="363"/>
      <c r="G69" s="363"/>
      <c r="H69" s="363"/>
      <c r="I69" s="363"/>
      <c r="J69" s="363"/>
      <c r="K69" s="363"/>
      <c r="L69" s="363"/>
      <c r="M69" s="363"/>
    </row>
    <row r="70" spans="4:13" ht="24.75" customHeight="1">
      <c r="D70" s="363"/>
      <c r="E70" s="363"/>
      <c r="F70" s="363"/>
      <c r="G70" s="363"/>
      <c r="H70" s="363"/>
      <c r="I70" s="363"/>
      <c r="J70" s="363"/>
      <c r="K70" s="363"/>
      <c r="L70" s="363"/>
      <c r="M70" s="363"/>
    </row>
    <row r="71" spans="4:13" ht="24.75" customHeight="1">
      <c r="D71" s="363"/>
      <c r="E71" s="363"/>
      <c r="F71" s="363"/>
      <c r="G71" s="363"/>
      <c r="H71" s="363"/>
      <c r="I71" s="363"/>
      <c r="J71" s="363"/>
      <c r="K71" s="363"/>
      <c r="L71" s="363"/>
      <c r="M71" s="363"/>
    </row>
    <row r="72" spans="4:13" ht="24.75" customHeight="1">
      <c r="D72" s="363"/>
      <c r="E72" s="363"/>
      <c r="F72" s="363"/>
      <c r="G72" s="363"/>
      <c r="H72" s="363"/>
      <c r="I72" s="363"/>
      <c r="J72" s="363"/>
      <c r="K72" s="363"/>
      <c r="L72" s="363"/>
      <c r="M72" s="363"/>
    </row>
    <row r="73" spans="4:13" ht="24.75" customHeight="1">
      <c r="D73" s="363"/>
      <c r="E73" s="363"/>
      <c r="F73" s="363"/>
      <c r="G73" s="363"/>
      <c r="H73" s="363"/>
      <c r="I73" s="363"/>
      <c r="J73" s="363"/>
      <c r="K73" s="363"/>
      <c r="L73" s="363"/>
      <c r="M73" s="363"/>
    </row>
    <row r="74" spans="4:13" ht="24.75" customHeight="1">
      <c r="D74" s="363"/>
      <c r="E74" s="363"/>
      <c r="F74" s="363"/>
      <c r="G74" s="363"/>
      <c r="H74" s="363"/>
      <c r="I74" s="363"/>
      <c r="J74" s="363"/>
      <c r="K74" s="363"/>
      <c r="L74" s="363"/>
      <c r="M74" s="363"/>
    </row>
    <row r="75" spans="4:13" ht="24.75" customHeight="1">
      <c r="D75" s="363"/>
      <c r="E75" s="363"/>
      <c r="F75" s="363"/>
      <c r="G75" s="363"/>
      <c r="H75" s="363"/>
      <c r="I75" s="363"/>
      <c r="J75" s="363"/>
      <c r="K75" s="363"/>
      <c r="L75" s="363"/>
      <c r="M75" s="363"/>
    </row>
    <row r="76" spans="4:13" ht="24.75" customHeight="1">
      <c r="D76" s="363"/>
      <c r="E76" s="363"/>
      <c r="F76" s="363"/>
      <c r="G76" s="363"/>
      <c r="H76" s="363"/>
      <c r="I76" s="363"/>
      <c r="J76" s="363"/>
      <c r="K76" s="363"/>
      <c r="L76" s="363"/>
      <c r="M76" s="363"/>
    </row>
    <row r="77" spans="4:13" ht="24.75" customHeight="1">
      <c r="D77" s="363"/>
      <c r="E77" s="363"/>
      <c r="F77" s="363"/>
      <c r="G77" s="363"/>
      <c r="H77" s="363"/>
      <c r="I77" s="363"/>
      <c r="J77" s="363"/>
      <c r="K77" s="363"/>
      <c r="L77" s="363"/>
      <c r="M77" s="363"/>
    </row>
    <row r="78" spans="4:13" ht="24.75" customHeight="1">
      <c r="D78" s="363"/>
      <c r="E78" s="363"/>
      <c r="F78" s="363"/>
      <c r="G78" s="363"/>
      <c r="H78" s="363"/>
      <c r="I78" s="363"/>
      <c r="J78" s="363"/>
      <c r="K78" s="363"/>
      <c r="L78" s="363"/>
      <c r="M78" s="363"/>
    </row>
    <row r="79" spans="4:13" ht="24.75" customHeight="1">
      <c r="D79" s="363"/>
      <c r="E79" s="363"/>
      <c r="F79" s="363"/>
      <c r="G79" s="363"/>
      <c r="H79" s="363"/>
      <c r="I79" s="363"/>
      <c r="J79" s="363"/>
      <c r="K79" s="363"/>
      <c r="L79" s="363"/>
      <c r="M79" s="363"/>
    </row>
    <row r="80" spans="4:13" ht="24.75" customHeight="1">
      <c r="D80" s="363"/>
      <c r="E80" s="363"/>
      <c r="F80" s="363"/>
      <c r="G80" s="363"/>
      <c r="H80" s="363"/>
      <c r="I80" s="363"/>
      <c r="J80" s="363"/>
      <c r="K80" s="363"/>
      <c r="L80" s="363"/>
      <c r="M80" s="363"/>
    </row>
    <row r="81" spans="4:13" ht="24.75" customHeight="1">
      <c r="D81" s="363"/>
      <c r="E81" s="363"/>
      <c r="F81" s="363"/>
      <c r="G81" s="363"/>
      <c r="H81" s="363"/>
      <c r="I81" s="363"/>
      <c r="J81" s="363"/>
      <c r="K81" s="363"/>
      <c r="L81" s="363"/>
      <c r="M81" s="363"/>
    </row>
    <row r="82" spans="4:13" ht="24.75" customHeight="1">
      <c r="D82" s="363"/>
      <c r="E82" s="363"/>
      <c r="F82" s="363"/>
      <c r="G82" s="363"/>
      <c r="H82" s="363"/>
      <c r="I82" s="363"/>
      <c r="J82" s="363"/>
      <c r="K82" s="363"/>
      <c r="L82" s="363"/>
      <c r="M82" s="363"/>
    </row>
    <row r="83" spans="4:13" ht="24.75" customHeight="1">
      <c r="D83" s="363"/>
      <c r="E83" s="363"/>
      <c r="F83" s="363"/>
      <c r="G83" s="363"/>
      <c r="H83" s="363"/>
      <c r="I83" s="363"/>
      <c r="J83" s="363"/>
      <c r="K83" s="363"/>
      <c r="L83" s="363"/>
      <c r="M83" s="363"/>
    </row>
    <row r="84" spans="4:13" ht="24.75" customHeight="1">
      <c r="D84" s="363"/>
      <c r="E84" s="363"/>
      <c r="F84" s="363"/>
      <c r="G84" s="363"/>
      <c r="H84" s="363"/>
      <c r="I84" s="363"/>
      <c r="J84" s="363"/>
      <c r="K84" s="363"/>
      <c r="L84" s="363"/>
      <c r="M84" s="363"/>
    </row>
    <row r="85" spans="4:13" ht="24.75" customHeight="1">
      <c r="D85" s="363"/>
      <c r="E85" s="363"/>
      <c r="F85" s="363"/>
      <c r="G85" s="363"/>
      <c r="H85" s="363"/>
      <c r="I85" s="363"/>
      <c r="J85" s="363"/>
      <c r="K85" s="363"/>
      <c r="L85" s="363"/>
      <c r="M85" s="363"/>
    </row>
    <row r="86" spans="4:13" ht="24.75" customHeight="1">
      <c r="D86" s="363"/>
      <c r="E86" s="363"/>
      <c r="F86" s="363"/>
      <c r="G86" s="363"/>
      <c r="H86" s="363"/>
      <c r="I86" s="363"/>
      <c r="J86" s="363"/>
      <c r="K86" s="363"/>
      <c r="L86" s="363"/>
      <c r="M86" s="363"/>
    </row>
    <row r="87" spans="4:13" ht="24.75" customHeight="1">
      <c r="D87" s="363"/>
      <c r="E87" s="363"/>
      <c r="F87" s="363"/>
      <c r="G87" s="363"/>
      <c r="H87" s="363"/>
      <c r="I87" s="363"/>
      <c r="J87" s="363"/>
      <c r="K87" s="363"/>
      <c r="L87" s="363"/>
      <c r="M87" s="363"/>
    </row>
    <row r="88" spans="4:13" ht="24.75" customHeight="1">
      <c r="D88" s="363"/>
      <c r="E88" s="363"/>
      <c r="F88" s="363"/>
      <c r="G88" s="363"/>
      <c r="H88" s="363"/>
      <c r="I88" s="363"/>
      <c r="J88" s="363"/>
      <c r="K88" s="363"/>
      <c r="L88" s="363"/>
      <c r="M88" s="363"/>
    </row>
    <row r="89" spans="4:13" ht="24.75" customHeight="1">
      <c r="D89" s="363"/>
      <c r="E89" s="363"/>
      <c r="F89" s="363"/>
      <c r="G89" s="363"/>
      <c r="H89" s="363"/>
      <c r="I89" s="363"/>
      <c r="J89" s="363"/>
      <c r="K89" s="363"/>
      <c r="L89" s="363"/>
      <c r="M89" s="363"/>
    </row>
    <row r="90" spans="4:13" ht="24.75" customHeight="1">
      <c r="D90" s="363"/>
      <c r="E90" s="363"/>
      <c r="F90" s="363"/>
      <c r="G90" s="363"/>
      <c r="H90" s="363"/>
      <c r="I90" s="363"/>
      <c r="J90" s="363"/>
      <c r="K90" s="363"/>
      <c r="L90" s="363"/>
      <c r="M90" s="363"/>
    </row>
    <row r="91" spans="4:13" ht="24.75" customHeight="1">
      <c r="D91" s="363"/>
      <c r="E91" s="363"/>
      <c r="F91" s="363"/>
      <c r="G91" s="363"/>
      <c r="H91" s="363"/>
      <c r="I91" s="363"/>
      <c r="J91" s="363"/>
      <c r="K91" s="363"/>
      <c r="L91" s="363"/>
      <c r="M91" s="363"/>
    </row>
    <row r="92" spans="4:13" ht="24.75" customHeight="1">
      <c r="D92" s="363"/>
      <c r="E92" s="363"/>
      <c r="F92" s="363"/>
      <c r="G92" s="363"/>
      <c r="H92" s="363"/>
      <c r="I92" s="363"/>
      <c r="J92" s="363"/>
      <c r="K92" s="363"/>
      <c r="L92" s="363"/>
      <c r="M92" s="363"/>
    </row>
    <row r="93" spans="4:13" ht="24.75" customHeight="1">
      <c r="D93" s="363"/>
      <c r="E93" s="363"/>
      <c r="F93" s="363"/>
      <c r="G93" s="363"/>
      <c r="H93" s="363"/>
      <c r="I93" s="363"/>
      <c r="J93" s="363"/>
      <c r="K93" s="363"/>
      <c r="L93" s="363"/>
      <c r="M93" s="363"/>
    </row>
    <row r="94" spans="4:13" ht="24.75" customHeight="1">
      <c r="D94" s="363"/>
      <c r="E94" s="363"/>
      <c r="F94" s="363"/>
      <c r="G94" s="363"/>
      <c r="H94" s="363"/>
      <c r="I94" s="363"/>
      <c r="J94" s="363"/>
      <c r="K94" s="363"/>
      <c r="L94" s="363"/>
      <c r="M94" s="363"/>
    </row>
    <row r="95" spans="4:13" ht="24.75" customHeight="1">
      <c r="D95" s="363"/>
      <c r="E95" s="363"/>
      <c r="F95" s="363"/>
      <c r="G95" s="363"/>
      <c r="H95" s="363"/>
      <c r="I95" s="363"/>
      <c r="J95" s="363"/>
      <c r="K95" s="363"/>
      <c r="L95" s="363"/>
      <c r="M95" s="363"/>
    </row>
    <row r="96" spans="4:13" ht="24.75" customHeight="1">
      <c r="D96" s="363"/>
      <c r="E96" s="363"/>
      <c r="F96" s="363"/>
      <c r="G96" s="363"/>
      <c r="H96" s="363"/>
      <c r="I96" s="363"/>
      <c r="J96" s="363"/>
      <c r="K96" s="363"/>
      <c r="L96" s="363"/>
      <c r="M96" s="363"/>
    </row>
    <row r="97" spans="4:13" ht="24.75" customHeight="1">
      <c r="D97" s="363"/>
      <c r="E97" s="363"/>
      <c r="F97" s="363"/>
      <c r="G97" s="363"/>
      <c r="H97" s="363"/>
      <c r="I97" s="363"/>
      <c r="J97" s="363"/>
      <c r="K97" s="363"/>
      <c r="L97" s="363"/>
      <c r="M97" s="363"/>
    </row>
    <row r="98" spans="4:13" ht="24.75" customHeight="1">
      <c r="D98" s="363"/>
      <c r="E98" s="363"/>
      <c r="F98" s="363"/>
      <c r="G98" s="363"/>
      <c r="H98" s="363"/>
      <c r="I98" s="363"/>
      <c r="J98" s="363"/>
      <c r="K98" s="363"/>
      <c r="L98" s="363"/>
      <c r="M98" s="363"/>
    </row>
    <row r="99" spans="4:13" ht="24.75" customHeight="1">
      <c r="D99" s="363"/>
      <c r="E99" s="363"/>
      <c r="F99" s="363"/>
      <c r="G99" s="363"/>
      <c r="H99" s="363"/>
      <c r="I99" s="363"/>
      <c r="J99" s="363"/>
      <c r="K99" s="363"/>
      <c r="L99" s="363"/>
      <c r="M99" s="363"/>
    </row>
    <row r="100" spans="4:13" ht="24.75" customHeight="1">
      <c r="D100" s="363"/>
      <c r="E100" s="363"/>
      <c r="F100" s="363"/>
      <c r="G100" s="363"/>
      <c r="H100" s="363"/>
      <c r="I100" s="363"/>
      <c r="J100" s="363"/>
      <c r="K100" s="363"/>
      <c r="L100" s="363"/>
      <c r="M100" s="363"/>
    </row>
    <row r="101" spans="4:13" ht="24.75" customHeight="1">
      <c r="D101" s="363"/>
      <c r="E101" s="363"/>
      <c r="F101" s="363"/>
      <c r="G101" s="363"/>
      <c r="H101" s="363"/>
      <c r="I101" s="363"/>
      <c r="J101" s="363"/>
      <c r="K101" s="363"/>
      <c r="L101" s="363"/>
      <c r="M101" s="363"/>
    </row>
    <row r="102" spans="4:13" ht="24.75" customHeight="1">
      <c r="D102" s="363"/>
      <c r="E102" s="363"/>
      <c r="F102" s="363"/>
      <c r="G102" s="363"/>
      <c r="H102" s="363"/>
      <c r="I102" s="363"/>
      <c r="J102" s="363"/>
      <c r="K102" s="363"/>
      <c r="L102" s="363"/>
      <c r="M102" s="363"/>
    </row>
    <row r="103" spans="4:13" ht="24.75" customHeight="1">
      <c r="D103" s="363"/>
      <c r="E103" s="363"/>
      <c r="F103" s="363"/>
      <c r="G103" s="363"/>
      <c r="H103" s="363"/>
      <c r="I103" s="363"/>
      <c r="J103" s="363"/>
      <c r="K103" s="363"/>
      <c r="L103" s="363"/>
      <c r="M103" s="363"/>
    </row>
    <row r="104" spans="4:13" ht="24.75" customHeight="1">
      <c r="D104" s="363"/>
      <c r="E104" s="363"/>
      <c r="F104" s="363"/>
      <c r="G104" s="363"/>
      <c r="H104" s="363"/>
      <c r="I104" s="363"/>
      <c r="J104" s="363"/>
      <c r="K104" s="363"/>
      <c r="L104" s="363"/>
      <c r="M104" s="363"/>
    </row>
    <row r="105" spans="4:13" ht="24.75" customHeight="1">
      <c r="D105" s="363"/>
      <c r="E105" s="363"/>
      <c r="F105" s="363"/>
      <c r="G105" s="363"/>
      <c r="H105" s="363"/>
      <c r="I105" s="363"/>
      <c r="J105" s="363"/>
      <c r="K105" s="363"/>
      <c r="L105" s="363"/>
      <c r="M105" s="363"/>
    </row>
    <row r="106" spans="4:13" ht="24.75" customHeight="1">
      <c r="D106" s="363"/>
      <c r="E106" s="363"/>
      <c r="F106" s="363"/>
      <c r="G106" s="363"/>
      <c r="H106" s="363"/>
      <c r="I106" s="363"/>
      <c r="J106" s="363"/>
      <c r="K106" s="363"/>
      <c r="L106" s="363"/>
      <c r="M106" s="363"/>
    </row>
    <row r="107" spans="4:13" ht="24.75" customHeight="1">
      <c r="D107" s="363"/>
      <c r="E107" s="363"/>
      <c r="F107" s="363"/>
      <c r="G107" s="363"/>
      <c r="H107" s="363"/>
      <c r="I107" s="363"/>
      <c r="J107" s="363"/>
      <c r="K107" s="363"/>
      <c r="L107" s="363"/>
      <c r="M107" s="363"/>
    </row>
    <row r="108" spans="4:13" ht="24.75" customHeight="1">
      <c r="D108" s="363"/>
      <c r="E108" s="363"/>
      <c r="F108" s="363"/>
      <c r="G108" s="363"/>
      <c r="H108" s="363"/>
      <c r="I108" s="363"/>
      <c r="J108" s="363"/>
      <c r="K108" s="363"/>
      <c r="L108" s="363"/>
      <c r="M108" s="363"/>
    </row>
    <row r="109" spans="4:13" ht="24.75" customHeight="1">
      <c r="D109" s="363"/>
      <c r="E109" s="363"/>
      <c r="F109" s="363"/>
      <c r="G109" s="363"/>
      <c r="H109" s="363"/>
      <c r="I109" s="363"/>
      <c r="J109" s="363"/>
      <c r="K109" s="363"/>
      <c r="L109" s="363"/>
      <c r="M109" s="363"/>
    </row>
    <row r="110" spans="4:13" ht="24.75" customHeight="1">
      <c r="D110" s="363"/>
      <c r="E110" s="363"/>
      <c r="F110" s="363"/>
      <c r="G110" s="363"/>
      <c r="H110" s="363"/>
      <c r="I110" s="363"/>
      <c r="J110" s="363"/>
      <c r="K110" s="363"/>
      <c r="L110" s="363"/>
      <c r="M110" s="363"/>
    </row>
    <row r="111" spans="4:13" ht="24.75" customHeight="1">
      <c r="D111" s="363"/>
      <c r="E111" s="363"/>
      <c r="F111" s="363"/>
      <c r="G111" s="363"/>
      <c r="H111" s="363"/>
      <c r="I111" s="363"/>
      <c r="J111" s="363"/>
      <c r="K111" s="363"/>
      <c r="L111" s="363"/>
      <c r="M111" s="363"/>
    </row>
    <row r="112" spans="4:13" ht="24.75" customHeight="1">
      <c r="D112" s="363"/>
      <c r="E112" s="363"/>
      <c r="F112" s="363"/>
      <c r="G112" s="363"/>
      <c r="H112" s="363"/>
      <c r="I112" s="363"/>
      <c r="J112" s="363"/>
      <c r="K112" s="363"/>
      <c r="L112" s="363"/>
      <c r="M112" s="363"/>
    </row>
    <row r="113" spans="4:13" ht="24.75" customHeight="1">
      <c r="D113" s="363"/>
      <c r="E113" s="363"/>
      <c r="F113" s="363"/>
      <c r="G113" s="363"/>
      <c r="H113" s="363"/>
      <c r="I113" s="363"/>
      <c r="J113" s="363"/>
      <c r="K113" s="363"/>
      <c r="L113" s="363"/>
      <c r="M113" s="363"/>
    </row>
    <row r="114" spans="4:13" ht="24.75" customHeight="1">
      <c r="D114" s="363"/>
      <c r="E114" s="363"/>
      <c r="F114" s="363"/>
      <c r="G114" s="363"/>
      <c r="H114" s="363"/>
      <c r="I114" s="363"/>
      <c r="J114" s="363"/>
      <c r="K114" s="363"/>
      <c r="L114" s="363"/>
      <c r="M114" s="363"/>
    </row>
    <row r="115" spans="4:13" ht="24.75" customHeight="1">
      <c r="D115" s="363"/>
      <c r="E115" s="363"/>
      <c r="F115" s="363"/>
      <c r="G115" s="363"/>
      <c r="H115" s="363"/>
      <c r="I115" s="363"/>
      <c r="J115" s="363"/>
      <c r="K115" s="363"/>
      <c r="L115" s="363"/>
      <c r="M115" s="363"/>
    </row>
    <row r="116" spans="4:13" ht="24.75" customHeight="1">
      <c r="D116" s="363"/>
      <c r="E116" s="363"/>
      <c r="F116" s="363"/>
      <c r="G116" s="363"/>
      <c r="H116" s="363"/>
      <c r="I116" s="363"/>
      <c r="J116" s="363"/>
      <c r="K116" s="363"/>
      <c r="L116" s="363"/>
      <c r="M116" s="363"/>
    </row>
    <row r="117" spans="4:13" ht="24.75" customHeight="1">
      <c r="D117" s="363"/>
      <c r="E117" s="363"/>
      <c r="F117" s="363"/>
      <c r="G117" s="363"/>
      <c r="H117" s="363"/>
      <c r="I117" s="363"/>
      <c r="J117" s="363"/>
      <c r="K117" s="363"/>
      <c r="L117" s="363"/>
      <c r="M117" s="363"/>
    </row>
    <row r="118" spans="4:13" ht="24.75" customHeight="1">
      <c r="D118" s="363"/>
      <c r="E118" s="363"/>
      <c r="F118" s="363"/>
      <c r="G118" s="363"/>
      <c r="H118" s="363"/>
      <c r="I118" s="363"/>
      <c r="J118" s="363"/>
      <c r="K118" s="363"/>
      <c r="L118" s="363"/>
      <c r="M118" s="363"/>
    </row>
    <row r="119" spans="4:13" ht="24.75" customHeight="1">
      <c r="D119" s="363"/>
      <c r="E119" s="363"/>
      <c r="F119" s="363"/>
      <c r="G119" s="363"/>
      <c r="H119" s="363"/>
      <c r="I119" s="363"/>
      <c r="J119" s="363"/>
      <c r="K119" s="363"/>
      <c r="L119" s="363"/>
      <c r="M119" s="363"/>
    </row>
    <row r="120" spans="4:13" ht="24.75" customHeight="1">
      <c r="D120" s="363"/>
      <c r="E120" s="363"/>
      <c r="F120" s="363"/>
      <c r="G120" s="363"/>
      <c r="H120" s="363"/>
      <c r="I120" s="363"/>
      <c r="J120" s="363"/>
      <c r="K120" s="363"/>
      <c r="L120" s="363"/>
      <c r="M120" s="363"/>
    </row>
    <row r="121" spans="4:13" ht="24.75" customHeight="1">
      <c r="D121" s="363"/>
      <c r="E121" s="363"/>
      <c r="F121" s="363"/>
      <c r="G121" s="363"/>
      <c r="H121" s="363"/>
      <c r="I121" s="363"/>
      <c r="J121" s="363"/>
      <c r="K121" s="363"/>
      <c r="L121" s="363"/>
      <c r="M121" s="363"/>
    </row>
    <row r="122" spans="4:13" ht="24.75" customHeight="1">
      <c r="D122" s="363"/>
      <c r="E122" s="363"/>
      <c r="F122" s="363"/>
      <c r="G122" s="363"/>
      <c r="H122" s="363"/>
      <c r="I122" s="363"/>
      <c r="J122" s="363"/>
      <c r="K122" s="363"/>
      <c r="L122" s="363"/>
      <c r="M122" s="363"/>
    </row>
    <row r="123" spans="4:13" ht="24.75" customHeight="1">
      <c r="D123" s="363"/>
      <c r="E123" s="363"/>
      <c r="F123" s="363"/>
      <c r="G123" s="363"/>
      <c r="H123" s="363"/>
      <c r="I123" s="363"/>
      <c r="J123" s="363"/>
      <c r="K123" s="363"/>
      <c r="L123" s="363"/>
      <c r="M123" s="363"/>
    </row>
    <row r="124" spans="4:13" ht="24.75" customHeight="1">
      <c r="D124" s="363"/>
      <c r="E124" s="363"/>
      <c r="F124" s="363"/>
      <c r="G124" s="363"/>
      <c r="H124" s="363"/>
      <c r="I124" s="363"/>
      <c r="J124" s="363"/>
      <c r="K124" s="363"/>
      <c r="L124" s="363"/>
      <c r="M124" s="363"/>
    </row>
    <row r="125" spans="4:13" ht="24.75" customHeight="1">
      <c r="D125" s="363"/>
      <c r="E125" s="363"/>
      <c r="F125" s="363"/>
      <c r="G125" s="363"/>
      <c r="H125" s="363"/>
      <c r="I125" s="363"/>
      <c r="J125" s="363"/>
      <c r="K125" s="363"/>
      <c r="L125" s="363"/>
      <c r="M125" s="363"/>
    </row>
    <row r="126" spans="4:13" ht="24.75" customHeight="1">
      <c r="D126" s="363"/>
      <c r="E126" s="363"/>
      <c r="F126" s="363"/>
      <c r="G126" s="363"/>
      <c r="H126" s="363"/>
      <c r="I126" s="363"/>
      <c r="J126" s="363"/>
      <c r="K126" s="363"/>
      <c r="L126" s="363"/>
      <c r="M126" s="363"/>
    </row>
    <row r="127" spans="4:13" ht="24.75" customHeight="1">
      <c r="D127" s="363"/>
      <c r="E127" s="363"/>
      <c r="F127" s="363"/>
      <c r="G127" s="363"/>
      <c r="H127" s="363"/>
      <c r="I127" s="363"/>
      <c r="J127" s="363"/>
      <c r="K127" s="363"/>
      <c r="L127" s="363"/>
      <c r="M127" s="363"/>
    </row>
    <row r="128" spans="4:13" ht="24.75" customHeight="1">
      <c r="D128" s="363"/>
      <c r="E128" s="363"/>
      <c r="F128" s="363"/>
      <c r="G128" s="363"/>
      <c r="H128" s="363"/>
      <c r="I128" s="363"/>
      <c r="J128" s="363"/>
      <c r="K128" s="363"/>
      <c r="L128" s="363"/>
      <c r="M128" s="363"/>
    </row>
    <row r="129" spans="4:13" ht="24.75" customHeight="1">
      <c r="D129" s="363"/>
      <c r="E129" s="363"/>
      <c r="F129" s="363"/>
      <c r="G129" s="363"/>
      <c r="H129" s="363"/>
      <c r="I129" s="363"/>
      <c r="J129" s="363"/>
      <c r="K129" s="363"/>
      <c r="L129" s="363"/>
      <c r="M129" s="363"/>
    </row>
    <row r="130" spans="4:13" ht="24.75" customHeight="1">
      <c r="D130" s="363"/>
      <c r="E130" s="363"/>
      <c r="F130" s="363"/>
      <c r="G130" s="363"/>
      <c r="H130" s="363"/>
      <c r="I130" s="363"/>
      <c r="J130" s="363"/>
      <c r="K130" s="363"/>
      <c r="L130" s="363"/>
      <c r="M130" s="363"/>
    </row>
  </sheetData>
  <sheetProtection/>
  <mergeCells count="13">
    <mergeCell ref="K7:K8"/>
    <mergeCell ref="L7:L8"/>
    <mergeCell ref="M7:M8"/>
    <mergeCell ref="A1:M1"/>
    <mergeCell ref="A2:M2"/>
    <mergeCell ref="A3:M3"/>
    <mergeCell ref="A4:M4"/>
    <mergeCell ref="A6:A8"/>
    <mergeCell ref="B6:B7"/>
    <mergeCell ref="E6:F6"/>
    <mergeCell ref="G6:I6"/>
    <mergeCell ref="J6:M6"/>
    <mergeCell ref="J7:J8"/>
  </mergeCells>
  <printOptions horizontalCentered="1"/>
  <pageMargins left="0.75" right="0.75" top="1" bottom="1" header="0.5" footer="0.5"/>
  <pageSetup fitToHeight="1" fitToWidth="1" horizontalDpi="600" verticalDpi="600" orientation="portrait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9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9.140625" style="622" customWidth="1"/>
    <col min="2" max="2" width="23.00390625" style="622" bestFit="1" customWidth="1"/>
    <col min="3" max="3" width="10.28125" style="622" customWidth="1"/>
    <col min="4" max="4" width="12.00390625" style="622" bestFit="1" customWidth="1"/>
    <col min="5" max="5" width="10.28125" style="622" customWidth="1"/>
    <col min="6" max="6" width="11.140625" style="622" customWidth="1"/>
    <col min="7" max="7" width="12.57421875" style="622" customWidth="1"/>
    <col min="8" max="8" width="9.421875" style="622" customWidth="1"/>
    <col min="9" max="9" width="9.140625" style="622" customWidth="1"/>
    <col min="10" max="10" width="9.28125" style="622" customWidth="1"/>
    <col min="11" max="16384" width="9.140625" style="622" customWidth="1"/>
  </cols>
  <sheetData>
    <row r="1" spans="2:9" ht="12.75">
      <c r="B1" s="1469" t="s">
        <v>602</v>
      </c>
      <c r="C1" s="1469"/>
      <c r="D1" s="1469"/>
      <c r="E1" s="1469"/>
      <c r="F1" s="1469"/>
      <c r="G1" s="1469"/>
      <c r="H1" s="1469"/>
      <c r="I1" s="1469"/>
    </row>
    <row r="2" spans="2:9" ht="15.75">
      <c r="B2" s="1470" t="s">
        <v>603</v>
      </c>
      <c r="C2" s="1470"/>
      <c r="D2" s="1470"/>
      <c r="E2" s="1470"/>
      <c r="F2" s="1470"/>
      <c r="G2" s="1470"/>
      <c r="H2" s="1470"/>
      <c r="I2" s="1470"/>
    </row>
    <row r="3" spans="2:9" ht="15.75" customHeight="1">
      <c r="B3" s="1471" t="s">
        <v>97</v>
      </c>
      <c r="C3" s="1471"/>
      <c r="D3" s="1471"/>
      <c r="E3" s="1471"/>
      <c r="F3" s="1471"/>
      <c r="G3" s="1471"/>
      <c r="H3" s="1471"/>
      <c r="I3" s="1471"/>
    </row>
    <row r="4" spans="2:9" ht="17.25" customHeight="1" thickBot="1">
      <c r="B4" s="623" t="s">
        <v>134</v>
      </c>
      <c r="C4" s="623"/>
      <c r="D4" s="623"/>
      <c r="E4" s="623"/>
      <c r="F4" s="624"/>
      <c r="G4" s="624"/>
      <c r="H4" s="623"/>
      <c r="I4" s="625" t="s">
        <v>27</v>
      </c>
    </row>
    <row r="5" spans="2:9" ht="15" customHeight="1" thickTop="1">
      <c r="B5" s="1472"/>
      <c r="C5" s="1474" t="s">
        <v>2</v>
      </c>
      <c r="D5" s="1474"/>
      <c r="E5" s="1462" t="s">
        <v>604</v>
      </c>
      <c r="F5" s="1462"/>
      <c r="G5" s="626" t="s">
        <v>53</v>
      </c>
      <c r="H5" s="1463" t="s">
        <v>196</v>
      </c>
      <c r="I5" s="1464"/>
    </row>
    <row r="6" spans="2:9" ht="15" customHeight="1">
      <c r="B6" s="1473"/>
      <c r="C6" s="627" t="s">
        <v>5</v>
      </c>
      <c r="D6" s="628" t="s">
        <v>97</v>
      </c>
      <c r="E6" s="627" t="s">
        <v>5</v>
      </c>
      <c r="F6" s="628" t="s">
        <v>97</v>
      </c>
      <c r="G6" s="628" t="s">
        <v>97</v>
      </c>
      <c r="H6" s="629" t="s">
        <v>3</v>
      </c>
      <c r="I6" s="630" t="s">
        <v>53</v>
      </c>
    </row>
    <row r="7" spans="2:9" ht="15" customHeight="1">
      <c r="B7" s="631"/>
      <c r="C7" s="632"/>
      <c r="D7" s="632"/>
      <c r="E7" s="632"/>
      <c r="F7" s="632"/>
      <c r="G7" s="632"/>
      <c r="H7" s="633"/>
      <c r="I7" s="634"/>
    </row>
    <row r="8" spans="2:9" ht="15" customHeight="1">
      <c r="B8" s="635" t="s">
        <v>605</v>
      </c>
      <c r="C8" s="636">
        <v>91991.29999999999</v>
      </c>
      <c r="D8" s="636">
        <v>75121.8105</v>
      </c>
      <c r="E8" s="636">
        <v>85319.1</v>
      </c>
      <c r="F8" s="636">
        <v>70975.851589</v>
      </c>
      <c r="G8" s="636">
        <v>55601.860017</v>
      </c>
      <c r="H8" s="637">
        <v>-5.519082923831704</v>
      </c>
      <c r="I8" s="638">
        <v>-21.66087652040612</v>
      </c>
    </row>
    <row r="9" spans="2:13" ht="15" customHeight="1">
      <c r="B9" s="639"/>
      <c r="C9" s="636"/>
      <c r="D9" s="637"/>
      <c r="E9" s="637"/>
      <c r="F9" s="637"/>
      <c r="G9" s="637"/>
      <c r="H9" s="637"/>
      <c r="I9" s="638"/>
      <c r="L9" s="640"/>
      <c r="M9" s="640"/>
    </row>
    <row r="10" spans="2:9" ht="15" customHeight="1">
      <c r="B10" s="639" t="s">
        <v>606</v>
      </c>
      <c r="C10" s="641">
        <v>59613.7</v>
      </c>
      <c r="D10" s="642">
        <v>50263.772605</v>
      </c>
      <c r="E10" s="642">
        <v>55864.6</v>
      </c>
      <c r="F10" s="642">
        <v>46523.634853</v>
      </c>
      <c r="G10" s="642">
        <v>30986.917982</v>
      </c>
      <c r="H10" s="642">
        <v>-7.441020755429619</v>
      </c>
      <c r="I10" s="643">
        <v>-33.39532029277403</v>
      </c>
    </row>
    <row r="11" spans="2:9" ht="15" customHeight="1">
      <c r="B11" s="639" t="s">
        <v>607</v>
      </c>
      <c r="C11" s="641">
        <v>2840.7</v>
      </c>
      <c r="D11" s="642">
        <v>2010.1024280000001</v>
      </c>
      <c r="E11" s="642">
        <v>2229.9</v>
      </c>
      <c r="F11" s="642">
        <v>2095.438355</v>
      </c>
      <c r="G11" s="642">
        <v>1348.725535</v>
      </c>
      <c r="H11" s="642">
        <v>4.245352167695586</v>
      </c>
      <c r="I11" s="643">
        <v>-35.635160453097654</v>
      </c>
    </row>
    <row r="12" spans="2:9" ht="15" customHeight="1">
      <c r="B12" s="644" t="s">
        <v>608</v>
      </c>
      <c r="C12" s="645">
        <v>29536.9</v>
      </c>
      <c r="D12" s="646">
        <v>22847.9</v>
      </c>
      <c r="E12" s="646">
        <v>27224.6</v>
      </c>
      <c r="F12" s="646">
        <v>22356.778381</v>
      </c>
      <c r="G12" s="646">
        <v>23266.2165</v>
      </c>
      <c r="H12" s="646">
        <v>-2.150023160148777</v>
      </c>
      <c r="I12" s="647">
        <v>4.067840649943051</v>
      </c>
    </row>
    <row r="13" spans="2:9" ht="15" customHeight="1">
      <c r="B13" s="631"/>
      <c r="C13" s="641"/>
      <c r="D13" s="637"/>
      <c r="E13" s="637"/>
      <c r="F13" s="637"/>
      <c r="G13" s="637"/>
      <c r="H13" s="637"/>
      <c r="I13" s="638"/>
    </row>
    <row r="14" spans="2:9" ht="15" customHeight="1">
      <c r="B14" s="635" t="s">
        <v>609</v>
      </c>
      <c r="C14" s="636">
        <v>714365.8888999999</v>
      </c>
      <c r="D14" s="636">
        <v>580927.561066</v>
      </c>
      <c r="E14" s="636">
        <v>774684.2000000001</v>
      </c>
      <c r="F14" s="636">
        <v>628104.96326</v>
      </c>
      <c r="G14" s="636">
        <v>599357.649498</v>
      </c>
      <c r="H14" s="637">
        <v>8.121047331173202</v>
      </c>
      <c r="I14" s="638">
        <v>-4.576832765784104</v>
      </c>
    </row>
    <row r="15" spans="2:13" ht="15" customHeight="1">
      <c r="B15" s="639"/>
      <c r="C15" s="636"/>
      <c r="D15" s="637"/>
      <c r="E15" s="637"/>
      <c r="F15" s="637"/>
      <c r="G15" s="637"/>
      <c r="H15" s="637"/>
      <c r="I15" s="638"/>
      <c r="L15" s="640"/>
      <c r="M15" s="640"/>
    </row>
    <row r="16" spans="2:9" ht="15" customHeight="1">
      <c r="B16" s="639" t="s">
        <v>610</v>
      </c>
      <c r="C16" s="641">
        <v>477947</v>
      </c>
      <c r="D16" s="642">
        <v>387792.641325</v>
      </c>
      <c r="E16" s="642">
        <v>491655.9</v>
      </c>
      <c r="F16" s="642">
        <v>396974.01107700006</v>
      </c>
      <c r="G16" s="642">
        <v>366154.07837600005</v>
      </c>
      <c r="H16" s="642">
        <v>2.3675977245544004</v>
      </c>
      <c r="I16" s="643">
        <v>-7.763715467766971</v>
      </c>
    </row>
    <row r="17" spans="2:9" ht="15" customHeight="1">
      <c r="B17" s="639" t="s">
        <v>611</v>
      </c>
      <c r="C17" s="641">
        <v>73318.6445</v>
      </c>
      <c r="D17" s="648">
        <v>58866.293948</v>
      </c>
      <c r="E17" s="648">
        <v>100166.4</v>
      </c>
      <c r="F17" s="648">
        <v>84489.840037</v>
      </c>
      <c r="G17" s="648">
        <v>92537.74779999998</v>
      </c>
      <c r="H17" s="642">
        <v>43.52821346564582</v>
      </c>
      <c r="I17" s="643">
        <v>9.525426116207242</v>
      </c>
    </row>
    <row r="18" spans="2:9" ht="15" customHeight="1">
      <c r="B18" s="644" t="s">
        <v>612</v>
      </c>
      <c r="C18" s="645">
        <v>163100.2444</v>
      </c>
      <c r="D18" s="646">
        <v>134268.6525793</v>
      </c>
      <c r="E18" s="646">
        <v>182861.9</v>
      </c>
      <c r="F18" s="646">
        <v>146641.21214599998</v>
      </c>
      <c r="G18" s="646">
        <v>140665.823322</v>
      </c>
      <c r="H18" s="646">
        <v>9.214800762223206</v>
      </c>
      <c r="I18" s="647">
        <v>-4.074835945880423</v>
      </c>
    </row>
    <row r="19" spans="2:9" ht="15" customHeight="1">
      <c r="B19" s="631"/>
      <c r="C19" s="636"/>
      <c r="D19" s="636"/>
      <c r="E19" s="636"/>
      <c r="F19" s="636"/>
      <c r="G19" s="636"/>
      <c r="H19" s="637"/>
      <c r="I19" s="638"/>
    </row>
    <row r="20" spans="2:9" ht="15" customHeight="1">
      <c r="B20" s="635" t="s">
        <v>613</v>
      </c>
      <c r="C20" s="636">
        <v>-622374.5888999999</v>
      </c>
      <c r="D20" s="636">
        <v>-505805.870016</v>
      </c>
      <c r="E20" s="636">
        <v>-689365.1000000001</v>
      </c>
      <c r="F20" s="636">
        <v>-557129.111671</v>
      </c>
      <c r="G20" s="636">
        <v>-543755.789481</v>
      </c>
      <c r="H20" s="637">
        <v>10.146869578068674</v>
      </c>
      <c r="I20" s="638">
        <v>-2.400399101366162</v>
      </c>
    </row>
    <row r="21" spans="2:9" ht="15" customHeight="1">
      <c r="B21" s="639"/>
      <c r="C21" s="641"/>
      <c r="D21" s="641"/>
      <c r="E21" s="641"/>
      <c r="F21" s="641"/>
      <c r="G21" s="641"/>
      <c r="H21" s="637"/>
      <c r="I21" s="638"/>
    </row>
    <row r="22" spans="2:9" ht="15" customHeight="1">
      <c r="B22" s="639" t="s">
        <v>614</v>
      </c>
      <c r="C22" s="641">
        <v>-418333.3</v>
      </c>
      <c r="D22" s="641">
        <v>-337528.86871999997</v>
      </c>
      <c r="E22" s="641">
        <v>-435791.30000000005</v>
      </c>
      <c r="F22" s="641">
        <v>-350450.37622400007</v>
      </c>
      <c r="G22" s="641">
        <v>-335167.16039400006</v>
      </c>
      <c r="H22" s="642">
        <v>3.828267357693548</v>
      </c>
      <c r="I22" s="643">
        <v>-4.361021379024379</v>
      </c>
    </row>
    <row r="23" spans="2:9" ht="15" customHeight="1">
      <c r="B23" s="639" t="s">
        <v>615</v>
      </c>
      <c r="C23" s="641">
        <v>-70477.9445</v>
      </c>
      <c r="D23" s="641">
        <v>-56856.19152</v>
      </c>
      <c r="E23" s="641">
        <v>-97936.5</v>
      </c>
      <c r="F23" s="641">
        <v>-82394.30168199998</v>
      </c>
      <c r="G23" s="641">
        <v>-91189.02226499998</v>
      </c>
      <c r="H23" s="642">
        <v>44.91702570865402</v>
      </c>
      <c r="I23" s="643">
        <v>10.673942740534585</v>
      </c>
    </row>
    <row r="24" spans="2:9" ht="15" customHeight="1">
      <c r="B24" s="644" t="s">
        <v>616</v>
      </c>
      <c r="C24" s="645">
        <v>-133563.3444</v>
      </c>
      <c r="D24" s="645">
        <v>-111420.809776</v>
      </c>
      <c r="E24" s="645">
        <v>-155637.3</v>
      </c>
      <c r="F24" s="645">
        <v>-124284.43376499998</v>
      </c>
      <c r="G24" s="645">
        <v>-117399.60682200002</v>
      </c>
      <c r="H24" s="646">
        <v>11.545282344856517</v>
      </c>
      <c r="I24" s="647">
        <v>-5.539573005592928</v>
      </c>
    </row>
    <row r="25" spans="2:9" ht="15" customHeight="1">
      <c r="B25" s="631"/>
      <c r="C25" s="641"/>
      <c r="D25" s="641"/>
      <c r="E25" s="641"/>
      <c r="F25" s="641"/>
      <c r="G25" s="641"/>
      <c r="H25" s="637"/>
      <c r="I25" s="638"/>
    </row>
    <row r="26" spans="2:9" ht="15" customHeight="1">
      <c r="B26" s="635" t="s">
        <v>617</v>
      </c>
      <c r="C26" s="636">
        <v>806357.1889</v>
      </c>
      <c r="D26" s="636">
        <v>656049.452116</v>
      </c>
      <c r="E26" s="636">
        <v>860003.3</v>
      </c>
      <c r="F26" s="636">
        <v>699080.814849</v>
      </c>
      <c r="G26" s="636">
        <v>654959.509515</v>
      </c>
      <c r="H26" s="637">
        <v>6.559164495025186</v>
      </c>
      <c r="I26" s="638">
        <v>-6.311331164699467</v>
      </c>
    </row>
    <row r="27" spans="2:9" ht="15" customHeight="1">
      <c r="B27" s="639"/>
      <c r="C27" s="641"/>
      <c r="D27" s="641"/>
      <c r="E27" s="641"/>
      <c r="F27" s="641"/>
      <c r="G27" s="641"/>
      <c r="H27" s="637"/>
      <c r="I27" s="638"/>
    </row>
    <row r="28" spans="2:9" ht="15" customHeight="1">
      <c r="B28" s="639" t="s">
        <v>614</v>
      </c>
      <c r="C28" s="641">
        <v>537560.7</v>
      </c>
      <c r="D28" s="641">
        <v>438056.41393</v>
      </c>
      <c r="E28" s="641">
        <v>547520.5</v>
      </c>
      <c r="F28" s="641">
        <v>443497.64593000006</v>
      </c>
      <c r="G28" s="641">
        <v>397141.096358</v>
      </c>
      <c r="H28" s="642">
        <v>1.2421304258929382</v>
      </c>
      <c r="I28" s="643">
        <v>-10.452490559401255</v>
      </c>
    </row>
    <row r="29" spans="2:9" ht="15" customHeight="1">
      <c r="B29" s="639" t="s">
        <v>615</v>
      </c>
      <c r="C29" s="641">
        <v>76159.34449999999</v>
      </c>
      <c r="D29" s="641">
        <v>60876.396376</v>
      </c>
      <c r="E29" s="641">
        <v>102396.29999999999</v>
      </c>
      <c r="F29" s="641">
        <v>86585.278392</v>
      </c>
      <c r="G29" s="641">
        <v>93886.47333499999</v>
      </c>
      <c r="H29" s="642">
        <v>42.23128099963472</v>
      </c>
      <c r="I29" s="643">
        <v>8.432374508221912</v>
      </c>
    </row>
    <row r="30" spans="2:11" ht="15" customHeight="1" thickBot="1">
      <c r="B30" s="649" t="s">
        <v>616</v>
      </c>
      <c r="C30" s="650">
        <v>192637.1444</v>
      </c>
      <c r="D30" s="650">
        <v>157116.64181</v>
      </c>
      <c r="E30" s="650">
        <v>210086.5</v>
      </c>
      <c r="F30" s="650">
        <v>168997.990527</v>
      </c>
      <c r="G30" s="650">
        <v>163932.03982200002</v>
      </c>
      <c r="H30" s="651">
        <v>7.562119823925471</v>
      </c>
      <c r="I30" s="652">
        <v>-2.997639610508031</v>
      </c>
      <c r="K30" s="640"/>
    </row>
    <row r="31" spans="2:9" ht="13.5" thickTop="1">
      <c r="B31" s="623"/>
      <c r="C31" s="653"/>
      <c r="D31" s="653"/>
      <c r="E31" s="653"/>
      <c r="F31" s="653"/>
      <c r="G31" s="653"/>
      <c r="H31" s="623"/>
      <c r="I31" s="623"/>
    </row>
    <row r="32" spans="2:9" ht="12.75">
      <c r="B32" s="623"/>
      <c r="C32" s="624"/>
      <c r="D32" s="624"/>
      <c r="E32" s="624"/>
      <c r="F32" s="624"/>
      <c r="G32" s="624"/>
      <c r="H32" s="623"/>
      <c r="I32" s="623"/>
    </row>
    <row r="33" spans="2:10" ht="12.75">
      <c r="B33" s="623"/>
      <c r="C33" s="653"/>
      <c r="D33" s="653"/>
      <c r="E33" s="653"/>
      <c r="F33" s="654"/>
      <c r="G33" s="654"/>
      <c r="H33" s="623"/>
      <c r="I33" s="623"/>
      <c r="J33" s="655"/>
    </row>
    <row r="34" spans="2:10" ht="15" customHeight="1">
      <c r="B34" s="656" t="s">
        <v>618</v>
      </c>
      <c r="C34" s="657">
        <v>12.877336590308182</v>
      </c>
      <c r="D34" s="657">
        <v>12.931369775631167</v>
      </c>
      <c r="E34" s="657">
        <v>11.013403913491459</v>
      </c>
      <c r="F34" s="657">
        <v>11.299998525822826</v>
      </c>
      <c r="G34" s="657">
        <v>9.27690838075898</v>
      </c>
      <c r="H34" s="623"/>
      <c r="I34" s="623"/>
      <c r="J34" s="640"/>
    </row>
    <row r="35" spans="2:10" ht="15" customHeight="1">
      <c r="B35" s="658" t="s">
        <v>218</v>
      </c>
      <c r="C35" s="657">
        <v>12.472868330588955</v>
      </c>
      <c r="D35" s="657">
        <v>12.961507581283655</v>
      </c>
      <c r="E35" s="657">
        <v>11.362540345798758</v>
      </c>
      <c r="F35" s="657">
        <v>11.719566912398184</v>
      </c>
      <c r="G35" s="657">
        <v>8.462808367296086</v>
      </c>
      <c r="H35" s="623"/>
      <c r="I35" s="623"/>
      <c r="J35" s="640"/>
    </row>
    <row r="36" spans="2:10" ht="15" customHeight="1">
      <c r="B36" s="659" t="s">
        <v>619</v>
      </c>
      <c r="C36" s="660">
        <v>3.8744578809009487</v>
      </c>
      <c r="D36" s="660">
        <v>3.414691656613613</v>
      </c>
      <c r="E36" s="660">
        <v>2.2261956105041216</v>
      </c>
      <c r="F36" s="660">
        <v>2.4801098382861158</v>
      </c>
      <c r="G36" s="660">
        <v>1.457486881910044</v>
      </c>
      <c r="H36" s="623"/>
      <c r="I36" s="623"/>
      <c r="J36" s="640"/>
    </row>
    <row r="37" spans="2:10" ht="15" customHeight="1">
      <c r="B37" s="661" t="s">
        <v>620</v>
      </c>
      <c r="C37" s="662">
        <v>18.109660171668022</v>
      </c>
      <c r="D37" s="662">
        <v>17.016645461333955</v>
      </c>
      <c r="E37" s="662">
        <v>14.888065802663103</v>
      </c>
      <c r="F37" s="662">
        <v>15.245903967802027</v>
      </c>
      <c r="G37" s="662">
        <v>16.540063499817574</v>
      </c>
      <c r="H37" s="623"/>
      <c r="I37" s="623"/>
      <c r="J37" s="640"/>
    </row>
    <row r="38" spans="2:9" ht="15" customHeight="1">
      <c r="B38" s="1465" t="s">
        <v>621</v>
      </c>
      <c r="C38" s="1466"/>
      <c r="D38" s="1466"/>
      <c r="E38" s="1466"/>
      <c r="F38" s="1466"/>
      <c r="G38" s="1467"/>
      <c r="H38" s="623"/>
      <c r="I38" s="623"/>
    </row>
    <row r="39" spans="2:10" ht="15" customHeight="1">
      <c r="B39" s="663" t="s">
        <v>218</v>
      </c>
      <c r="C39" s="657">
        <v>64.80362816918557</v>
      </c>
      <c r="D39" s="657">
        <v>66.90962102051608</v>
      </c>
      <c r="E39" s="657">
        <v>65.47724952560446</v>
      </c>
      <c r="F39" s="657">
        <v>65.54854054080887</v>
      </c>
      <c r="G39" s="657">
        <v>55.73000250805621</v>
      </c>
      <c r="H39" s="623"/>
      <c r="I39" s="623"/>
      <c r="J39" s="640"/>
    </row>
    <row r="40" spans="2:10" ht="15" customHeight="1">
      <c r="B40" s="659" t="s">
        <v>619</v>
      </c>
      <c r="C40" s="660">
        <v>3.088009409585472</v>
      </c>
      <c r="D40" s="660">
        <v>2.675787842803513</v>
      </c>
      <c r="E40" s="660">
        <v>2.6136000028129693</v>
      </c>
      <c r="F40" s="660">
        <v>2.9523257672680825</v>
      </c>
      <c r="G40" s="660">
        <v>2.425684202988234</v>
      </c>
      <c r="H40" s="623"/>
      <c r="I40" s="623"/>
      <c r="J40" s="640"/>
    </row>
    <row r="41" spans="2:10" ht="15" customHeight="1">
      <c r="B41" s="664" t="s">
        <v>620</v>
      </c>
      <c r="C41" s="662">
        <v>32.10836242122897</v>
      </c>
      <c r="D41" s="662">
        <v>30.414591136680393</v>
      </c>
      <c r="E41" s="662">
        <v>31.90915047158256</v>
      </c>
      <c r="F41" s="662">
        <v>31.49913369192305</v>
      </c>
      <c r="G41" s="662">
        <v>41.84431328895556</v>
      </c>
      <c r="H41" s="623"/>
      <c r="I41" s="623"/>
      <c r="J41" s="640"/>
    </row>
    <row r="42" spans="2:9" ht="15" customHeight="1">
      <c r="B42" s="1465" t="s">
        <v>622</v>
      </c>
      <c r="C42" s="1466"/>
      <c r="D42" s="1466"/>
      <c r="E42" s="1466"/>
      <c r="F42" s="1466"/>
      <c r="G42" s="1467"/>
      <c r="H42" s="623"/>
      <c r="I42" s="623"/>
    </row>
    <row r="43" spans="2:9" ht="15" customHeight="1">
      <c r="B43" s="663" t="s">
        <v>218</v>
      </c>
      <c r="C43" s="665">
        <v>66.90507027651556</v>
      </c>
      <c r="D43" s="665">
        <v>66.75404427591658</v>
      </c>
      <c r="E43" s="665">
        <v>63.465332066924816</v>
      </c>
      <c r="F43" s="665">
        <v>63.20185865378606</v>
      </c>
      <c r="G43" s="665">
        <v>61.0910828755881</v>
      </c>
      <c r="H43" s="623"/>
      <c r="I43" s="623"/>
    </row>
    <row r="44" spans="2:9" ht="15" customHeight="1">
      <c r="B44" s="666" t="s">
        <v>619</v>
      </c>
      <c r="C44" s="667">
        <v>10.263458213675074</v>
      </c>
      <c r="D44" s="667">
        <v>10.13315564508259</v>
      </c>
      <c r="E44" s="667">
        <v>12.929965526597803</v>
      </c>
      <c r="F44" s="667">
        <v>13.451531985749648</v>
      </c>
      <c r="G44" s="667">
        <v>15.439487237295829</v>
      </c>
      <c r="H44" s="623"/>
      <c r="I44" s="623"/>
    </row>
    <row r="45" spans="2:9" ht="15" customHeight="1">
      <c r="B45" s="664" t="s">
        <v>620</v>
      </c>
      <c r="C45" s="667">
        <v>22.83147150980938</v>
      </c>
      <c r="D45" s="667">
        <v>23.11280007900082</v>
      </c>
      <c r="E45" s="667">
        <v>23.604702406477372</v>
      </c>
      <c r="F45" s="667">
        <v>23.346609360464292</v>
      </c>
      <c r="G45" s="667">
        <v>23.46942988711607</v>
      </c>
      <c r="H45" s="623"/>
      <c r="I45" s="623"/>
    </row>
    <row r="46" spans="2:9" ht="15" customHeight="1">
      <c r="B46" s="1465" t="s">
        <v>623</v>
      </c>
      <c r="C46" s="1466"/>
      <c r="D46" s="1466"/>
      <c r="E46" s="1466"/>
      <c r="F46" s="1466"/>
      <c r="G46" s="1467"/>
      <c r="H46" s="623"/>
      <c r="I46" s="623"/>
    </row>
    <row r="47" spans="2:9" ht="15" customHeight="1">
      <c r="B47" s="663" t="s">
        <v>218</v>
      </c>
      <c r="C47" s="665">
        <v>67.21567805963488</v>
      </c>
      <c r="D47" s="665">
        <v>66.73093813070996</v>
      </c>
      <c r="E47" s="665">
        <v>63.216327603471655</v>
      </c>
      <c r="F47" s="665">
        <v>62.90290147877797</v>
      </c>
      <c r="G47" s="665">
        <v>61.63928125048707</v>
      </c>
      <c r="H47" s="623"/>
      <c r="I47" s="623"/>
    </row>
    <row r="48" spans="2:9" ht="15" customHeight="1">
      <c r="B48" s="666" t="s">
        <v>619</v>
      </c>
      <c r="C48" s="667">
        <v>11.324039534545337</v>
      </c>
      <c r="D48" s="667">
        <v>11.240718499300627</v>
      </c>
      <c r="E48" s="667">
        <v>14.206767937628403</v>
      </c>
      <c r="F48" s="667">
        <v>14.789085681571073</v>
      </c>
      <c r="G48" s="667">
        <v>16.770216341427354</v>
      </c>
      <c r="H48" s="623"/>
      <c r="I48" s="623"/>
    </row>
    <row r="49" spans="2:9" ht="15" customHeight="1">
      <c r="B49" s="664" t="s">
        <v>620</v>
      </c>
      <c r="C49" s="668">
        <v>21.460282405819804</v>
      </c>
      <c r="D49" s="668">
        <v>22.028343369989393</v>
      </c>
      <c r="E49" s="668">
        <v>22.57690445889993</v>
      </c>
      <c r="F49" s="668">
        <v>22.308012839650953</v>
      </c>
      <c r="G49" s="668">
        <v>21.59050240808557</v>
      </c>
      <c r="H49" s="623"/>
      <c r="I49" s="623"/>
    </row>
    <row r="50" spans="2:9" ht="15" customHeight="1">
      <c r="B50" s="1465" t="s">
        <v>624</v>
      </c>
      <c r="C50" s="1466"/>
      <c r="D50" s="1466"/>
      <c r="E50" s="1466"/>
      <c r="F50" s="1466"/>
      <c r="G50" s="1467"/>
      <c r="H50" s="623"/>
      <c r="I50" s="623"/>
    </row>
    <row r="51" spans="2:9" ht="15" customHeight="1">
      <c r="B51" s="663" t="s">
        <v>218</v>
      </c>
      <c r="C51" s="665">
        <v>66.66533236137184</v>
      </c>
      <c r="D51" s="665">
        <v>66.77185881599435</v>
      </c>
      <c r="E51" s="665">
        <v>63.66493012294255</v>
      </c>
      <c r="F51" s="665">
        <v>63.4401111444883</v>
      </c>
      <c r="G51" s="665">
        <v>60.635976818182925</v>
      </c>
      <c r="H51" s="623"/>
      <c r="I51" s="623"/>
    </row>
    <row r="52" spans="2:9" ht="15" customHeight="1">
      <c r="B52" s="666" t="s">
        <v>619</v>
      </c>
      <c r="C52" s="667">
        <v>9.444864577184896</v>
      </c>
      <c r="D52" s="667">
        <v>9.279238962802468</v>
      </c>
      <c r="E52" s="667">
        <v>11.906500823892186</v>
      </c>
      <c r="F52" s="667">
        <v>12.385589269918992</v>
      </c>
      <c r="G52" s="667">
        <v>14.334698858639868</v>
      </c>
      <c r="H52" s="623"/>
      <c r="I52" s="623"/>
    </row>
    <row r="53" spans="2:9" ht="15" customHeight="1">
      <c r="B53" s="664" t="s">
        <v>620</v>
      </c>
      <c r="C53" s="668">
        <v>23.88980306144326</v>
      </c>
      <c r="D53" s="668">
        <v>23.948902221203177</v>
      </c>
      <c r="E53" s="668">
        <v>24.428569053165262</v>
      </c>
      <c r="F53" s="668">
        <v>24.17431389009055</v>
      </c>
      <c r="G53" s="668">
        <v>25.029339591296612</v>
      </c>
      <c r="H53" s="623"/>
      <c r="I53" s="623"/>
    </row>
    <row r="54" spans="2:9" ht="15" customHeight="1">
      <c r="B54" s="1468" t="s">
        <v>625</v>
      </c>
      <c r="C54" s="1468"/>
      <c r="D54" s="1468"/>
      <c r="E54" s="1468"/>
      <c r="F54" s="1468"/>
      <c r="G54" s="1468"/>
      <c r="H54" s="623"/>
      <c r="I54" s="623"/>
    </row>
    <row r="55" spans="2:9" ht="15" customHeight="1">
      <c r="B55" s="659" t="s">
        <v>626</v>
      </c>
      <c r="C55" s="669">
        <v>11.408256944480252</v>
      </c>
      <c r="D55" s="669">
        <v>11.450644582920443</v>
      </c>
      <c r="E55" s="669">
        <v>9.920787513257217</v>
      </c>
      <c r="F55" s="669">
        <v>10.152739151385614</v>
      </c>
      <c r="G55" s="670">
        <v>8.489358381585053</v>
      </c>
      <c r="H55" s="623"/>
      <c r="I55" s="623"/>
    </row>
    <row r="56" spans="2:9" ht="15" customHeight="1">
      <c r="B56" s="661" t="s">
        <v>627</v>
      </c>
      <c r="C56" s="671">
        <v>88.59174305551974</v>
      </c>
      <c r="D56" s="671">
        <v>88.54935541707955</v>
      </c>
      <c r="E56" s="671">
        <v>90.07921248674279</v>
      </c>
      <c r="F56" s="671">
        <v>89.84726084861438</v>
      </c>
      <c r="G56" s="672">
        <v>91.51064161841495</v>
      </c>
      <c r="H56" s="623"/>
      <c r="I56" s="623"/>
    </row>
    <row r="57" spans="2:9" ht="12.75">
      <c r="B57" s="673" t="s">
        <v>628</v>
      </c>
      <c r="C57" s="623"/>
      <c r="D57" s="623"/>
      <c r="E57" s="623"/>
      <c r="F57" s="623"/>
      <c r="G57" s="623"/>
      <c r="H57" s="623"/>
      <c r="I57" s="623"/>
    </row>
    <row r="58" spans="2:9" ht="12.75">
      <c r="B58" s="623" t="s">
        <v>629</v>
      </c>
      <c r="C58" s="623"/>
      <c r="D58" s="623"/>
      <c r="E58" s="623"/>
      <c r="F58" s="623"/>
      <c r="G58" s="623"/>
      <c r="H58" s="623"/>
      <c r="I58" s="623"/>
    </row>
    <row r="59" spans="2:9" ht="12.75">
      <c r="B59" s="623" t="s">
        <v>630</v>
      </c>
      <c r="C59" s="623"/>
      <c r="D59" s="623"/>
      <c r="E59" s="623"/>
      <c r="F59" s="623"/>
      <c r="G59" s="623"/>
      <c r="H59" s="623"/>
      <c r="I59" s="623"/>
    </row>
  </sheetData>
  <sheetProtection/>
  <mergeCells count="12">
    <mergeCell ref="B54:G54"/>
    <mergeCell ref="B1:I1"/>
    <mergeCell ref="B2:I2"/>
    <mergeCell ref="B3:I3"/>
    <mergeCell ref="B5:B6"/>
    <mergeCell ref="C5:D5"/>
    <mergeCell ref="E5:F5"/>
    <mergeCell ref="H5:I5"/>
    <mergeCell ref="B38:G38"/>
    <mergeCell ref="B42:G42"/>
    <mergeCell ref="B46:G46"/>
    <mergeCell ref="B50:G50"/>
  </mergeCells>
  <printOptions horizontalCentered="1"/>
  <pageMargins left="0.75" right="0.75" top="1" bottom="1" header="0.5" footer="0.5"/>
  <pageSetup fitToHeight="1" fitToWidth="1" horizontalDpi="600" verticalDpi="600" orientation="portrait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zoomScalePageLayoutView="0" workbookViewId="0" topLeftCell="A22">
      <selection activeCell="J44" sqref="J44"/>
    </sheetView>
  </sheetViews>
  <sheetFormatPr defaultColWidth="9.140625" defaultRowHeight="15"/>
  <cols>
    <col min="1" max="1" width="9.140625" style="30" customWidth="1"/>
    <col min="2" max="2" width="5.00390625" style="30" customWidth="1"/>
    <col min="3" max="3" width="20.7109375" style="30" customWidth="1"/>
    <col min="4" max="8" width="10.7109375" style="30" customWidth="1"/>
    <col min="9" max="9" width="8.7109375" style="30" customWidth="1"/>
    <col min="10" max="10" width="9.140625" style="30" customWidth="1"/>
    <col min="11" max="16384" width="9.140625" style="30" customWidth="1"/>
  </cols>
  <sheetData>
    <row r="1" spans="2:8" ht="15" customHeight="1">
      <c r="B1" s="1475" t="s">
        <v>631</v>
      </c>
      <c r="C1" s="1476"/>
      <c r="D1" s="1476"/>
      <c r="E1" s="1476"/>
      <c r="F1" s="1476"/>
      <c r="G1" s="1476"/>
      <c r="H1" s="1477"/>
    </row>
    <row r="2" spans="2:8" ht="15" customHeight="1">
      <c r="B2" s="1478" t="s">
        <v>632</v>
      </c>
      <c r="C2" s="1479"/>
      <c r="D2" s="1479"/>
      <c r="E2" s="1479"/>
      <c r="F2" s="1479"/>
      <c r="G2" s="1479"/>
      <c r="H2" s="1480"/>
    </row>
    <row r="3" spans="2:8" ht="15" customHeight="1" thickBot="1">
      <c r="B3" s="1481" t="s">
        <v>27</v>
      </c>
      <c r="C3" s="1482"/>
      <c r="D3" s="1482"/>
      <c r="E3" s="1482"/>
      <c r="F3" s="1482"/>
      <c r="G3" s="1482"/>
      <c r="H3" s="1483"/>
    </row>
    <row r="4" spans="2:8" ht="15" customHeight="1" thickTop="1">
      <c r="B4" s="674"/>
      <c r="C4" s="675"/>
      <c r="D4" s="1484" t="s">
        <v>97</v>
      </c>
      <c r="E4" s="1484"/>
      <c r="F4" s="1484"/>
      <c r="G4" s="1485" t="s">
        <v>196</v>
      </c>
      <c r="H4" s="1486"/>
    </row>
    <row r="5" spans="2:8" ht="15" customHeight="1">
      <c r="B5" s="676"/>
      <c r="C5" s="677"/>
      <c r="D5" s="678" t="s">
        <v>2</v>
      </c>
      <c r="E5" s="678" t="s">
        <v>633</v>
      </c>
      <c r="F5" s="679" t="s">
        <v>634</v>
      </c>
      <c r="G5" s="679" t="s">
        <v>3</v>
      </c>
      <c r="H5" s="680" t="s">
        <v>634</v>
      </c>
    </row>
    <row r="6" spans="2:8" ht="15" customHeight="1">
      <c r="B6" s="681"/>
      <c r="C6" s="682" t="s">
        <v>635</v>
      </c>
      <c r="D6" s="682">
        <v>41367.085804999995</v>
      </c>
      <c r="E6" s="682">
        <v>38571.92810899999</v>
      </c>
      <c r="F6" s="682">
        <v>26987.257272</v>
      </c>
      <c r="G6" s="682">
        <v>-6.756960616409074</v>
      </c>
      <c r="H6" s="683">
        <v>-30.03394283081468</v>
      </c>
    </row>
    <row r="7" spans="2:8" ht="15" customHeight="1">
      <c r="B7" s="684">
        <v>1</v>
      </c>
      <c r="C7" s="685" t="s">
        <v>636</v>
      </c>
      <c r="D7" s="686">
        <v>298.63645299999996</v>
      </c>
      <c r="E7" s="686">
        <v>373.57829200000003</v>
      </c>
      <c r="F7" s="686">
        <v>136.974681</v>
      </c>
      <c r="G7" s="686">
        <v>25.09467221672368</v>
      </c>
      <c r="H7" s="687">
        <v>-63.33441103692395</v>
      </c>
    </row>
    <row r="8" spans="2:8" ht="15" customHeight="1">
      <c r="B8" s="684">
        <v>2</v>
      </c>
      <c r="C8" s="685" t="s">
        <v>637</v>
      </c>
      <c r="D8" s="686">
        <v>0.840528</v>
      </c>
      <c r="E8" s="686">
        <v>2.060094</v>
      </c>
      <c r="F8" s="686">
        <v>0</v>
      </c>
      <c r="G8" s="686">
        <v>145.09522585803208</v>
      </c>
      <c r="H8" s="687">
        <v>-100</v>
      </c>
    </row>
    <row r="9" spans="2:8" ht="15" customHeight="1">
      <c r="B9" s="684">
        <v>3</v>
      </c>
      <c r="C9" s="685" t="s">
        <v>638</v>
      </c>
      <c r="D9" s="686">
        <v>159.669811</v>
      </c>
      <c r="E9" s="686">
        <v>141.812668</v>
      </c>
      <c r="F9" s="686">
        <v>96.550563</v>
      </c>
      <c r="G9" s="686">
        <v>-11.183794161314566</v>
      </c>
      <c r="H9" s="687">
        <v>-31.91682776887042</v>
      </c>
    </row>
    <row r="10" spans="2:8" ht="15" customHeight="1">
      <c r="B10" s="684">
        <v>4</v>
      </c>
      <c r="C10" s="685" t="s">
        <v>639</v>
      </c>
      <c r="D10" s="686">
        <v>0.884</v>
      </c>
      <c r="E10" s="686">
        <v>1.034</v>
      </c>
      <c r="F10" s="686">
        <v>0.45719999999999994</v>
      </c>
      <c r="G10" s="686">
        <v>16.968325791855207</v>
      </c>
      <c r="H10" s="687">
        <v>-55.78336557059962</v>
      </c>
    </row>
    <row r="11" spans="2:8" ht="15" customHeight="1">
      <c r="B11" s="684">
        <v>5</v>
      </c>
      <c r="C11" s="685" t="s">
        <v>640</v>
      </c>
      <c r="D11" s="686">
        <v>3918.910465</v>
      </c>
      <c r="E11" s="686">
        <v>3140.53284</v>
      </c>
      <c r="F11" s="686">
        <v>3919.4205509999997</v>
      </c>
      <c r="G11" s="686">
        <v>-19.862092588022435</v>
      </c>
      <c r="H11" s="687">
        <v>24.80113250463573</v>
      </c>
    </row>
    <row r="12" spans="2:8" ht="15" customHeight="1">
      <c r="B12" s="684">
        <v>6</v>
      </c>
      <c r="C12" s="685" t="s">
        <v>641</v>
      </c>
      <c r="D12" s="686">
        <v>0</v>
      </c>
      <c r="E12" s="686">
        <v>0</v>
      </c>
      <c r="F12" s="686">
        <v>0</v>
      </c>
      <c r="G12" s="686" t="s">
        <v>63</v>
      </c>
      <c r="H12" s="687" t="s">
        <v>63</v>
      </c>
    </row>
    <row r="13" spans="2:8" ht="15" customHeight="1">
      <c r="B13" s="684">
        <v>7</v>
      </c>
      <c r="C13" s="685" t="s">
        <v>642</v>
      </c>
      <c r="D13" s="686">
        <v>235.85410000000002</v>
      </c>
      <c r="E13" s="686">
        <v>494.938749</v>
      </c>
      <c r="F13" s="686">
        <v>285.456476</v>
      </c>
      <c r="G13" s="686">
        <v>109.84954215339059</v>
      </c>
      <c r="H13" s="687">
        <v>-42.32488836714621</v>
      </c>
    </row>
    <row r="14" spans="2:8" ht="15" customHeight="1">
      <c r="B14" s="684">
        <v>8</v>
      </c>
      <c r="C14" s="685" t="s">
        <v>643</v>
      </c>
      <c r="D14" s="686">
        <v>0</v>
      </c>
      <c r="E14" s="686">
        <v>16.044025</v>
      </c>
      <c r="F14" s="686">
        <v>5.547092</v>
      </c>
      <c r="G14" s="686" t="s">
        <v>63</v>
      </c>
      <c r="H14" s="687">
        <v>-65.42580805003732</v>
      </c>
    </row>
    <row r="15" spans="2:8" ht="15" customHeight="1">
      <c r="B15" s="684">
        <v>9</v>
      </c>
      <c r="C15" s="685" t="s">
        <v>644</v>
      </c>
      <c r="D15" s="686">
        <v>48.457947999999995</v>
      </c>
      <c r="E15" s="686">
        <v>70.565493</v>
      </c>
      <c r="F15" s="686">
        <v>78.493369</v>
      </c>
      <c r="G15" s="686">
        <v>45.62212374325057</v>
      </c>
      <c r="H15" s="687">
        <v>11.234777315309046</v>
      </c>
    </row>
    <row r="16" spans="2:8" ht="15" customHeight="1">
      <c r="B16" s="684">
        <v>10</v>
      </c>
      <c r="C16" s="685" t="s">
        <v>645</v>
      </c>
      <c r="D16" s="686">
        <v>1207.86926</v>
      </c>
      <c r="E16" s="686">
        <v>1002.237966</v>
      </c>
      <c r="F16" s="686">
        <v>716.96986</v>
      </c>
      <c r="G16" s="686">
        <v>-17.024300626708552</v>
      </c>
      <c r="H16" s="687">
        <v>-28.46311112504793</v>
      </c>
    </row>
    <row r="17" spans="2:8" ht="15" customHeight="1">
      <c r="B17" s="684">
        <v>11</v>
      </c>
      <c r="C17" s="685" t="s">
        <v>646</v>
      </c>
      <c r="D17" s="686">
        <v>6.422996</v>
      </c>
      <c r="E17" s="686">
        <v>6.7058800000000005</v>
      </c>
      <c r="F17" s="686">
        <v>12.144870000000001</v>
      </c>
      <c r="G17" s="686">
        <v>4.404237524046422</v>
      </c>
      <c r="H17" s="687">
        <v>81.1077740729032</v>
      </c>
    </row>
    <row r="18" spans="2:8" ht="15" customHeight="1">
      <c r="B18" s="684">
        <v>12</v>
      </c>
      <c r="C18" s="685" t="s">
        <v>647</v>
      </c>
      <c r="D18" s="686">
        <v>2364.606772</v>
      </c>
      <c r="E18" s="686">
        <v>2488.7719289999995</v>
      </c>
      <c r="F18" s="686">
        <v>710.059699</v>
      </c>
      <c r="G18" s="686">
        <v>5.250985426848786</v>
      </c>
      <c r="H18" s="687">
        <v>-71.46947493556368</v>
      </c>
    </row>
    <row r="19" spans="2:8" ht="15" customHeight="1">
      <c r="B19" s="684">
        <v>13</v>
      </c>
      <c r="C19" s="685" t="s">
        <v>648</v>
      </c>
      <c r="D19" s="686">
        <v>0</v>
      </c>
      <c r="E19" s="686">
        <v>0</v>
      </c>
      <c r="F19" s="686">
        <v>0</v>
      </c>
      <c r="G19" s="686" t="s">
        <v>63</v>
      </c>
      <c r="H19" s="687" t="s">
        <v>63</v>
      </c>
    </row>
    <row r="20" spans="2:8" ht="15" customHeight="1">
      <c r="B20" s="684">
        <v>14</v>
      </c>
      <c r="C20" s="685" t="s">
        <v>649</v>
      </c>
      <c r="D20" s="686">
        <v>126.89892400000001</v>
      </c>
      <c r="E20" s="686">
        <v>154.43681600000002</v>
      </c>
      <c r="F20" s="686">
        <v>118.287616</v>
      </c>
      <c r="G20" s="686">
        <v>21.700650511425934</v>
      </c>
      <c r="H20" s="687">
        <v>-23.407112977516974</v>
      </c>
    </row>
    <row r="21" spans="2:8" ht="15" customHeight="1">
      <c r="B21" s="684">
        <v>15</v>
      </c>
      <c r="C21" s="685" t="s">
        <v>650</v>
      </c>
      <c r="D21" s="686">
        <v>385.42581699999994</v>
      </c>
      <c r="E21" s="686">
        <v>326.31878699999993</v>
      </c>
      <c r="F21" s="686">
        <v>351.86819099999997</v>
      </c>
      <c r="G21" s="686">
        <v>-15.335513967399862</v>
      </c>
      <c r="H21" s="687">
        <v>7.829584142208773</v>
      </c>
    </row>
    <row r="22" spans="2:8" ht="15" customHeight="1">
      <c r="B22" s="684">
        <v>16</v>
      </c>
      <c r="C22" s="685" t="s">
        <v>651</v>
      </c>
      <c r="D22" s="686">
        <v>16.889996</v>
      </c>
      <c r="E22" s="686">
        <v>16.449186</v>
      </c>
      <c r="F22" s="686">
        <v>16.429298</v>
      </c>
      <c r="G22" s="686">
        <v>-2.609888125491551</v>
      </c>
      <c r="H22" s="687">
        <v>-0.12090567885853432</v>
      </c>
    </row>
    <row r="23" spans="2:8" ht="15" customHeight="1">
      <c r="B23" s="684">
        <v>17</v>
      </c>
      <c r="C23" s="685" t="s">
        <v>652</v>
      </c>
      <c r="D23" s="686">
        <v>185.363449</v>
      </c>
      <c r="E23" s="686">
        <v>443.1111829999999</v>
      </c>
      <c r="F23" s="686">
        <v>307.48209199999997</v>
      </c>
      <c r="G23" s="686">
        <v>139.0499234830271</v>
      </c>
      <c r="H23" s="687">
        <v>-30.60836562095973</v>
      </c>
    </row>
    <row r="24" spans="2:8" ht="15" customHeight="1">
      <c r="B24" s="684">
        <v>18</v>
      </c>
      <c r="C24" s="685" t="s">
        <v>653</v>
      </c>
      <c r="D24" s="686">
        <v>3723.054484</v>
      </c>
      <c r="E24" s="686">
        <v>3737.199077</v>
      </c>
      <c r="F24" s="686">
        <v>2163.1433720000005</v>
      </c>
      <c r="G24" s="686">
        <v>0.37991904391374476</v>
      </c>
      <c r="H24" s="687">
        <v>-42.118593967532426</v>
      </c>
    </row>
    <row r="25" spans="2:8" ht="15" customHeight="1">
      <c r="B25" s="684">
        <v>19</v>
      </c>
      <c r="C25" s="685" t="s">
        <v>654</v>
      </c>
      <c r="D25" s="686">
        <v>3742.3638029999997</v>
      </c>
      <c r="E25" s="686">
        <v>3465.6623910000003</v>
      </c>
      <c r="F25" s="686">
        <v>3445.6910500000004</v>
      </c>
      <c r="G25" s="686">
        <v>-7.39376037621426</v>
      </c>
      <c r="H25" s="687">
        <v>-0.5762633155457877</v>
      </c>
    </row>
    <row r="26" spans="2:8" ht="15" customHeight="1">
      <c r="B26" s="684"/>
      <c r="C26" s="685" t="s">
        <v>655</v>
      </c>
      <c r="D26" s="686">
        <v>2.645683</v>
      </c>
      <c r="E26" s="686">
        <v>10.736265</v>
      </c>
      <c r="F26" s="686">
        <v>54.13351300000001</v>
      </c>
      <c r="G26" s="686">
        <v>305.8031517759308</v>
      </c>
      <c r="H26" s="687">
        <v>404.211781285205</v>
      </c>
    </row>
    <row r="27" spans="2:8" ht="15" customHeight="1">
      <c r="B27" s="684"/>
      <c r="C27" s="685" t="s">
        <v>656</v>
      </c>
      <c r="D27" s="686">
        <v>3104.5277109999997</v>
      </c>
      <c r="E27" s="686">
        <v>3039.736178</v>
      </c>
      <c r="F27" s="686">
        <v>3065.19437</v>
      </c>
      <c r="G27" s="686">
        <v>-2.087001277857155</v>
      </c>
      <c r="H27" s="687">
        <v>0.8375132086874117</v>
      </c>
    </row>
    <row r="28" spans="2:8" ht="15" customHeight="1">
      <c r="B28" s="684"/>
      <c r="C28" s="685" t="s">
        <v>657</v>
      </c>
      <c r="D28" s="686">
        <v>635.1904089999999</v>
      </c>
      <c r="E28" s="686">
        <v>415.189948</v>
      </c>
      <c r="F28" s="686">
        <v>326.363167</v>
      </c>
      <c r="G28" s="686">
        <v>-34.63535624638186</v>
      </c>
      <c r="H28" s="687">
        <v>-21.394251336739984</v>
      </c>
    </row>
    <row r="29" spans="2:8" ht="15" customHeight="1">
      <c r="B29" s="684">
        <v>20</v>
      </c>
      <c r="C29" s="685" t="s">
        <v>658</v>
      </c>
      <c r="D29" s="686">
        <v>174.43928000000002</v>
      </c>
      <c r="E29" s="686">
        <v>141.16625</v>
      </c>
      <c r="F29" s="686">
        <v>104.6574</v>
      </c>
      <c r="G29" s="686">
        <v>-19.07427616073629</v>
      </c>
      <c r="H29" s="687">
        <v>-25.86230773998743</v>
      </c>
    </row>
    <row r="30" spans="2:8" ht="15" customHeight="1">
      <c r="B30" s="684">
        <v>21</v>
      </c>
      <c r="C30" s="685" t="s">
        <v>659</v>
      </c>
      <c r="D30" s="686">
        <v>170.41637500000002</v>
      </c>
      <c r="E30" s="686">
        <v>158.015438</v>
      </c>
      <c r="F30" s="686">
        <v>50.290616</v>
      </c>
      <c r="G30" s="686">
        <v>-7.276845901692269</v>
      </c>
      <c r="H30" s="687">
        <v>-68.17360592323897</v>
      </c>
    </row>
    <row r="31" spans="2:8" ht="15" customHeight="1">
      <c r="B31" s="684">
        <v>22</v>
      </c>
      <c r="C31" s="685" t="s">
        <v>660</v>
      </c>
      <c r="D31" s="686">
        <v>23.249726000000003</v>
      </c>
      <c r="E31" s="686">
        <v>0</v>
      </c>
      <c r="F31" s="686">
        <v>0.0025</v>
      </c>
      <c r="G31" s="686">
        <v>-100</v>
      </c>
      <c r="H31" s="687" t="s">
        <v>63</v>
      </c>
    </row>
    <row r="32" spans="2:8" ht="15" customHeight="1">
      <c r="B32" s="684">
        <v>23</v>
      </c>
      <c r="C32" s="685" t="s">
        <v>661</v>
      </c>
      <c r="D32" s="686">
        <v>711.8809399999999</v>
      </c>
      <c r="E32" s="686">
        <v>657.426636</v>
      </c>
      <c r="F32" s="686">
        <v>535.704275</v>
      </c>
      <c r="G32" s="686">
        <v>-7.6493555228490635</v>
      </c>
      <c r="H32" s="687">
        <v>-18.5149725208274</v>
      </c>
    </row>
    <row r="33" spans="2:8" ht="15" customHeight="1">
      <c r="B33" s="684">
        <v>24</v>
      </c>
      <c r="C33" s="685" t="s">
        <v>662</v>
      </c>
      <c r="D33" s="686">
        <v>17.47675</v>
      </c>
      <c r="E33" s="686">
        <v>45.980089</v>
      </c>
      <c r="F33" s="686">
        <v>35.651507</v>
      </c>
      <c r="G33" s="686">
        <v>163.09290342884117</v>
      </c>
      <c r="H33" s="687">
        <v>-22.463162261386657</v>
      </c>
    </row>
    <row r="34" spans="2:8" ht="15" customHeight="1">
      <c r="B34" s="684">
        <v>25</v>
      </c>
      <c r="C34" s="685" t="s">
        <v>663</v>
      </c>
      <c r="D34" s="686">
        <v>416.89811499999996</v>
      </c>
      <c r="E34" s="686">
        <v>507.81193900000005</v>
      </c>
      <c r="F34" s="686">
        <v>311.734427</v>
      </c>
      <c r="G34" s="686">
        <v>21.80720438133909</v>
      </c>
      <c r="H34" s="687">
        <v>-38.61222963487671</v>
      </c>
    </row>
    <row r="35" spans="2:8" ht="15" customHeight="1">
      <c r="B35" s="684">
        <v>26</v>
      </c>
      <c r="C35" s="685" t="s">
        <v>664</v>
      </c>
      <c r="D35" s="686">
        <v>589.923899</v>
      </c>
      <c r="E35" s="686">
        <v>491.617389</v>
      </c>
      <c r="F35" s="686">
        <v>757.418414</v>
      </c>
      <c r="G35" s="686">
        <v>-16.664269775583378</v>
      </c>
      <c r="H35" s="687">
        <v>54.06664429439047</v>
      </c>
    </row>
    <row r="36" spans="2:8" ht="15" customHeight="1">
      <c r="B36" s="684">
        <v>27</v>
      </c>
      <c r="C36" s="685" t="s">
        <v>665</v>
      </c>
      <c r="D36" s="686">
        <v>0.07765999999999999</v>
      </c>
      <c r="E36" s="686">
        <v>1.08664</v>
      </c>
      <c r="F36" s="686">
        <v>0.436749</v>
      </c>
      <c r="G36" s="686" t="s">
        <v>63</v>
      </c>
      <c r="H36" s="687">
        <v>-59.80738791135979</v>
      </c>
    </row>
    <row r="37" spans="2:8" ht="15" customHeight="1">
      <c r="B37" s="684">
        <v>28</v>
      </c>
      <c r="C37" s="685" t="s">
        <v>666</v>
      </c>
      <c r="D37" s="686">
        <v>129.336726</v>
      </c>
      <c r="E37" s="686">
        <v>91.60258800000001</v>
      </c>
      <c r="F37" s="686">
        <v>25.278511999999996</v>
      </c>
      <c r="G37" s="686">
        <v>-29.17511457650474</v>
      </c>
      <c r="H37" s="687">
        <v>-72.40415085215716</v>
      </c>
    </row>
    <row r="38" spans="2:8" ht="15" customHeight="1">
      <c r="B38" s="684">
        <v>29</v>
      </c>
      <c r="C38" s="685" t="s">
        <v>667</v>
      </c>
      <c r="D38" s="686">
        <v>44.883925</v>
      </c>
      <c r="E38" s="686">
        <v>44.216069</v>
      </c>
      <c r="F38" s="686">
        <v>62.25858399999999</v>
      </c>
      <c r="G38" s="686">
        <v>-1.487962561206487</v>
      </c>
      <c r="H38" s="687">
        <v>40.80533482069606</v>
      </c>
    </row>
    <row r="39" spans="2:8" ht="15" customHeight="1">
      <c r="B39" s="684">
        <v>30</v>
      </c>
      <c r="C39" s="685" t="s">
        <v>668</v>
      </c>
      <c r="D39" s="686">
        <v>311.781337</v>
      </c>
      <c r="E39" s="686">
        <v>282.34814700000004</v>
      </c>
      <c r="F39" s="686">
        <v>173.123246</v>
      </c>
      <c r="G39" s="686">
        <v>-9.440330932957664</v>
      </c>
      <c r="H39" s="687">
        <v>-38.684475942390385</v>
      </c>
    </row>
    <row r="40" spans="2:8" ht="15" customHeight="1">
      <c r="B40" s="684">
        <v>31</v>
      </c>
      <c r="C40" s="685" t="s">
        <v>669</v>
      </c>
      <c r="D40" s="686">
        <v>4321.720968</v>
      </c>
      <c r="E40" s="686">
        <v>4225.372588</v>
      </c>
      <c r="F40" s="686">
        <v>2677.833866</v>
      </c>
      <c r="G40" s="686">
        <v>-2.22939844366185</v>
      </c>
      <c r="H40" s="687">
        <v>-36.62490560938907</v>
      </c>
    </row>
    <row r="41" spans="2:8" ht="15" customHeight="1">
      <c r="B41" s="684">
        <v>32</v>
      </c>
      <c r="C41" s="685" t="s">
        <v>670</v>
      </c>
      <c r="D41" s="686">
        <v>3.836672</v>
      </c>
      <c r="E41" s="686">
        <v>126.409013</v>
      </c>
      <c r="F41" s="686">
        <v>169.29725</v>
      </c>
      <c r="G41" s="686" t="s">
        <v>63</v>
      </c>
      <c r="H41" s="687">
        <v>33.92814798735907</v>
      </c>
    </row>
    <row r="42" spans="2:8" ht="15" customHeight="1">
      <c r="B42" s="684">
        <v>33</v>
      </c>
      <c r="C42" s="685" t="s">
        <v>671</v>
      </c>
      <c r="D42" s="686">
        <v>40.71885299999999</v>
      </c>
      <c r="E42" s="686">
        <v>1.705306</v>
      </c>
      <c r="F42" s="686">
        <v>5.613881999999999</v>
      </c>
      <c r="G42" s="686">
        <v>-95.8119989283588</v>
      </c>
      <c r="H42" s="687">
        <v>229.20085896607407</v>
      </c>
    </row>
    <row r="43" spans="2:8" ht="15" customHeight="1">
      <c r="B43" s="684">
        <v>34</v>
      </c>
      <c r="C43" s="685" t="s">
        <v>672</v>
      </c>
      <c r="D43" s="686">
        <v>286.980955</v>
      </c>
      <c r="E43" s="686">
        <v>252.011823</v>
      </c>
      <c r="F43" s="686">
        <v>145.70210399999996</v>
      </c>
      <c r="G43" s="686">
        <v>-12.185175145159022</v>
      </c>
      <c r="H43" s="687">
        <v>-42.18441727632756</v>
      </c>
    </row>
    <row r="44" spans="2:8" ht="15" customHeight="1">
      <c r="B44" s="684">
        <v>35</v>
      </c>
      <c r="C44" s="685" t="s">
        <v>673</v>
      </c>
      <c r="D44" s="686">
        <v>194.003056</v>
      </c>
      <c r="E44" s="686">
        <v>40.301372</v>
      </c>
      <c r="F44" s="686">
        <v>35.979237999999995</v>
      </c>
      <c r="G44" s="686">
        <v>-79.22642414457636</v>
      </c>
      <c r="H44" s="687">
        <v>-10.7245331498888</v>
      </c>
    </row>
    <row r="45" spans="2:8" ht="15" customHeight="1">
      <c r="B45" s="684">
        <v>36</v>
      </c>
      <c r="C45" s="685" t="s">
        <v>674</v>
      </c>
      <c r="D45" s="686">
        <v>1061.727641</v>
      </c>
      <c r="E45" s="686">
        <v>1498.972855</v>
      </c>
      <c r="F45" s="686">
        <v>1294.515843</v>
      </c>
      <c r="G45" s="686">
        <v>41.18242731141254</v>
      </c>
      <c r="H45" s="687">
        <v>-13.639807506720999</v>
      </c>
    </row>
    <row r="46" spans="2:8" ht="15" customHeight="1">
      <c r="B46" s="684">
        <v>37</v>
      </c>
      <c r="C46" s="685" t="s">
        <v>675</v>
      </c>
      <c r="D46" s="686">
        <v>0</v>
      </c>
      <c r="E46" s="686">
        <v>0</v>
      </c>
      <c r="F46" s="686">
        <v>0</v>
      </c>
      <c r="G46" s="686" t="s">
        <v>63</v>
      </c>
      <c r="H46" s="687" t="s">
        <v>63</v>
      </c>
    </row>
    <row r="47" spans="2:8" ht="15" customHeight="1">
      <c r="B47" s="684">
        <v>38</v>
      </c>
      <c r="C47" s="685" t="s">
        <v>676</v>
      </c>
      <c r="D47" s="686">
        <v>1741.1507109999998</v>
      </c>
      <c r="E47" s="686">
        <v>1990.548369</v>
      </c>
      <c r="F47" s="686">
        <v>1295.089524</v>
      </c>
      <c r="G47" s="686">
        <v>14.323726052224558</v>
      </c>
      <c r="H47" s="687">
        <v>-34.93805304260859</v>
      </c>
    </row>
    <row r="48" spans="2:8" ht="15" customHeight="1">
      <c r="B48" s="684">
        <v>39</v>
      </c>
      <c r="C48" s="685" t="s">
        <v>677</v>
      </c>
      <c r="D48" s="686">
        <v>180.336912</v>
      </c>
      <c r="E48" s="686">
        <v>266.04805300000004</v>
      </c>
      <c r="F48" s="686">
        <v>85.11549799999999</v>
      </c>
      <c r="G48" s="686">
        <v>47.52834017696833</v>
      </c>
      <c r="H48" s="687">
        <v>-68.0074719434237</v>
      </c>
    </row>
    <row r="49" spans="2:8" ht="15" customHeight="1">
      <c r="B49" s="684">
        <v>40</v>
      </c>
      <c r="C49" s="685" t="s">
        <v>678</v>
      </c>
      <c r="D49" s="686">
        <v>20.982671</v>
      </c>
      <c r="E49" s="686">
        <v>18.106223999999997</v>
      </c>
      <c r="F49" s="686">
        <v>6.702911</v>
      </c>
      <c r="G49" s="686">
        <v>-13.708678937967449</v>
      </c>
      <c r="H49" s="687">
        <v>-62.980072487780994</v>
      </c>
    </row>
    <row r="50" spans="2:8" ht="15" customHeight="1">
      <c r="B50" s="684">
        <v>41</v>
      </c>
      <c r="C50" s="685" t="s">
        <v>679</v>
      </c>
      <c r="D50" s="686">
        <v>1214.034964</v>
      </c>
      <c r="E50" s="686">
        <v>0</v>
      </c>
      <c r="F50" s="686">
        <v>0</v>
      </c>
      <c r="G50" s="686">
        <v>-100</v>
      </c>
      <c r="H50" s="687" t="s">
        <v>63</v>
      </c>
    </row>
    <row r="51" spans="2:8" ht="15" customHeight="1">
      <c r="B51" s="684">
        <v>42</v>
      </c>
      <c r="C51" s="685" t="s">
        <v>680</v>
      </c>
      <c r="D51" s="686">
        <v>215.79699999999997</v>
      </c>
      <c r="E51" s="686">
        <v>245.31911200000002</v>
      </c>
      <c r="F51" s="686">
        <v>168.649984</v>
      </c>
      <c r="G51" s="686">
        <v>13.680501582505798</v>
      </c>
      <c r="H51" s="687">
        <v>-31.25281490502053</v>
      </c>
    </row>
    <row r="52" spans="2:8" ht="15" customHeight="1">
      <c r="B52" s="684">
        <v>43</v>
      </c>
      <c r="C52" s="685" t="s">
        <v>681</v>
      </c>
      <c r="D52" s="686">
        <v>4654.727363999999</v>
      </c>
      <c r="E52" s="686">
        <v>4248.7208550000005</v>
      </c>
      <c r="F52" s="686">
        <v>2724.146668</v>
      </c>
      <c r="G52" s="686">
        <v>-8.72245519984871</v>
      </c>
      <c r="H52" s="687">
        <v>-35.88313374849854</v>
      </c>
    </row>
    <row r="53" spans="2:8" ht="15" customHeight="1">
      <c r="B53" s="684">
        <v>44</v>
      </c>
      <c r="C53" s="685" t="s">
        <v>682</v>
      </c>
      <c r="D53" s="686">
        <v>137.50601799999998</v>
      </c>
      <c r="E53" s="686">
        <v>112.014834</v>
      </c>
      <c r="F53" s="686">
        <v>49.097477</v>
      </c>
      <c r="G53" s="686">
        <v>-18.538231541255158</v>
      </c>
      <c r="H53" s="687">
        <v>-56.16877225386059</v>
      </c>
    </row>
    <row r="54" spans="2:8" ht="15" customHeight="1">
      <c r="B54" s="684">
        <v>45</v>
      </c>
      <c r="C54" s="685" t="s">
        <v>683</v>
      </c>
      <c r="D54" s="686">
        <v>849.0146330000001</v>
      </c>
      <c r="E54" s="686">
        <v>749.322184</v>
      </c>
      <c r="F54" s="686">
        <v>737.8758829999999</v>
      </c>
      <c r="G54" s="686">
        <v>-11.742135544558991</v>
      </c>
      <c r="H54" s="687">
        <v>-1.5275540007234127</v>
      </c>
    </row>
    <row r="55" spans="2:8" ht="15" customHeight="1">
      <c r="B55" s="684">
        <v>46</v>
      </c>
      <c r="C55" s="685" t="s">
        <v>684</v>
      </c>
      <c r="D55" s="686">
        <v>4.325662</v>
      </c>
      <c r="E55" s="686">
        <v>0.486858</v>
      </c>
      <c r="F55" s="686">
        <v>8.420635</v>
      </c>
      <c r="G55" s="686">
        <v>-88.74489037747286</v>
      </c>
      <c r="H55" s="687" t="s">
        <v>63</v>
      </c>
    </row>
    <row r="56" spans="2:8" ht="15" customHeight="1">
      <c r="B56" s="684">
        <v>47</v>
      </c>
      <c r="C56" s="685" t="s">
        <v>166</v>
      </c>
      <c r="D56" s="686">
        <v>110.353494</v>
      </c>
      <c r="E56" s="686">
        <v>224.084941</v>
      </c>
      <c r="F56" s="686">
        <v>264.188556</v>
      </c>
      <c r="G56" s="686">
        <v>103.06102949490659</v>
      </c>
      <c r="H56" s="687">
        <v>17.896613141888906</v>
      </c>
    </row>
    <row r="57" spans="2:8" ht="15" customHeight="1">
      <c r="B57" s="684">
        <v>48</v>
      </c>
      <c r="C57" s="685" t="s">
        <v>685</v>
      </c>
      <c r="D57" s="686">
        <v>1796.2909570000002</v>
      </c>
      <c r="E57" s="686">
        <v>1890.3482370000002</v>
      </c>
      <c r="F57" s="686">
        <v>1182.3699780000002</v>
      </c>
      <c r="G57" s="686">
        <v>5.236194038246779</v>
      </c>
      <c r="H57" s="687">
        <v>-37.452266473587315</v>
      </c>
    </row>
    <row r="58" spans="2:8" ht="15" customHeight="1">
      <c r="B58" s="684">
        <v>49</v>
      </c>
      <c r="C58" s="685" t="s">
        <v>686</v>
      </c>
      <c r="D58" s="686">
        <v>5521.063735</v>
      </c>
      <c r="E58" s="686">
        <v>4379.424924</v>
      </c>
      <c r="F58" s="686">
        <v>1715.125765</v>
      </c>
      <c r="G58" s="686">
        <v>-20.677877774942942</v>
      </c>
      <c r="H58" s="687">
        <v>-60.83673553573629</v>
      </c>
    </row>
    <row r="59" spans="2:8" ht="15" customHeight="1">
      <c r="B59" s="688"/>
      <c r="C59" s="682" t="s">
        <v>687</v>
      </c>
      <c r="D59" s="682">
        <v>8896.686800000003</v>
      </c>
      <c r="E59" s="682">
        <v>7951.70674400001</v>
      </c>
      <c r="F59" s="682">
        <v>3999.66071</v>
      </c>
      <c r="G59" s="682">
        <v>-10.62170757770177</v>
      </c>
      <c r="H59" s="689">
        <v>-49.70060090535961</v>
      </c>
    </row>
    <row r="60" spans="2:8" ht="15" customHeight="1" thickBot="1">
      <c r="B60" s="690"/>
      <c r="C60" s="691" t="s">
        <v>688</v>
      </c>
      <c r="D60" s="692">
        <v>50263.772605</v>
      </c>
      <c r="E60" s="692">
        <v>46523.634853</v>
      </c>
      <c r="F60" s="692">
        <v>30986.917982</v>
      </c>
      <c r="G60" s="692">
        <v>-7.441020755429619</v>
      </c>
      <c r="H60" s="693">
        <v>-33.39532029277403</v>
      </c>
    </row>
    <row r="61" spans="2:8" ht="13.5" thickTop="1">
      <c r="B61" s="694" t="s">
        <v>689</v>
      </c>
      <c r="C61" s="695"/>
      <c r="D61" s="696"/>
      <c r="E61" s="696"/>
      <c r="F61" s="697"/>
      <c r="G61" s="698"/>
      <c r="H61" s="698"/>
    </row>
    <row r="62" spans="2:8" ht="15" customHeight="1">
      <c r="B62" s="30" t="s">
        <v>690</v>
      </c>
      <c r="C62" s="694"/>
      <c r="D62" s="694"/>
      <c r="E62" s="694"/>
      <c r="F62" s="694"/>
      <c r="G62" s="694"/>
      <c r="H62" s="694"/>
    </row>
    <row r="63" spans="2:8" ht="15" customHeight="1">
      <c r="B63" s="699"/>
      <c r="C63" s="699"/>
      <c r="D63" s="699"/>
      <c r="E63" s="699"/>
      <c r="F63" s="699"/>
      <c r="G63" s="699"/>
      <c r="H63" s="699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nrb</dc:creator>
  <cp:keywords/>
  <dc:description/>
  <cp:lastModifiedBy>nrb</cp:lastModifiedBy>
  <cp:lastPrinted>2016-06-14T08:04:27Z</cp:lastPrinted>
  <dcterms:created xsi:type="dcterms:W3CDTF">2016-06-06T04:36:18Z</dcterms:created>
  <dcterms:modified xsi:type="dcterms:W3CDTF">2016-06-15T06:33:05Z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