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551" activeTab="21"/>
  </bookViews>
  <sheets>
    <sheet name="cover" sheetId="1" r:id="rId1"/>
    <sheet name="Monetary Survey" sheetId="2" r:id="rId2"/>
    <sheet name="Monetary Account" sheetId="3" r:id="rId3"/>
    <sheet name="Assets and Liabilities" sheetId="4" r:id="rId4"/>
    <sheet name="Capital Mkt Indicators" sheetId="5" r:id="rId5"/>
    <sheet name="Public Issue Approval" sheetId="6" r:id="rId6"/>
    <sheet name="Mkt Capitalization" sheetId="7" r:id="rId7"/>
    <sheet name="Share market Activites" sheetId="8" r:id="rId8"/>
    <sheet name="CPI" sheetId="9" r:id="rId9"/>
    <sheet name="Core CPI" sheetId="10" r:id="rId10"/>
    <sheet name="CPI Y-O-Y" sheetId="11" r:id="rId11"/>
    <sheet name="WPI" sheetId="12" r:id="rId12"/>
    <sheet name="WPI Y-O-Y" sheetId="13" r:id="rId13"/>
    <sheet name="SWRI" sheetId="14" r:id="rId14"/>
    <sheet name="GBO" sheetId="15" r:id="rId15"/>
    <sheet name="GBO-New" sheetId="16" r:id="rId16"/>
    <sheet name="Monthly Trend" sheetId="17" r:id="rId17"/>
    <sheet name="ODD" sheetId="18" r:id="rId18"/>
    <sheet name="Dir of Foreign Trade" sheetId="19" r:id="rId19"/>
    <sheet name="X IND" sheetId="20" r:id="rId20"/>
    <sheet name="X Other" sheetId="21" r:id="rId21"/>
    <sheet name="I Ind" sheetId="22" r:id="rId22"/>
    <sheet name="I Others" sheetId="23" r:id="rId23"/>
    <sheet name="BOP" sheetId="24" r:id="rId24"/>
    <sheet name="Reserves" sheetId="25" r:id="rId25"/>
    <sheet name="Reserves_$" sheetId="26" r:id="rId26"/>
    <sheet name="Ex Rate" sheetId="27" r:id="rId27"/>
  </sheets>
  <externalReferences>
    <externalReference r:id="rId30"/>
    <externalReference r:id="rId31"/>
  </externalReferences>
  <definedNames>
    <definedName name="_xlnm.Print_Area" localSheetId="0">'cover'!$A$1:$H$34</definedName>
  </definedNames>
  <calcPr fullCalcOnLoad="1"/>
</workbook>
</file>

<file path=xl/sharedStrings.xml><?xml version="1.0" encoding="utf-8"?>
<sst xmlns="http://schemas.openxmlformats.org/spreadsheetml/2006/main" count="1603" uniqueCount="971">
  <si>
    <t>MONETARY SURVEY</t>
  </si>
  <si>
    <t xml:space="preserve"> </t>
  </si>
  <si>
    <t>2005/06</t>
  </si>
  <si>
    <t>2006/07</t>
  </si>
  <si>
    <t xml:space="preserve">Jul </t>
  </si>
  <si>
    <t>Aug</t>
  </si>
  <si>
    <t>Jul (p)</t>
  </si>
  <si>
    <t>Amount</t>
  </si>
  <si>
    <t>1. Foreign Assets, Net</t>
  </si>
  <si>
    <t>1/</t>
  </si>
  <si>
    <t>2/</t>
  </si>
  <si>
    <t xml:space="preserve">     1.1.  Foreign Assets</t>
  </si>
  <si>
    <t xml:space="preserve">     1.2 Foreign Currency Deposits</t>
  </si>
  <si>
    <t xml:space="preserve">     1.3 Other Foreign Liabilities</t>
  </si>
  <si>
    <t>2. Net Domestic Assets</t>
  </si>
  <si>
    <t xml:space="preserve">   2.1. Domestic Credit</t>
  </si>
  <si>
    <t xml:space="preserve">        a. Net Claims on Govt.</t>
  </si>
  <si>
    <t xml:space="preserve">            i. Claims on Govt.</t>
  </si>
  <si>
    <t xml:space="preserve">             ii. Govt. Deposits</t>
  </si>
  <si>
    <t xml:space="preserve">       b. Claims on Non-Financial Govt. Ent.</t>
  </si>
  <si>
    <t xml:space="preserve">       c. Claims on Financial Institutions</t>
  </si>
  <si>
    <t xml:space="preserve">              i. Government </t>
  </si>
  <si>
    <t xml:space="preserve">              ii. Non-government</t>
  </si>
  <si>
    <t xml:space="preserve">   2.2. Net Non-monetary Liabilities</t>
  </si>
  <si>
    <t>3. Broad Money (M2)</t>
  </si>
  <si>
    <t xml:space="preserve">  3.1. Money Supply (M1)</t>
  </si>
  <si>
    <t xml:space="preserve">        a. Currency</t>
  </si>
  <si>
    <t xml:space="preserve">         b. Demand Deposits</t>
  </si>
  <si>
    <t xml:space="preserve">  3.2. Time Deposits</t>
  </si>
  <si>
    <t>4. Broad Money Liquidity (M3)</t>
  </si>
  <si>
    <t>Reserve Money</t>
  </si>
  <si>
    <t>1. Foreign Assets</t>
  </si>
  <si>
    <t xml:space="preserve">   1.1 Gold</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</si>
  <si>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</si>
  <si>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</si>
  <si>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</si>
  <si>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</si>
  <si>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</si>
  <si>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</si>
  <si>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Govt. Papers</t>
  </si>
  <si>
    <t xml:space="preserve">   2.4 Loans and Advances</t>
  </si>
  <si>
    <t>3. Claims on Non-Financial Govt. Ent.</t>
  </si>
  <si>
    <t>4. Claims on Financial Institutions</t>
  </si>
  <si>
    <t xml:space="preserve">     4.1 Government </t>
  </si>
  <si>
    <t xml:space="preserve">     4.2 Non-government</t>
  </si>
  <si>
    <t>5. Claims on Banks</t>
  </si>
  <si>
    <t xml:space="preserve">     5.1 Refinance</t>
  </si>
  <si>
    <t>6. Claims on Private Sector</t>
  </si>
  <si>
    <t>7. Other Assets</t>
  </si>
  <si>
    <t xml:space="preserve">   Assets = Liabilities</t>
  </si>
  <si>
    <t>8.  Reserve Money</t>
  </si>
  <si>
    <t xml:space="preserve">    8.1 Currency Outside Banks</t>
  </si>
  <si>
    <t xml:space="preserve">    8.2 Currency Held by Commercial Banks</t>
  </si>
  <si>
    <t xml:space="preserve">    8.3 Deposits of Commercial Banks</t>
  </si>
  <si>
    <t xml:space="preserve">    8.4 Other Deposits</t>
  </si>
  <si>
    <t>9.  Govt. Deposits</t>
  </si>
  <si>
    <t>10.  Foreign Liabilities</t>
  </si>
  <si>
    <t xml:space="preserve">    10.1 Foreign Deposits</t>
  </si>
  <si>
    <t>12. Other Liabilities</t>
  </si>
  <si>
    <t>NFA</t>
  </si>
  <si>
    <t>NDA</t>
  </si>
  <si>
    <t>Other Items, net</t>
  </si>
  <si>
    <t>CONDENSED ASSETS AND LIABILITIES OF COMMERCIAL BANKS</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</si>
  <si>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</si>
  <si>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</si>
  <si>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</si>
  <si>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</si>
  <si>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</si>
  <si>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</si>
  <si>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Margin Deposits</t>
  </si>
  <si>
    <t>2. Borrowings from Rastra Bank</t>
  </si>
  <si>
    <t>3. Foreign Liabilities</t>
  </si>
  <si>
    <t>4. Other Liabilities</t>
  </si>
  <si>
    <t xml:space="preserve">     4.1 Paid-up Capital</t>
  </si>
  <si>
    <t xml:space="preserve">     4.2 General Reserves</t>
  </si>
  <si>
    <t xml:space="preserve">     4.3 Other Liabilities</t>
  </si>
  <si>
    <t>Assets =  Liabilities</t>
  </si>
  <si>
    <t xml:space="preserve">           a.  Principal</t>
  </si>
  <si>
    <t xml:space="preserve">           b.  Interest Accrued</t>
  </si>
  <si>
    <t>Total Foreign Deposits</t>
  </si>
  <si>
    <t>Table 1</t>
  </si>
  <si>
    <t>Table 2</t>
  </si>
  <si>
    <t>Table 3</t>
  </si>
  <si>
    <t>(1995/96 = 100)</t>
  </si>
  <si>
    <t>Weight</t>
  </si>
  <si>
    <t>2004/05</t>
  </si>
  <si>
    <t>2006/07P</t>
  </si>
  <si>
    <t>%</t>
  </si>
  <si>
    <t>Column 5</t>
  </si>
  <si>
    <t>Column 8</t>
  </si>
  <si>
    <t>3</t>
  </si>
  <si>
    <t>Over 3</t>
  </si>
  <si>
    <t>Over 4</t>
  </si>
  <si>
    <t>Over 5</t>
  </si>
  <si>
    <t>Over 7</t>
  </si>
  <si>
    <t>Grains and Cereal Products</t>
  </si>
  <si>
    <t>(14.16)</t>
  </si>
  <si>
    <t>Pulses</t>
  </si>
  <si>
    <t>3.1 All Vegetables</t>
  </si>
  <si>
    <t>3.2 Fruits and Nuts</t>
  </si>
  <si>
    <t>Spices</t>
  </si>
  <si>
    <t>Meat, Fish and Eggs</t>
  </si>
  <si>
    <t>Milk and Milk Products</t>
  </si>
  <si>
    <t>Oil and Ghee</t>
  </si>
  <si>
    <t>Sugar and Related Products</t>
  </si>
  <si>
    <t>Beverages</t>
  </si>
  <si>
    <t>9.1 Non Alcoholic Beverages</t>
  </si>
  <si>
    <t>9.2 Alcoholic Beverages</t>
  </si>
  <si>
    <t>Restaurant Meals</t>
  </si>
  <si>
    <t>Cloth, Clothing &amp; Sewing Services</t>
  </si>
  <si>
    <t>(2.28)</t>
  </si>
  <si>
    <t>(5.75)</t>
  </si>
  <si>
    <t>Footwear</t>
  </si>
  <si>
    <t>Housing goods and Services</t>
  </si>
  <si>
    <t>(5.92)</t>
  </si>
  <si>
    <t>Medical and Personal Care</t>
  </si>
  <si>
    <t>Education, Reading and Recreation</t>
  </si>
  <si>
    <t>Tobacco and Related Products</t>
  </si>
  <si>
    <t>Urban Consumer Price Index : Kathmandu Valley</t>
  </si>
  <si>
    <t>Urban Consumer Price Index : Terai</t>
  </si>
  <si>
    <t>Urban Consumer Price Index : Hills</t>
  </si>
  <si>
    <t>P = Provisional.</t>
  </si>
  <si>
    <t>Table 7</t>
  </si>
  <si>
    <t>Group &amp; sub-groups</t>
  </si>
  <si>
    <t>Revised</t>
  </si>
  <si>
    <t>OVERALL (Adjusted)</t>
  </si>
  <si>
    <t>FOOD AND BEVERAGES (Adjusted)</t>
  </si>
  <si>
    <t>Rice and Rice Products</t>
  </si>
  <si>
    <t>Wheat and Wheat Flour</t>
  </si>
  <si>
    <t>Other Grains and Cereal Products</t>
  </si>
  <si>
    <t>Vegetables and Fruits</t>
  </si>
  <si>
    <t>ALL VEGETABLES</t>
  </si>
  <si>
    <t>VEG WITHOUT LEAFY GREEN</t>
  </si>
  <si>
    <t>LEAFY GREEN VEGETABLES</t>
  </si>
  <si>
    <t>FRUITS &amp; NUTS</t>
  </si>
  <si>
    <t>FRUITS</t>
  </si>
  <si>
    <t>NUTS</t>
  </si>
  <si>
    <t>NON ALCOHOLIC BEVERAGES</t>
  </si>
  <si>
    <t>ALCOHOLIC BEVERAGES</t>
  </si>
  <si>
    <t>NON-FOOD AND SERVICES (Adjusted)</t>
  </si>
  <si>
    <t>CLOTH</t>
  </si>
  <si>
    <t>CLOTHING</t>
  </si>
  <si>
    <t>SEWING SERVICES</t>
  </si>
  <si>
    <t>House Furnishing and Household Goods</t>
  </si>
  <si>
    <t>House Rent</t>
  </si>
  <si>
    <t>Cleaning Supplies</t>
  </si>
  <si>
    <t>Fuel, Light and Water</t>
  </si>
  <si>
    <t>TRANSPORT &amp; COMMUNICATION</t>
  </si>
  <si>
    <t>Transport</t>
  </si>
  <si>
    <t xml:space="preserve">PUBLIC TRANSPORT </t>
  </si>
  <si>
    <t xml:space="preserve">PRIVATE TRANSPORT </t>
  </si>
  <si>
    <t>Communication</t>
  </si>
  <si>
    <t>MEDICAL CARE</t>
  </si>
  <si>
    <t>PERSONAL CARE</t>
  </si>
  <si>
    <t>EDUCATION</t>
  </si>
  <si>
    <t>READING AND RECREATION</t>
  </si>
  <si>
    <t>RELIGIUS ACTIVITIES</t>
  </si>
  <si>
    <t>**Based on the exclusion principle by excluding rice and rice products, vegetables and fruits, fuel, light and water and transports.</t>
  </si>
  <si>
    <t>Total weight excluded 31.58</t>
  </si>
  <si>
    <t>Total weight included 68.42</t>
  </si>
  <si>
    <t>Table 8</t>
  </si>
  <si>
    <t xml:space="preserve">     2004/05</t>
  </si>
  <si>
    <t xml:space="preserve">     2005/06P</t>
  </si>
  <si>
    <t>INDEX</t>
  </si>
  <si>
    <t>%CHANGES</t>
  </si>
  <si>
    <t>Average</t>
  </si>
  <si>
    <t>Table 9</t>
  </si>
  <si>
    <t>Nepal Rastra Bank</t>
  </si>
  <si>
    <t>Research Department</t>
  </si>
  <si>
    <t>Price Division</t>
  </si>
  <si>
    <t>National Wholesale Price Index</t>
  </si>
  <si>
    <t>(1999/00 = 100)</t>
  </si>
  <si>
    <t>S.</t>
  </si>
  <si>
    <t>N.</t>
  </si>
  <si>
    <t>Groups and Sub-groups</t>
  </si>
  <si>
    <t>Weight %</t>
  </si>
  <si>
    <t>1.1.1</t>
  </si>
  <si>
    <t xml:space="preserve">        Foodgrains </t>
  </si>
  <si>
    <t>1.1.2</t>
  </si>
  <si>
    <t xml:space="preserve">       Cash Crops </t>
  </si>
  <si>
    <t>1.1.3</t>
  </si>
  <si>
    <t xml:space="preserve">        Pulses </t>
  </si>
  <si>
    <t>1.1.4</t>
  </si>
  <si>
    <t xml:space="preserve">        Fruits and Vegetables</t>
  </si>
  <si>
    <t>1.1.5</t>
  </si>
  <si>
    <t xml:space="preserve">        Spices </t>
  </si>
  <si>
    <t>1.1.6</t>
  </si>
  <si>
    <t xml:space="preserve">        Livestock Production</t>
  </si>
  <si>
    <t>1.2.1</t>
  </si>
  <si>
    <t xml:space="preserve">        Food-Related Products</t>
  </si>
  <si>
    <t>1.2.2</t>
  </si>
  <si>
    <t xml:space="preserve">        Beverages and Tobacco </t>
  </si>
  <si>
    <t>1.2.3</t>
  </si>
  <si>
    <t xml:space="preserve">        Construction Materials</t>
  </si>
  <si>
    <t>1.2.4</t>
  </si>
  <si>
    <t xml:space="preserve">        Others </t>
  </si>
  <si>
    <t>1.3.1</t>
  </si>
  <si>
    <t xml:space="preserve">        Petroleum Products and Coal</t>
  </si>
  <si>
    <t>1.3.2</t>
  </si>
  <si>
    <t xml:space="preserve">        Chemical Fertilizers and Chemical Goods</t>
  </si>
  <si>
    <t>1.3.3</t>
  </si>
  <si>
    <t xml:space="preserve">        Transport Vehicles and Machinery Goods</t>
  </si>
  <si>
    <t xml:space="preserve">        Electric and Electronic Goods</t>
  </si>
  <si>
    <t xml:space="preserve">        Drugs and Medicine</t>
  </si>
  <si>
    <t xml:space="preserve">        Textile-Related Products</t>
  </si>
  <si>
    <t>1.3.4</t>
  </si>
  <si>
    <t xml:space="preserve">        Others</t>
  </si>
  <si>
    <t>P = Provisional</t>
  </si>
  <si>
    <t>R = Revised</t>
  </si>
  <si>
    <t>* Revised</t>
  </si>
  <si>
    <t>Note: Some adjustment has been done on Agricultural commodities to make annual average 100</t>
  </si>
  <si>
    <t>Table 10</t>
  </si>
  <si>
    <t>National Salary and Wage Rate Index</t>
  </si>
  <si>
    <t>(2004/05=100)</t>
  </si>
  <si>
    <t>S.No.</t>
  </si>
  <si>
    <t>Groups/Sub-groups</t>
  </si>
  <si>
    <t>Mid-Jul</t>
  </si>
  <si>
    <t>5 over 3</t>
  </si>
  <si>
    <t>5 over 4</t>
  </si>
  <si>
    <t>8 over 5</t>
  </si>
  <si>
    <t>8 over 7</t>
  </si>
  <si>
    <t>Overall Index</t>
  </si>
  <si>
    <t>Salary Index</t>
  </si>
  <si>
    <t>Officers</t>
  </si>
  <si>
    <t>Non Officers</t>
  </si>
  <si>
    <t>Civil Service</t>
  </si>
  <si>
    <t>Public Corporations</t>
  </si>
  <si>
    <t>Bank &amp; Financial Institutions</t>
  </si>
  <si>
    <t>Army &amp;Police Forces</t>
  </si>
  <si>
    <t>Education</t>
  </si>
  <si>
    <t>Private Organisations</t>
  </si>
  <si>
    <t>Wage Rate Index</t>
  </si>
  <si>
    <t>Agricultural Labourer</t>
  </si>
  <si>
    <t>Male</t>
  </si>
  <si>
    <t>Female</t>
  </si>
  <si>
    <t>Industrial Labourer</t>
  </si>
  <si>
    <t>High Skilled</t>
  </si>
  <si>
    <t>Skilled</t>
  </si>
  <si>
    <t>Semi Skilled</t>
  </si>
  <si>
    <t>Unskilled</t>
  </si>
  <si>
    <t>Construction Labourer</t>
  </si>
  <si>
    <t>Mason</t>
  </si>
  <si>
    <t>Carpenter</t>
  </si>
  <si>
    <t>Table 11</t>
  </si>
  <si>
    <t>Table 12</t>
  </si>
  <si>
    <t>(On Cash Basis)</t>
  </si>
  <si>
    <t>Heads</t>
  </si>
  <si>
    <t>2003/04</t>
  </si>
  <si>
    <t>Sanctioned Expenditure</t>
  </si>
  <si>
    <t xml:space="preserve">   Recurrent</t>
  </si>
  <si>
    <t>-</t>
  </si>
  <si>
    <t xml:space="preserve">   Capital</t>
  </si>
  <si>
    <t xml:space="preserve">       a.Domestic Resources &amp; Loans </t>
  </si>
  <si>
    <t xml:space="preserve">       b.Foreign Cash Grants</t>
  </si>
  <si>
    <t xml:space="preserve">   Principal Repayment</t>
  </si>
  <si>
    <t xml:space="preserve">   Others</t>
  </si>
  <si>
    <t>Unspent Government Balance</t>
  </si>
  <si>
    <t>Actual Expenduture</t>
  </si>
  <si>
    <t xml:space="preserve">   Others (Freez Account)</t>
  </si>
  <si>
    <t xml:space="preserve">   Revenue</t>
  </si>
  <si>
    <t xml:space="preserve">   Foreign  Grants</t>
  </si>
  <si>
    <t xml:space="preserve">   Non-Budgetary Receipts,net</t>
  </si>
  <si>
    <t xml:space="preserve">   Others  #</t>
  </si>
  <si>
    <t xml:space="preserve">   V.A.T.</t>
  </si>
  <si>
    <t>Deficits(-) Surplus(+)</t>
  </si>
  <si>
    <t>Sources of Financing</t>
  </si>
  <si>
    <t xml:space="preserve">   Internal Loans</t>
  </si>
  <si>
    <t xml:space="preserve">     Domestic Borrowings</t>
  </si>
  <si>
    <t xml:space="preserve">       a. Treasury Bills</t>
  </si>
  <si>
    <t xml:space="preserve">       b. Development Bonds</t>
  </si>
  <si>
    <t xml:space="preserve">       c. National Saving Certificates</t>
  </si>
  <si>
    <t xml:space="preserve">       d. Citizen Saving Certificates</t>
  </si>
  <si>
    <t xml:space="preserve">     Others@</t>
  </si>
  <si>
    <t xml:space="preserve">   Foreign  Loans</t>
  </si>
  <si>
    <t xml:space="preserve"> +    As per NRB records.</t>
  </si>
  <si>
    <t xml:space="preserve"> ++ Minus (-) indicates surplus.</t>
  </si>
  <si>
    <t xml:space="preserve"> #  Change in outstanding amount disbursed to VDC/DDC remaining unspent.</t>
  </si>
  <si>
    <t>Table 13</t>
  </si>
  <si>
    <t>Outstanding Domestic Debt of the Government of Nepal</t>
  </si>
  <si>
    <t>No.</t>
  </si>
  <si>
    <t xml:space="preserve"> Name of Bonds/Ownership</t>
  </si>
  <si>
    <t xml:space="preserve"> Treasury Bills</t>
  </si>
  <si>
    <t>a. Banking Sector</t>
  </si>
  <si>
    <t xml:space="preserve">   i. Nepal Rastra Bank</t>
  </si>
  <si>
    <t xml:space="preserve">  ii. Commercial Banks</t>
  </si>
  <si>
    <t>b. Non-Banking Sector</t>
  </si>
  <si>
    <t xml:space="preserve">     (of which ADB/N)</t>
  </si>
  <si>
    <t xml:space="preserve"> Development Bonds</t>
  </si>
  <si>
    <t xml:space="preserve">   i. Nepal Rastra Bank </t>
  </si>
  <si>
    <t xml:space="preserve">b. Non-Banking Sector </t>
  </si>
  <si>
    <t xml:space="preserve"> National Saving Certificates</t>
  </si>
  <si>
    <t xml:space="preserve"> Citizen Saving Bonds</t>
  </si>
  <si>
    <t xml:space="preserve"> Special Bonds</t>
  </si>
  <si>
    <t xml:space="preserve">  i. Commercial Banks</t>
  </si>
  <si>
    <t>b.Non-Banking Sector</t>
  </si>
  <si>
    <t xml:space="preserve">    (Of which duty drawback)</t>
  </si>
  <si>
    <t>Short Term Loan &amp; Advances</t>
  </si>
  <si>
    <t xml:space="preserve"> Grand Total</t>
  </si>
  <si>
    <t xml:space="preserve">  a  Banking Sector</t>
  </si>
  <si>
    <t xml:space="preserve">   i  NRB </t>
  </si>
  <si>
    <t xml:space="preserve"> b. Non-Banking Sector</t>
  </si>
  <si>
    <t>Oct</t>
  </si>
  <si>
    <t>Nov</t>
  </si>
  <si>
    <t>Dec</t>
  </si>
  <si>
    <t>Jan</t>
  </si>
  <si>
    <t>Feb</t>
  </si>
  <si>
    <t>Mar</t>
  </si>
  <si>
    <t>Apr</t>
  </si>
  <si>
    <t>May</t>
  </si>
  <si>
    <t>S.N.</t>
  </si>
  <si>
    <t xml:space="preserve">Particulars                                                                    </t>
  </si>
  <si>
    <t>% Change</t>
  </si>
  <si>
    <t>4 Over 1</t>
  </si>
  <si>
    <t>4 Over 2</t>
  </si>
  <si>
    <t>Total</t>
  </si>
  <si>
    <t xml:space="preserve">Total </t>
  </si>
  <si>
    <t>Share %</t>
  </si>
  <si>
    <t>Manufacturing &amp; Processing</t>
  </si>
  <si>
    <t>Hotel</t>
  </si>
  <si>
    <t>Trading</t>
  </si>
  <si>
    <t>Others</t>
  </si>
  <si>
    <t>Financial Institutions</t>
  </si>
  <si>
    <t>Market Days</t>
  </si>
  <si>
    <t>Number of Companies Traded</t>
  </si>
  <si>
    <t>Number of Transactions</t>
  </si>
  <si>
    <t>Public Issue Approval</t>
  </si>
  <si>
    <t>Name of Issuing Company</t>
  </si>
  <si>
    <t>Types of Securities</t>
  </si>
  <si>
    <t>Amount of Issue Approved</t>
  </si>
  <si>
    <t>Permission Date</t>
  </si>
  <si>
    <t>(Rs. in million)</t>
  </si>
  <si>
    <t>Ordinary Share</t>
  </si>
  <si>
    <t>18/07/2006 (2063/4/2)</t>
  </si>
  <si>
    <t>03/08/2006 (2063/4/18)</t>
  </si>
  <si>
    <t>Group</t>
  </si>
  <si>
    <t>NEPSE*</t>
  </si>
  <si>
    <t>Closing</t>
  </si>
  <si>
    <t>High</t>
  </si>
  <si>
    <t>Low</t>
  </si>
  <si>
    <t>4 over 1</t>
  </si>
  <si>
    <t>10 over 4</t>
  </si>
  <si>
    <t>10 over 7</t>
  </si>
  <si>
    <t>Commercial Banks</t>
  </si>
  <si>
    <t>Development Banks</t>
  </si>
  <si>
    <t xml:space="preserve"> Turnover Details </t>
  </si>
  <si>
    <t>Change in Share Unit (%)</t>
  </si>
  <si>
    <t>Change  in Share Amount (%)</t>
  </si>
  <si>
    <t>Share Units ('000)</t>
  </si>
  <si>
    <t>% Share of Value</t>
  </si>
  <si>
    <t>7 over 1</t>
  </si>
  <si>
    <t>7over 4</t>
  </si>
  <si>
    <t>8 over 2</t>
  </si>
  <si>
    <t>* Base Year: February 12, 1994</t>
  </si>
  <si>
    <t>Table 6</t>
  </si>
  <si>
    <t xml:space="preserve">Current Macroeconomic Situation </t>
  </si>
  <si>
    <t>Monetary Survey</t>
  </si>
  <si>
    <t>Monetary Authorities' Account</t>
  </si>
  <si>
    <t>Condensed Assets and Liabilities of Commercial Banks</t>
  </si>
  <si>
    <t>National Urban Consumer Price Index</t>
  </si>
  <si>
    <t>Core CPI Inflation</t>
  </si>
  <si>
    <t>National Urban Consumer Price Index (Monthly Series)</t>
  </si>
  <si>
    <t>National Wholesale Price Index (Monthly Series)</t>
  </si>
  <si>
    <t>Government Budgetary Operation</t>
  </si>
  <si>
    <t>Direction of Foreign Trade</t>
  </si>
  <si>
    <t>Export of Major Commodities to India</t>
  </si>
  <si>
    <t>Export of Major Commodities to Other Countries</t>
  </si>
  <si>
    <t>Import of Selected Commodities from India</t>
  </si>
  <si>
    <t>Import of Selected Commodities from Other Countries</t>
  </si>
  <si>
    <t>Gross Foreign Exchange Holdings of the Banking Sector</t>
  </si>
  <si>
    <t xml:space="preserve">Summary  Balance of Payments </t>
  </si>
  <si>
    <t>DIRECTION OF FOREIGN TRADE*</t>
  </si>
  <si>
    <t>TOTAL EXPORTS</t>
  </si>
  <si>
    <t>To India</t>
  </si>
  <si>
    <t>To Other Countries</t>
  </si>
  <si>
    <t>TOTAL IMPORTS</t>
  </si>
  <si>
    <t>From India</t>
  </si>
  <si>
    <t>From Other Countries</t>
  </si>
  <si>
    <t>TOTAL TRADE BALANCE</t>
  </si>
  <si>
    <t>With India</t>
  </si>
  <si>
    <t>With Other Countries</t>
  </si>
  <si>
    <t>TOTAL FOREIGN TRADE</t>
  </si>
  <si>
    <t>1. Ratio of export and import</t>
  </si>
  <si>
    <t>India</t>
  </si>
  <si>
    <t>Other Countries</t>
  </si>
  <si>
    <t>2.Share in  total export</t>
  </si>
  <si>
    <t>3.Share in  total import</t>
  </si>
  <si>
    <t>4.Share in  Trade Balance</t>
  </si>
  <si>
    <t xml:space="preserve">5.Share in  total trade </t>
  </si>
  <si>
    <t>6. Share of  export and import in total trade</t>
  </si>
  <si>
    <t>Export</t>
  </si>
  <si>
    <t>Import</t>
  </si>
  <si>
    <t>* On customs data basis</t>
  </si>
  <si>
    <t>Table 14</t>
  </si>
  <si>
    <t xml:space="preserve"> A. Major Items</t>
  </si>
  <si>
    <t>Aluminium Section</t>
  </si>
  <si>
    <t>Batica hair oil</t>
  </si>
  <si>
    <t>Biscuits</t>
  </si>
  <si>
    <t>Brans</t>
  </si>
  <si>
    <t>Brooms</t>
  </si>
  <si>
    <t>Cardamom</t>
  </si>
  <si>
    <t>Catechue</t>
  </si>
  <si>
    <t>Cattlefeed</t>
  </si>
  <si>
    <t>Chemicals</t>
  </si>
  <si>
    <t>Cinnamon</t>
  </si>
  <si>
    <t>Copper Wire Rod</t>
  </si>
  <si>
    <t>Dried Ginger</t>
  </si>
  <si>
    <t>Fruits</t>
  </si>
  <si>
    <t>G.I. pipe</t>
  </si>
  <si>
    <t>Ghee (Vegetable)</t>
  </si>
  <si>
    <t>Ghee(Clarified)</t>
  </si>
  <si>
    <t>Ginger</t>
  </si>
  <si>
    <t>Handicraft Goods</t>
  </si>
  <si>
    <t>Herbs</t>
  </si>
  <si>
    <t>Juice</t>
  </si>
  <si>
    <t>Jute Goods</t>
  </si>
  <si>
    <t>Live Animals</t>
  </si>
  <si>
    <t>M.S. Pipe</t>
  </si>
  <si>
    <t>Marble Slab</t>
  </si>
  <si>
    <t>Medicine (Ayurvedic)</t>
  </si>
  <si>
    <t>Mustard &amp; Linseed</t>
  </si>
  <si>
    <t>Noodles</t>
  </si>
  <si>
    <t>Oil Cakes</t>
  </si>
  <si>
    <t>Paper</t>
  </si>
  <si>
    <t>Particle Board</t>
  </si>
  <si>
    <t>Pashmina</t>
  </si>
  <si>
    <t>Plastic Utensils</t>
  </si>
  <si>
    <t>Polyster Yarn</t>
  </si>
  <si>
    <t>Raw Jute</t>
  </si>
  <si>
    <t>Readymade garment</t>
  </si>
  <si>
    <t>Ricebran Oil</t>
  </si>
  <si>
    <t>Rosin</t>
  </si>
  <si>
    <t>Shoes and Sandles</t>
  </si>
  <si>
    <t>Skin</t>
  </si>
  <si>
    <t>Soap</t>
  </si>
  <si>
    <t>Stone and Sand</t>
  </si>
  <si>
    <t>Tarpentine</t>
  </si>
  <si>
    <t>Textiles*</t>
  </si>
  <si>
    <t>Thread</t>
  </si>
  <si>
    <t>Tooth Paste</t>
  </si>
  <si>
    <t>Turmeric</t>
  </si>
  <si>
    <t>Vegetable</t>
  </si>
  <si>
    <t>Wire</t>
  </si>
  <si>
    <t>Zinc Oxide</t>
  </si>
  <si>
    <t>Zinc sheet</t>
  </si>
  <si>
    <t xml:space="preserve"> B. Others</t>
  </si>
  <si>
    <t xml:space="preserve"> Total(A+B)</t>
  </si>
  <si>
    <t xml:space="preserve"> R= Revised</t>
  </si>
  <si>
    <t xml:space="preserve"> P = Provisional</t>
  </si>
  <si>
    <t xml:space="preserve"> *= including P.P. Fabric</t>
  </si>
  <si>
    <t>Table 15</t>
  </si>
  <si>
    <t>Handicraft ( Metal and Wooden )</t>
  </si>
  <si>
    <t>Nepalese Paper &amp; Paper Products</t>
  </si>
  <si>
    <t>Nigerseed</t>
  </si>
  <si>
    <t>Pashmina*</t>
  </si>
  <si>
    <t>Readymade Garments</t>
  </si>
  <si>
    <t>Readymade Leather Goods</t>
  </si>
  <si>
    <t>Silverware and Jewelleries</t>
  </si>
  <si>
    <t>Tanned Skin</t>
  </si>
  <si>
    <t>Tea</t>
  </si>
  <si>
    <t>Woolen Carpet</t>
  </si>
  <si>
    <t xml:space="preserve">    Total  (A+B)</t>
  </si>
  <si>
    <t>Table 16</t>
  </si>
  <si>
    <t>Agri. Equip.&amp; Parts</t>
  </si>
  <si>
    <t>Aluminium Ingot, Billet &amp; Rod</t>
  </si>
  <si>
    <t>Baby Food &amp; Milk Products</t>
  </si>
  <si>
    <t>Bitumen</t>
  </si>
  <si>
    <t>Books and Magazines</t>
  </si>
  <si>
    <t>Cement</t>
  </si>
  <si>
    <t>Chemical Fertilizer</t>
  </si>
  <si>
    <t>Coal</t>
  </si>
  <si>
    <t>Coldrolled Sheet Incoil</t>
  </si>
  <si>
    <t>Cooking Stoves</t>
  </si>
  <si>
    <t>Cosmetics</t>
  </si>
  <si>
    <t>Cuminseeds and Peppers</t>
  </si>
  <si>
    <t>Dry Cell Battery</t>
  </si>
  <si>
    <t>Electrical Equipment</t>
  </si>
  <si>
    <t>Enamel &amp; Other Paints</t>
  </si>
  <si>
    <t>Glass Sheet and G.Wares</t>
  </si>
  <si>
    <t>Hotrolled Sheet Incoil</t>
  </si>
  <si>
    <t>Incense Sticks</t>
  </si>
  <si>
    <t>Insecticides</t>
  </si>
  <si>
    <t>M.S. Billet</t>
  </si>
  <si>
    <t>M.S. Wire Rod</t>
  </si>
  <si>
    <t>Medicine</t>
  </si>
  <si>
    <t>Molasses Sugar</t>
  </si>
  <si>
    <t>Other Machinery &amp; Parts</t>
  </si>
  <si>
    <t>Other Stationary Goods</t>
  </si>
  <si>
    <t>Petroleum Products</t>
  </si>
  <si>
    <t>Pipe and Pipe Fittings</t>
  </si>
  <si>
    <t>Radio, TV, Deck &amp; Parts</t>
  </si>
  <si>
    <t>Raw Cotton</t>
  </si>
  <si>
    <t>Rice</t>
  </si>
  <si>
    <t>Salt</t>
  </si>
  <si>
    <t>Sanitaryware</t>
  </si>
  <si>
    <t>Shoes &amp; Sandles</t>
  </si>
  <si>
    <t>Steel Sheet</t>
  </si>
  <si>
    <t>Sugar</t>
  </si>
  <si>
    <t>Textiles</t>
  </si>
  <si>
    <t>Tobacco</t>
  </si>
  <si>
    <t>Tyre Tubes,Flapes</t>
  </si>
  <si>
    <t>Vegetables</t>
  </si>
  <si>
    <t>Vehicles &amp; Spare Parts</t>
  </si>
  <si>
    <t>Wire Products</t>
  </si>
  <si>
    <t xml:space="preserve"> Total (A+B)</t>
  </si>
  <si>
    <t xml:space="preserve"> R=Revised</t>
  </si>
  <si>
    <t xml:space="preserve"> P=Provisional</t>
  </si>
  <si>
    <t>Table 17</t>
  </si>
  <si>
    <t>Aircraft Spareparts</t>
  </si>
  <si>
    <t>Bags</t>
  </si>
  <si>
    <t>Betelnut</t>
  </si>
  <si>
    <t>Button</t>
  </si>
  <si>
    <t>Camera</t>
  </si>
  <si>
    <t>Cigarette Paper</t>
  </si>
  <si>
    <t>Clove</t>
  </si>
  <si>
    <t>Coconut Oil</t>
  </si>
  <si>
    <t>Computer Parts</t>
  </si>
  <si>
    <t>Copper Wire Rod,Scrapes &amp; Sheets</t>
  </si>
  <si>
    <t>Cosmetic Goods</t>
  </si>
  <si>
    <t>Crude Coconut Oil</t>
  </si>
  <si>
    <t>Crude Palm Oil</t>
  </si>
  <si>
    <t>Crude Soyabean Oil</t>
  </si>
  <si>
    <t>Cuminseed</t>
  </si>
  <si>
    <t>Door Locks</t>
  </si>
  <si>
    <t>Drycell Battery</t>
  </si>
  <si>
    <t>Edible Oil</t>
  </si>
  <si>
    <t>Electrical Goods</t>
  </si>
  <si>
    <t>Fastener</t>
  </si>
  <si>
    <t>Flash Light</t>
  </si>
  <si>
    <t>G.I.Wire</t>
  </si>
  <si>
    <t>Glasswares</t>
  </si>
  <si>
    <t>Gold</t>
  </si>
  <si>
    <t>M.S.Wire Rod</t>
  </si>
  <si>
    <t>Medical Equip.&amp; Tools</t>
  </si>
  <si>
    <t>Office Equip.&amp; Stationary</t>
  </si>
  <si>
    <t>Other Machinary &amp; Parts</t>
  </si>
  <si>
    <t>Other Stationaries</t>
  </si>
  <si>
    <t>P.V.C.Compound</t>
  </si>
  <si>
    <t>Palm Oil</t>
  </si>
  <si>
    <t>Parafin Wax</t>
  </si>
  <si>
    <t>Petroleum Products *</t>
  </si>
  <si>
    <t>Pipe &amp; Pipe Fittings</t>
  </si>
  <si>
    <t>Polythene Granules</t>
  </si>
  <si>
    <t>Powder Milk</t>
  </si>
  <si>
    <t>Raw Silk</t>
  </si>
  <si>
    <t>Raw Wool</t>
  </si>
  <si>
    <t>Shoes and Sandals</t>
  </si>
  <si>
    <t>Silver</t>
  </si>
  <si>
    <t>Small Cardamom</t>
  </si>
  <si>
    <t>Steel Rod &amp; Sheet</t>
  </si>
  <si>
    <t>Storage Battery</t>
  </si>
  <si>
    <t>Synthetic &amp; Natural Rubber</t>
  </si>
  <si>
    <t>Synthetic Carpet</t>
  </si>
  <si>
    <t>Telecommunication Equip. Parts</t>
  </si>
  <si>
    <t>Tello</t>
  </si>
  <si>
    <t>Textile Dyes</t>
  </si>
  <si>
    <t>Threads</t>
  </si>
  <si>
    <t>Toys</t>
  </si>
  <si>
    <t>Transport Equip.&amp; Parts</t>
  </si>
  <si>
    <t>Tyre,Tube &amp; Flaps</t>
  </si>
  <si>
    <t>Umbrella and Parts</t>
  </si>
  <si>
    <t>Video Television &amp; Parts</t>
  </si>
  <si>
    <t>Watches &amp; Bands</t>
  </si>
  <si>
    <t>Writing &amp; Printing Paper</t>
  </si>
  <si>
    <t>X-Ray Film</t>
  </si>
  <si>
    <t>Zinc Ingot</t>
  </si>
  <si>
    <t>Table 18</t>
  </si>
  <si>
    <t>Mid-Jul.</t>
  </si>
  <si>
    <t xml:space="preserve">2004 </t>
  </si>
  <si>
    <t xml:space="preserve">2005 </t>
  </si>
  <si>
    <t xml:space="preserve">2006 </t>
  </si>
  <si>
    <t>Convertible</t>
  </si>
  <si>
    <t>Inconvertible</t>
  </si>
  <si>
    <t>Commercial Bank</t>
  </si>
  <si>
    <t>Total Reserve</t>
  </si>
  <si>
    <t xml:space="preserve">      Share in total (in percent)</t>
  </si>
  <si>
    <t>Import Capacity(Equivalent Months)</t>
  </si>
  <si>
    <t>Merchandise</t>
  </si>
  <si>
    <t>Merchandise and Services</t>
  </si>
  <si>
    <t>1.Gross Foreign Exchange Reserve</t>
  </si>
  <si>
    <t>2.Gold,SDR,IMF Gold Tranche</t>
  </si>
  <si>
    <t>3.Gross Foreign Assets(1+2)</t>
  </si>
  <si>
    <t>4.Foreign Liabilities</t>
  </si>
  <si>
    <t>5.Net Foreign Assets(3-4)</t>
  </si>
  <si>
    <t>6.Change in NFA (before adj. ex. val.)*</t>
  </si>
  <si>
    <t xml:space="preserve">7.Exchange Valuation </t>
  </si>
  <si>
    <t>8.Change in NFA (6+7)**</t>
  </si>
  <si>
    <t>Sources: Nepal Rastra Bank and Commercial Banks;  Estimated.</t>
  </si>
  <si>
    <t xml:space="preserve">        * * = After adjusting exchange valuation gain/loss</t>
  </si>
  <si>
    <t>Table 20</t>
  </si>
  <si>
    <t xml:space="preserve">FY </t>
  </si>
  <si>
    <t>Month End*</t>
  </si>
  <si>
    <t>Monthly Average*</t>
  </si>
  <si>
    <t>Buying</t>
  </si>
  <si>
    <t>Selling</t>
  </si>
  <si>
    <t>Average
Middle Rate</t>
  </si>
  <si>
    <t>Sep</t>
  </si>
  <si>
    <t>Jun</t>
  </si>
  <si>
    <t>Jul</t>
  </si>
  <si>
    <t>Table 21</t>
  </si>
  <si>
    <t>Mid-July</t>
  </si>
  <si>
    <t>Jul-Jul</t>
  </si>
  <si>
    <t>Oil ($/barrel)*</t>
  </si>
  <si>
    <t>*Crude Oil Brent</t>
  </si>
  <si>
    <t>Table 22</t>
  </si>
  <si>
    <t>Price of Gold and Oil in the International Market</t>
  </si>
  <si>
    <t>Exchange Rate of US Dollar</t>
  </si>
  <si>
    <t>Particulars</t>
  </si>
  <si>
    <t>Annual</t>
  </si>
  <si>
    <t>A. Current Account</t>
  </si>
  <si>
    <t>Goods: Exports f.o.b.</t>
  </si>
  <si>
    <t>Oil</t>
  </si>
  <si>
    <t>Other</t>
  </si>
  <si>
    <t>Goods: Imports f.o.b.</t>
  </si>
  <si>
    <t>Balance on Goods</t>
  </si>
  <si>
    <t>Services: Net</t>
  </si>
  <si>
    <t>Services: credit</t>
  </si>
  <si>
    <t>Travel</t>
  </si>
  <si>
    <t>Government n.i.e.</t>
  </si>
  <si>
    <t>Services: debit</t>
  </si>
  <si>
    <t>Transportation</t>
  </si>
  <si>
    <t>Balance on Goods and Services</t>
  </si>
  <si>
    <t>Income: Net</t>
  </si>
  <si>
    <t>Income: credit</t>
  </si>
  <si>
    <t>Income: debit</t>
  </si>
  <si>
    <t>Balance on Goods,Services and Income</t>
  </si>
  <si>
    <t>Transfers: Net</t>
  </si>
  <si>
    <t>Current transfers: credit</t>
  </si>
  <si>
    <t>Grants</t>
  </si>
  <si>
    <t>Workers' remittances</t>
  </si>
  <si>
    <t>Pensions</t>
  </si>
  <si>
    <t>Other (Indian Excise Refund)</t>
  </si>
  <si>
    <t>Current transfers: debit</t>
  </si>
  <si>
    <t>B</t>
  </si>
  <si>
    <t>Capital Account (Capital Transfer)</t>
  </si>
  <si>
    <t>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</si>
  <si>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</si>
  <si>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</si>
  <si>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</si>
  <si>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</si>
  <si>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</si>
  <si>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</si>
  <si>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</si>
  <si>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</si>
  <si>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</si>
  <si>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</si>
  <si>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</si>
  <si>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</si>
  <si>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</si>
  <si>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Deposit money banks</t>
  </si>
  <si>
    <t>Other liabilities</t>
  </si>
  <si>
    <t>Total, Group A through C</t>
  </si>
  <si>
    <t>D.</t>
  </si>
  <si>
    <t>Miscellaneous Items, Net</t>
  </si>
  <si>
    <t>Total, Group A through D</t>
  </si>
  <si>
    <t>E. Reserves and Related Items</t>
  </si>
  <si>
    <t>Reserve assets</t>
  </si>
  <si>
    <t>Use of Fund Credit and Loans</t>
  </si>
  <si>
    <t>Changes in reserve net ( - increase )</t>
  </si>
  <si>
    <t>Table 19</t>
  </si>
  <si>
    <t>GROSS FOREIGN HOLDING OF THE BANKING SECTOR</t>
  </si>
  <si>
    <t>IMPORT OF SELECTED COMMODITIES FROM INDIA</t>
  </si>
  <si>
    <t xml:space="preserve"> EXPORT OF MAJOR COMMODITIES TO OTHER COUNTRIES</t>
  </si>
  <si>
    <t xml:space="preserve"> EXPORT OF MAJOR COMMODITIES TO INDIA</t>
  </si>
  <si>
    <t>01/09/2006 (2063/5/16)</t>
  </si>
  <si>
    <t>03/09/2006 (2063/5/18)</t>
  </si>
  <si>
    <t>07/09/2006 (2063/5/22)</t>
  </si>
  <si>
    <t>** Refers to past London historical fix.</t>
  </si>
  <si>
    <t>Gold ($/ounce)**</t>
  </si>
  <si>
    <t xml:space="preserve">     2005/06</t>
  </si>
  <si>
    <t xml:space="preserve">       d. Claims on Private Sector </t>
  </si>
  <si>
    <r>
      <t>2004/05</t>
    </r>
    <r>
      <rPr>
        <b/>
        <vertAlign val="superscript"/>
        <sz val="10"/>
        <rFont val="Times New Roman"/>
        <family val="1"/>
      </rPr>
      <t>R</t>
    </r>
  </si>
  <si>
    <r>
      <t>2005/06</t>
    </r>
    <r>
      <rPr>
        <b/>
        <vertAlign val="superscript"/>
        <sz val="10"/>
        <rFont val="Times New Roman"/>
        <family val="1"/>
      </rPr>
      <t>P</t>
    </r>
  </si>
  <si>
    <r>
      <t>2006/07</t>
    </r>
    <r>
      <rPr>
        <b/>
        <vertAlign val="superscript"/>
        <sz val="10"/>
        <rFont val="Times New Roman"/>
        <family val="1"/>
      </rPr>
      <t>P</t>
    </r>
  </si>
  <si>
    <t>IMPORT OF SELECTED COMMODITIES FROM OTHER COUNTRIES</t>
  </si>
  <si>
    <r>
      <t>2004/05</t>
    </r>
    <r>
      <rPr>
        <b/>
        <vertAlign val="superscript"/>
        <sz val="8"/>
        <rFont val="Times New Roman"/>
        <family val="1"/>
      </rPr>
      <t>R</t>
    </r>
  </si>
  <si>
    <r>
      <t>2005/06</t>
    </r>
    <r>
      <rPr>
        <b/>
        <vertAlign val="superscript"/>
        <sz val="8"/>
        <rFont val="Times New Roman"/>
        <family val="1"/>
      </rPr>
      <t>P</t>
    </r>
  </si>
  <si>
    <r>
      <t>2006/07</t>
    </r>
    <r>
      <rPr>
        <b/>
        <vertAlign val="superscript"/>
        <sz val="8"/>
        <rFont val="Times New Roman"/>
        <family val="1"/>
      </rPr>
      <t>P</t>
    </r>
  </si>
  <si>
    <r>
      <t xml:space="preserve">Sources: </t>
    </r>
    <r>
      <rPr>
        <sz val="8"/>
        <rFont val="Times New Roman"/>
        <family val="1"/>
      </rPr>
      <t>h</t>
    </r>
    <r>
      <rPr>
        <u val="single"/>
        <sz val="8"/>
        <rFont val="Times New Roman"/>
        <family val="1"/>
      </rPr>
      <t>ttp://www.eia.doe.gov/emeu/international/crude1.xls</t>
    </r>
    <r>
      <rPr>
        <sz val="8"/>
        <rFont val="Times New Roman"/>
        <family val="1"/>
      </rPr>
      <t xml:space="preserve"> and </t>
    </r>
    <r>
      <rPr>
        <u val="single"/>
        <sz val="8"/>
        <rFont val="Times New Roman"/>
        <family val="1"/>
      </rPr>
      <t>http://www.kitco.com/gold.londonfix.html</t>
    </r>
  </si>
  <si>
    <t>PRICE OF OIL AND GOLD IN THE INTERNATIONAL MARKET</t>
  </si>
  <si>
    <r>
      <t xml:space="preserve">EXCHANGE RATE OF US DOLLAR
</t>
    </r>
    <r>
      <rPr>
        <sz val="12"/>
        <rFont val="Times New Roman"/>
        <family val="1"/>
      </rPr>
      <t>(NRs/US$)</t>
    </r>
  </si>
  <si>
    <t>SUMMARY OF BALANCE OF PAYMENTS</t>
  </si>
  <si>
    <t xml:space="preserve">            *= Change in NFA is derived by taking mid-July as base and minus (-) sign indicates an increase.</t>
  </si>
  <si>
    <t>30/10/2006 (2063/7/13)</t>
  </si>
  <si>
    <t>Rs               In Million</t>
  </si>
  <si>
    <t>Rs  In              Million</t>
  </si>
  <si>
    <t>Rs in million</t>
  </si>
  <si>
    <t xml:space="preserve">     5.2 Repo Lending / SLF</t>
  </si>
  <si>
    <t xml:space="preserve">              Government</t>
  </si>
  <si>
    <t xml:space="preserve">             Non-government</t>
  </si>
  <si>
    <t>Table 4</t>
  </si>
  <si>
    <t>Table 5</t>
  </si>
  <si>
    <t xml:space="preserve">   ii. Commercial Banks</t>
  </si>
  <si>
    <t>1.    OVERALL INDEX</t>
  </si>
  <si>
    <t>1.1. FOOD &amp; BEVERAGES</t>
  </si>
  <si>
    <t xml:space="preserve">       Rice and Rice Products</t>
  </si>
  <si>
    <t>1.2 Wheat and Wheat Flour</t>
  </si>
  <si>
    <t>1.3 Other Grains and Cereal products</t>
  </si>
  <si>
    <t xml:space="preserve">Vegetables and Fruits </t>
  </si>
  <si>
    <t>3.1.1 Vegetables without Leafy Green</t>
  </si>
  <si>
    <t>3.1.2 Leafy Green Vegetables</t>
  </si>
  <si>
    <t>3.2.1 Fruits</t>
  </si>
  <si>
    <t>3.2.2 Nuts</t>
  </si>
  <si>
    <t>1.2. NON-FOOD &amp; SERVICES</t>
  </si>
  <si>
    <t xml:space="preserve">       Cloths</t>
  </si>
  <si>
    <t xml:space="preserve">       Clothings</t>
  </si>
  <si>
    <t>11.3 Sewing Services</t>
  </si>
  <si>
    <t>13.1 House Furnishing and Household Goods</t>
  </si>
  <si>
    <t>13.2 House Rent</t>
  </si>
  <si>
    <t>13.3 Cleaning Supplies</t>
  </si>
  <si>
    <t xml:space="preserve">       Fuel, Light and Water</t>
  </si>
  <si>
    <t>Transport and Communication</t>
  </si>
  <si>
    <t>14.1 Transport</t>
  </si>
  <si>
    <t>14.1.1 Public Transport</t>
  </si>
  <si>
    <t>14.1.2 Private Transport</t>
  </si>
  <si>
    <t>14.2 Communication</t>
  </si>
  <si>
    <t>15.1 Medical Care</t>
  </si>
  <si>
    <t>15.2 Personal Care</t>
  </si>
  <si>
    <t>16.1 Education</t>
  </si>
  <si>
    <t>16.2 Reading and Recreation</t>
  </si>
  <si>
    <t>16.3 Religious Activities</t>
  </si>
  <si>
    <t>( Point to Point Annual Changes)</t>
  </si>
  <si>
    <t>Mid - Months</t>
  </si>
  <si>
    <t>Bageshwori Bikash Bank Ltd.</t>
  </si>
  <si>
    <t xml:space="preserve">Peoples Finance Ltd. </t>
  </si>
  <si>
    <t xml:space="preserve">Sahayogi Bikash Bank Ltd. </t>
  </si>
  <si>
    <t>Finance Companies</t>
  </si>
  <si>
    <t>(Rs in million)</t>
  </si>
  <si>
    <t>5. Liquid Funds</t>
  </si>
  <si>
    <t xml:space="preserve">   5.1. Cash in Hand</t>
  </si>
  <si>
    <t xml:space="preserve">   5.2. Balance with Rastra Bank</t>
  </si>
  <si>
    <t xml:space="preserve">   5.3. Foreign Currency in Hand</t>
  </si>
  <si>
    <t xml:space="preserve">   5.5. Cash in Transit</t>
  </si>
  <si>
    <t xml:space="preserve">   5.4. Balance Held Abroad</t>
  </si>
  <si>
    <t>6. Loans and Advances</t>
  </si>
  <si>
    <t xml:space="preserve">   6.1. Claims on Government</t>
  </si>
  <si>
    <t xml:space="preserve">   6.2. Claims on  Non-Financial Govt. Ent.</t>
  </si>
  <si>
    <t xml:space="preserve">   6.3. Claims on Financial Ent.</t>
  </si>
  <si>
    <t xml:space="preserve">   6.4. Claims on Private Sector</t>
  </si>
  <si>
    <t xml:space="preserve">   6.5. Foreign Bills Purchased &amp; Discounted</t>
  </si>
  <si>
    <t xml:space="preserve"> NATIONAL URBAN CONSUMER PRICE INDEX</t>
  </si>
  <si>
    <t>CORE CPI INFLATION**</t>
  </si>
  <si>
    <t>NATIONAL WHOLESALE PRICE INDEX</t>
  </si>
  <si>
    <t>NATIONAL SALARY AND WAGE RATE INDEX</t>
  </si>
  <si>
    <t>Worker</t>
  </si>
  <si>
    <r>
      <t xml:space="preserve">     Overdrafts</t>
    </r>
    <r>
      <rPr>
        <i/>
        <vertAlign val="superscript"/>
        <sz val="9"/>
        <rFont val="Times New Roman"/>
        <family val="1"/>
      </rPr>
      <t>++</t>
    </r>
  </si>
  <si>
    <t>Monetary Aggregates</t>
  </si>
  <si>
    <t xml:space="preserve">          Domestic Credit*</t>
  </si>
  <si>
    <t xml:space="preserve">            Claims on Private Sector* </t>
  </si>
  <si>
    <t xml:space="preserve">          Net Non-monetary Liabilities*</t>
  </si>
  <si>
    <t xml:space="preserve">Chhimek Bikash Bank Ltd. </t>
  </si>
  <si>
    <t>Alpic Everest Finance Ltd.  </t>
  </si>
  <si>
    <t>Nepal Development Bank Ltd. </t>
  </si>
  <si>
    <t>Insurance Companies</t>
  </si>
  <si>
    <t>Mid Month</t>
  </si>
  <si>
    <t>Ann Avg</t>
  </si>
  <si>
    <t>Navadurga Finance Ltd.</t>
  </si>
  <si>
    <t>Right Share</t>
  </si>
  <si>
    <t>12/12/2006 (2063/8/26)</t>
  </si>
  <si>
    <t>Gorkha Development Bank</t>
  </si>
  <si>
    <t>31/12/2006 (2063/9/16)</t>
  </si>
  <si>
    <t>12/01/2007 (2063/9/28)</t>
  </si>
  <si>
    <t>Annapurna Finance Ltd.</t>
  </si>
  <si>
    <t>15/01/2007 (2063/10/1)</t>
  </si>
  <si>
    <t>* = Revised</t>
  </si>
  <si>
    <t>*Adjusting credit write off of Rs 2869.3 million (Rs 821.7 million principal and Rs 2047.6 million interest) by NBL and Rs 13154.5 million (Rs 4055.2 million principal and Rs 9099.3 million interest) by RBB at mid-Oct 2006.</t>
  </si>
  <si>
    <t xml:space="preserve">           Other Liabilities*</t>
  </si>
  <si>
    <t xml:space="preserve">    Loans and Advances*</t>
  </si>
  <si>
    <t xml:space="preserve">          Claims on Private Sector*</t>
  </si>
  <si>
    <t>7. NRB Bonds</t>
  </si>
  <si>
    <t>8. Other Assets</t>
  </si>
  <si>
    <t>p  = provisional, e =estimates</t>
  </si>
  <si>
    <t xml:space="preserve">    10.2 PRGF</t>
  </si>
  <si>
    <t>Period end buying rate (NRS per US $)</t>
  </si>
  <si>
    <t>2005</t>
  </si>
  <si>
    <t>2006</t>
  </si>
  <si>
    <t>2007</t>
  </si>
  <si>
    <t xml:space="preserve">2007 </t>
  </si>
  <si>
    <t>MONETARY AUTHORITIES' ACCOUINT</t>
  </si>
  <si>
    <t>Swablamban Bikas Bank</t>
  </si>
  <si>
    <t>26/02/2007 2063/10/14</t>
  </si>
  <si>
    <t>Himchuli Bikas Bank</t>
  </si>
  <si>
    <t>04/02/2007 2063/10/21</t>
  </si>
  <si>
    <t>06/02/2007 2063/10/23</t>
  </si>
  <si>
    <t>NEPSE Sensitive Index</t>
  </si>
  <si>
    <t>OUTSTANDING DOMESTIC DEBT OF THE GON</t>
  </si>
  <si>
    <t>Food &amp; Beverages</t>
  </si>
  <si>
    <t>Non-Food &amp; Services</t>
  </si>
  <si>
    <t>Domestic Goods</t>
  </si>
  <si>
    <t>Imported Goods</t>
  </si>
  <si>
    <t>Tradable Goods</t>
  </si>
  <si>
    <t>Non-Tradable Goods</t>
  </si>
  <si>
    <t>Govt. Controlled Goods</t>
  </si>
  <si>
    <t>Non-Controlled Goods</t>
  </si>
  <si>
    <t>Petroleum Product</t>
  </si>
  <si>
    <t>Non-Petroleum Product</t>
  </si>
  <si>
    <t>Index</t>
  </si>
  <si>
    <t xml:space="preserve">  Agricultural Commodities</t>
  </si>
  <si>
    <t xml:space="preserve"> Domestic Manufactured Commodities</t>
  </si>
  <si>
    <t xml:space="preserve"> Imported Commodities</t>
  </si>
  <si>
    <t>Feb/Mar</t>
  </si>
  <si>
    <t>March</t>
  </si>
  <si>
    <t xml:space="preserve">Annapurna Bikas Bank </t>
  </si>
  <si>
    <t>21/02/07 2063/11/21</t>
  </si>
  <si>
    <t>Yeti Finance Ltd.</t>
  </si>
  <si>
    <t>05/03/2007 2063/11/21</t>
  </si>
  <si>
    <t>ICFC Bittiya Sanstha Ltd.</t>
  </si>
  <si>
    <t>08/03/2007 2063/11/24</t>
  </si>
  <si>
    <t>Civil Merchant Bittiya Sanstha</t>
  </si>
  <si>
    <t>15/03/2007 2063/12/1</t>
  </si>
  <si>
    <t>PUBLIC ISSUE APPROVAL</t>
  </si>
  <si>
    <r>
      <t>2006/07</t>
    </r>
    <r>
      <rPr>
        <b/>
        <vertAlign val="superscript"/>
        <sz val="9"/>
        <rFont val="Times New Roman"/>
        <family val="1"/>
      </rPr>
      <t>P</t>
    </r>
  </si>
  <si>
    <t xml:space="preserve"> P  Preliminary </t>
  </si>
  <si>
    <t>@  Interest from Government Treasury transactions and others.</t>
  </si>
  <si>
    <t>Table 23</t>
  </si>
  <si>
    <t>Money Multiplier (M1)</t>
  </si>
  <si>
    <t>Money Multiplier (M2)</t>
  </si>
  <si>
    <t>11. Capital and Reserves</t>
  </si>
  <si>
    <t>Total Domestic Deposits</t>
  </si>
  <si>
    <t>Amount Change</t>
  </si>
  <si>
    <r>
      <t xml:space="preserve">     2006/07</t>
    </r>
    <r>
      <rPr>
        <b/>
        <vertAlign val="superscript"/>
        <sz val="10"/>
        <rFont val="Times New Roman"/>
        <family val="1"/>
      </rPr>
      <t>P</t>
    </r>
  </si>
  <si>
    <t>* As per the Nepalese Calendar.</t>
  </si>
  <si>
    <t xml:space="preserve"> (Rs in million)</t>
  </si>
  <si>
    <t>April</t>
  </si>
  <si>
    <t xml:space="preserve">               Principal*</t>
  </si>
  <si>
    <t xml:space="preserve">               Interest Accrued*</t>
  </si>
  <si>
    <t>Capital Merchant Bank &amp; Finance</t>
  </si>
  <si>
    <t>28/03/2007 2063/12/14</t>
  </si>
  <si>
    <t>Laxmi Bank Limited</t>
  </si>
  <si>
    <t>04/04/2007 2063/12/21</t>
  </si>
  <si>
    <t>Mar/Apr</t>
  </si>
  <si>
    <t>Resources</t>
  </si>
  <si>
    <t>Mid-April</t>
  </si>
  <si>
    <t>(Based on the First Ten Months' Data of 2006/07)</t>
  </si>
  <si>
    <t>May (e)</t>
  </si>
  <si>
    <t xml:space="preserve"> 1/ Adjusting the exchange valuation gain of  Rs. 4080.78 million.</t>
  </si>
  <si>
    <t xml:space="preserve"> 2/ Adjusting the exchange valuation loss of Rs 13149.74 million.</t>
  </si>
  <si>
    <t xml:space="preserve"> 1/ Adjusting the exchange valuation gain of Rs. 4250.58 million.</t>
  </si>
  <si>
    <t xml:space="preserve"> 2/ Adjusting the exchange valuation loss of Rs. 13152.24 million.</t>
  </si>
  <si>
    <t xml:space="preserve"> 1/ Adjusting the exchange valuation loss of  Rs. 169.8 million.</t>
  </si>
  <si>
    <t xml:space="preserve"> 2/ Adjusting the exchange valuation gain of Rs 2.5. million</t>
  </si>
  <si>
    <t xml:space="preserve">Mid Apr-Mid May </t>
  </si>
  <si>
    <t>Mid Mar-Mid Apr</t>
  </si>
  <si>
    <t>3 Over 2</t>
  </si>
  <si>
    <t>3 Over 1</t>
  </si>
  <si>
    <t>NEPSE Index (Closing)*</t>
  </si>
  <si>
    <t>NEPSE Sensitive Index (Closing)**</t>
  </si>
  <si>
    <t>Market Capitalization (Rs. Million)</t>
  </si>
  <si>
    <t>Total Paid up Value of Listed Shares (Rs. Million)</t>
  </si>
  <si>
    <t xml:space="preserve">Number of Listed  Companies  </t>
  </si>
  <si>
    <r>
      <t>Monthly Turnover</t>
    </r>
    <r>
      <rPr>
        <b/>
        <sz val="8"/>
        <rFont val="Arial"/>
        <family val="2"/>
      </rPr>
      <t>:</t>
    </r>
    <r>
      <rPr>
        <sz val="8"/>
        <rFont val="Arial"/>
        <family val="2"/>
      </rPr>
      <t xml:space="preserve">                      </t>
    </r>
  </si>
  <si>
    <t xml:space="preserve">       Number of Shares ('000)</t>
  </si>
  <si>
    <r>
      <t xml:space="preserve">       </t>
    </r>
    <r>
      <rPr>
        <sz val="8"/>
        <rFont val="Arial"/>
        <family val="2"/>
      </rPr>
      <t>Amount (Rs.Million)</t>
    </r>
  </si>
  <si>
    <t xml:space="preserve">Ratio of Monthly Turnover to Market Capitalization (%) </t>
  </si>
  <si>
    <t xml:space="preserve">Ratio of  Market Capitalization to GDP(%) </t>
  </si>
  <si>
    <t>Twelve Months Rolling Standard Deviation</t>
  </si>
  <si>
    <t>GDP at Current Price ( Rs. Million)</t>
  </si>
  <si>
    <t>* Base year: February 12, 1994</t>
  </si>
  <si>
    <t>** Base year: July 16, 2006</t>
  </si>
  <si>
    <t>Capital Market Indicators</t>
  </si>
  <si>
    <t>CAPITAL MARKET INDICATORS</t>
  </si>
  <si>
    <t>Ordinary Shares</t>
  </si>
  <si>
    <t>Imperial Financial Institution</t>
  </si>
  <si>
    <t>Nepal Express Finance Limited</t>
  </si>
  <si>
    <t>23/04/2007   2064/1/10</t>
  </si>
  <si>
    <t>Ordianry Shares Total</t>
  </si>
  <si>
    <t>Right Shares</t>
  </si>
  <si>
    <t>Ace Finance Company  Ltd.</t>
  </si>
  <si>
    <t>Business Development Bank</t>
  </si>
  <si>
    <t xml:space="preserve"> 18/04/2007  2064/1/5</t>
  </si>
  <si>
    <t>Kist Merchant Banking &amp; Finance Ltd.</t>
  </si>
  <si>
    <t xml:space="preserve">  04/05/2007       2064/1/21</t>
  </si>
  <si>
    <t>Right Shares Total</t>
  </si>
  <si>
    <t xml:space="preserve">Number of Listed Companies </t>
  </si>
  <si>
    <t>Mid-May</t>
  </si>
  <si>
    <t>Mid Apr-Mid May</t>
  </si>
  <si>
    <t xml:space="preserve">    Commercial Banks</t>
  </si>
  <si>
    <t xml:space="preserve">    Development Banks</t>
  </si>
  <si>
    <t xml:space="preserve">    Finance Companies</t>
  </si>
  <si>
    <t xml:space="preserve">    Insurance Companies</t>
  </si>
  <si>
    <t>LISTED COMPANIES AND THEIR MARKET CAPITALIZATION</t>
  </si>
  <si>
    <t xml:space="preserve">Mid Mar-Mid April </t>
  </si>
  <si>
    <t>Mid May</t>
  </si>
  <si>
    <t>Mid Apr.-.Mid May</t>
  </si>
  <si>
    <t>Mid Mar.-Mid Apr</t>
  </si>
  <si>
    <t>Mid Apr.-Mid May</t>
  </si>
  <si>
    <t>Mid Mar-Mid Apr.</t>
  </si>
  <si>
    <t>SHARE MARKET ACTIVITIES IN DETAIL</t>
  </si>
  <si>
    <t>MID-MAY 2007 (BAISAKH 2064)</t>
  </si>
  <si>
    <t>Apr/May</t>
  </si>
  <si>
    <t xml:space="preserve">   Local Authority Accounts (LAA)</t>
  </si>
  <si>
    <t>First Ten Months</t>
  </si>
  <si>
    <t>July-May</t>
  </si>
  <si>
    <t>Key Fiscal Indicators</t>
  </si>
  <si>
    <t xml:space="preserve">First Ten Months </t>
  </si>
  <si>
    <t>Growth Rate in %</t>
  </si>
  <si>
    <t>Non Debt Resources</t>
  </si>
  <si>
    <t xml:space="preserve">   Foreign Grants</t>
  </si>
  <si>
    <t xml:space="preserve">   Other sources</t>
  </si>
  <si>
    <t>Debt Resources</t>
  </si>
  <si>
    <t xml:space="preserve">  Foreign Loan</t>
  </si>
  <si>
    <t xml:space="preserve">  Internal Loan</t>
  </si>
  <si>
    <t xml:space="preserve">  Others</t>
  </si>
  <si>
    <t>Total Receipts (1+5)</t>
  </si>
  <si>
    <t>Recurrent Expenditure</t>
  </si>
  <si>
    <t xml:space="preserve">  Interest Payments</t>
  </si>
  <si>
    <t xml:space="preserve">  Other Recurrent Expenditure</t>
  </si>
  <si>
    <t>Capital Expenditure</t>
  </si>
  <si>
    <t>Principal Repayments</t>
  </si>
  <si>
    <t>Other Expenditure</t>
  </si>
  <si>
    <t>Total Expenditure (10+13+14+15)</t>
  </si>
  <si>
    <t>Overdraft (-) / Surplus (+)</t>
  </si>
  <si>
    <t>Revenue Balance (2-10-14)</t>
  </si>
  <si>
    <t>Fiscal Balance (1-16)</t>
  </si>
  <si>
    <t>Primary Balance (19+11)</t>
  </si>
  <si>
    <t xml:space="preserve">    Tax Revenue</t>
  </si>
  <si>
    <t xml:space="preserve">    Non-Tax Revenue</t>
  </si>
  <si>
    <t xml:space="preserve">    a. Treasury Bills</t>
  </si>
  <si>
    <t xml:space="preserve">    b. Development Bonds</t>
  </si>
  <si>
    <t xml:space="preserve">    c. National Saving Certificates</t>
  </si>
  <si>
    <t xml:space="preserve">    d. Citizen Saving Certificates</t>
  </si>
  <si>
    <t>Total Receipts (1+6)</t>
  </si>
  <si>
    <t>Recurrent Expernditure</t>
  </si>
  <si>
    <t>Total Expenditure (14+17+18)</t>
  </si>
  <si>
    <t>Revenue Balance (2-15-19)</t>
  </si>
  <si>
    <t>Fiscal Balance (1-20)</t>
  </si>
  <si>
    <t>Primary Balance (22+16)</t>
  </si>
  <si>
    <t>Change in Govt Balance with NRB</t>
  </si>
  <si>
    <t>@</t>
  </si>
  <si>
    <t>Interest from government treasury transactions and others</t>
  </si>
  <si>
    <t>*</t>
  </si>
  <si>
    <t>On Cash Basis</t>
  </si>
  <si>
    <t>Source: Nepal Rastra Bank</t>
  </si>
  <si>
    <t>Fiscal Situation</t>
  </si>
  <si>
    <t>10 months</t>
  </si>
  <si>
    <t xml:space="preserve">  In the First Ten Months</t>
  </si>
  <si>
    <t>Table 24</t>
  </si>
  <si>
    <t>Mid-May.</t>
  </si>
  <si>
    <t>May-May</t>
  </si>
  <si>
    <t>Table 26</t>
  </si>
  <si>
    <t>Table 27</t>
  </si>
  <si>
    <t>Table 25</t>
  </si>
  <si>
    <t>.</t>
  </si>
  <si>
    <t>(US$. in million)</t>
  </si>
  <si>
    <t>Listed Companies and Their Market Capitalization</t>
  </si>
  <si>
    <t>Share Market Activities in Detail</t>
  </si>
  <si>
    <t>Monthly Trend of Fiscal Indicators</t>
  </si>
  <si>
    <t>Gross Foreign Exchange Holdings of the Banking Sector (in US$)</t>
  </si>
  <si>
    <t>MONTHLY TREND OF FISCAL INDICATORS</t>
  </si>
  <si>
    <t>Total Expenditure</t>
  </si>
  <si>
    <t>Recurrent Exp</t>
  </si>
  <si>
    <t>Capital Exp</t>
  </si>
  <si>
    <t>Revenue</t>
  </si>
  <si>
    <t>Foreign Grants</t>
  </si>
  <si>
    <t>Foreign Loan</t>
  </si>
  <si>
    <t>Jul/Aug</t>
  </si>
  <si>
    <t>Aug/Sep</t>
  </si>
  <si>
    <t>Sep/Oct</t>
  </si>
  <si>
    <t>Oct/Nov</t>
  </si>
  <si>
    <t>Nov/Dec</t>
  </si>
  <si>
    <t xml:space="preserve">  Dec/Jan</t>
  </si>
  <si>
    <t>Jan/Feb</t>
  </si>
  <si>
    <t>Foeign Grant</t>
  </si>
  <si>
    <t>Deficit</t>
  </si>
  <si>
    <t>Overdraft</t>
  </si>
  <si>
    <r>
      <t xml:space="preserve">    e. Others</t>
    </r>
    <r>
      <rPr>
        <vertAlign val="superscript"/>
        <sz val="8"/>
        <rFont val="Times New Roman"/>
        <family val="1"/>
      </rPr>
      <t>@</t>
    </r>
  </si>
  <si>
    <t>Percentage Change</t>
  </si>
  <si>
    <t>Market Capitalization of Listed Companies (Rs. Million)</t>
  </si>
  <si>
    <t>Groups &amp; Sub-Groups</t>
  </si>
  <si>
    <t xml:space="preserve">  GOVERNMENT BUDGETARY OPERATION+</t>
  </si>
  <si>
    <t>Changes in the First Ten Months of</t>
  </si>
  <si>
    <t>KEY FISCAL INDICATORS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</si>
</sst>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0.0_)"/>
    <numFmt numFmtId="167" formatCode="0_)"/>
    <numFmt numFmtId="168" formatCode="0.00_)"/>
    <numFmt numFmtId="169" formatCode="0.000"/>
    <numFmt numFmtId="170" formatCode="0.000000"/>
    <numFmt numFmtId="171" formatCode="0.00000"/>
    <numFmt numFmtId="172" formatCode="0.0000"/>
    <numFmt numFmtId="173" formatCode="0.0000000"/>
    <numFmt numFmtId="174" formatCode="0.000_)"/>
  </numFmts>
  <fonts count="79">
    <font>
      <sz val="10"/>
      <name val="Arial"/>
      <family val="0"/>
    </font>
    <font>
      <b/>
      <sz val="10"/>
      <name val="Times New Roman"/>
      <family val="1"/>
    </font>
    <font>
      <sz val="10"/>
      <name val="Times New Roman"/>
      <family val="1"/>
    </font>
    <font>
      <b/>
      <u val="single"/>
      <sz val="10"/>
      <name val="Times New Roman"/>
      <family val="1"/>
    </font>
    <font>
      <sz val="10"/>
      <name val="Courier"/>
      <family val="0"/>
    </font>
    <font>
      <b/>
      <sz val="28"/>
      <name val="Times New Roman"/>
      <family val="1"/>
    </font>
    <font>
      <b/>
      <sz val="22"/>
      <name val="Times New Roman"/>
      <family val="1"/>
    </font>
    <font>
      <b/>
      <sz val="20"/>
      <name val="Times New Roman"/>
      <family val="1"/>
    </font>
    <font>
      <b/>
      <sz val="12"/>
      <name val="Times New Roman"/>
      <family val="1"/>
    </font>
    <font>
      <b/>
      <i/>
      <sz val="10"/>
      <name val="Times New Roman"/>
      <family val="1"/>
    </font>
    <font>
      <sz val="9"/>
      <name val="Times New Roman"/>
      <family val="1"/>
    </font>
    <font>
      <b/>
      <sz val="11"/>
      <name val="Times New Roman"/>
      <family val="1"/>
    </font>
    <font>
      <sz val="8"/>
      <name val="Times New Roman"/>
      <family val="1"/>
    </font>
    <font>
      <sz val="12"/>
      <name val="Times New Roman"/>
      <family val="1"/>
    </font>
    <font>
      <b/>
      <sz val="14"/>
      <name val="Times New Roman"/>
      <family val="1"/>
    </font>
    <font>
      <u val="single"/>
      <sz val="10"/>
      <color indexed="12"/>
      <name val="Arial"/>
      <family val="0"/>
    </font>
    <font>
      <u val="single"/>
      <sz val="10"/>
      <color indexed="36"/>
      <name val="Arial"/>
      <family val="0"/>
    </font>
    <font>
      <i/>
      <sz val="11"/>
      <name val="Times New Roman"/>
      <family val="1"/>
    </font>
    <font>
      <b/>
      <vertAlign val="superscript"/>
      <sz val="10"/>
      <name val="Times New Roman"/>
      <family val="1"/>
    </font>
    <font>
      <b/>
      <sz val="9"/>
      <name val="Times New Roman"/>
      <family val="1"/>
    </font>
    <font>
      <b/>
      <sz val="14"/>
      <color indexed="8"/>
      <name val="Times New Roman"/>
      <family val="1"/>
    </font>
    <font>
      <sz val="11"/>
      <name val="Times New Roman"/>
      <family val="1"/>
    </font>
    <font>
      <b/>
      <sz val="8"/>
      <name val="Times New Roman"/>
      <family val="1"/>
    </font>
    <font>
      <b/>
      <vertAlign val="superscript"/>
      <sz val="8"/>
      <name val="Times New Roman"/>
      <family val="1"/>
    </font>
    <font>
      <i/>
      <sz val="10"/>
      <name val="Times New Roman"/>
      <family val="1"/>
    </font>
    <font>
      <b/>
      <i/>
      <sz val="8"/>
      <name val="Times New Roman"/>
      <family val="1"/>
    </font>
    <font>
      <u val="single"/>
      <sz val="8"/>
      <name val="Times New Roman"/>
      <family val="1"/>
    </font>
    <font>
      <sz val="14"/>
      <name val="Times New Roman"/>
      <family val="1"/>
    </font>
    <font>
      <b/>
      <sz val="16"/>
      <name val="Times New Roman"/>
      <family val="1"/>
    </font>
    <font>
      <b/>
      <i/>
      <sz val="12"/>
      <name val="Times New Roman"/>
      <family val="1"/>
    </font>
    <font>
      <u val="single"/>
      <sz val="10"/>
      <name val="Times New Roman"/>
      <family val="1"/>
    </font>
    <font>
      <sz val="18"/>
      <name val="Times New Roman"/>
      <family val="1"/>
    </font>
    <font>
      <i/>
      <sz val="9"/>
      <name val="Times New Roman"/>
      <family val="1"/>
    </font>
    <font>
      <i/>
      <vertAlign val="superscript"/>
      <sz val="9"/>
      <name val="Times New Roman"/>
      <family val="1"/>
    </font>
    <font>
      <sz val="8"/>
      <name val="Arial"/>
      <family val="2"/>
    </font>
    <font>
      <i/>
      <sz val="16"/>
      <name val="Times New Roman"/>
      <family val="1"/>
    </font>
    <font>
      <b/>
      <sz val="13"/>
      <name val="Times New Roman"/>
      <family val="1"/>
    </font>
    <font>
      <b/>
      <vertAlign val="superscript"/>
      <sz val="9"/>
      <name val="Times New Roman"/>
      <family val="1"/>
    </font>
    <font>
      <sz val="9"/>
      <name val="Arial"/>
      <family val="2"/>
    </font>
    <font>
      <b/>
      <sz val="9"/>
      <name val="Arial"/>
      <family val="2"/>
    </font>
    <font>
      <i/>
      <sz val="9"/>
      <name val="Arial"/>
      <family val="2"/>
    </font>
    <font>
      <b/>
      <sz val="12"/>
      <name val="Arial"/>
      <family val="2"/>
    </font>
    <font>
      <b/>
      <sz val="8"/>
      <name val="Arial"/>
      <family val="2"/>
    </font>
    <font>
      <vertAlign val="superscript"/>
      <sz val="8"/>
      <name val="Times New Roman"/>
      <family val="1"/>
    </font>
    <font>
      <i/>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double"/>
      <right>
        <color indexed="63"/>
      </right>
      <top>
        <color indexed="63"/>
      </top>
      <bottom style="thin"/>
    </border>
    <border>
      <left style="thin"/>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hair"/>
      <right style="thin"/>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style="hair"/>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color indexed="63"/>
      </top>
      <bottom style="double"/>
    </border>
    <border>
      <left style="medium"/>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165" fontId="4" fillId="0" borderId="0">
      <alignment/>
      <protection/>
    </xf>
    <xf numFmtId="0" fontId="0" fillId="0" borderId="0">
      <alignment/>
      <protection/>
    </xf>
    <xf numFmtId="165" fontId="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66">
    <xf numFmtId="0" fontId="0" fillId="0" borderId="0" xfId="0" applyAlignment="1">
      <alignment/>
    </xf>
    <xf numFmtId="164" fontId="2" fillId="0" borderId="0" xfId="0" applyNumberFormat="1" applyFont="1" applyAlignment="1">
      <alignment/>
    </xf>
    <xf numFmtId="165" fontId="2" fillId="0" borderId="0" xfId="58" applyFont="1">
      <alignment/>
      <protection/>
    </xf>
    <xf numFmtId="165" fontId="2" fillId="0" borderId="10" xfId="58" applyNumberFormat="1" applyFont="1" applyBorder="1" applyAlignment="1" applyProtection="1">
      <alignment horizontal="centerContinuous"/>
      <protection/>
    </xf>
    <xf numFmtId="165" fontId="2" fillId="0" borderId="11" xfId="58" applyFont="1" applyBorder="1" applyAlignment="1">
      <alignment horizontal="centerContinuous"/>
      <protection/>
    </xf>
    <xf numFmtId="165" fontId="2" fillId="0" borderId="12" xfId="58" applyNumberFormat="1" applyFont="1" applyBorder="1" applyAlignment="1" applyProtection="1">
      <alignment horizontal="center"/>
      <protection/>
    </xf>
    <xf numFmtId="165" fontId="2" fillId="0" borderId="0" xfId="58" applyNumberFormat="1" applyFont="1" applyAlignment="1" applyProtection="1">
      <alignment horizontal="left"/>
      <protection/>
    </xf>
    <xf numFmtId="164" fontId="2" fillId="0" borderId="0" xfId="58" applyNumberFormat="1" applyFont="1">
      <alignment/>
      <protection/>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xf>
    <xf numFmtId="0" fontId="1" fillId="0" borderId="0" xfId="0" applyFont="1" applyBorder="1" applyAlignment="1">
      <alignment vertical="center"/>
    </xf>
    <xf numFmtId="0" fontId="7" fillId="0" borderId="0"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xf>
    <xf numFmtId="165" fontId="2" fillId="0" borderId="0" xfId="58" applyNumberFormat="1" applyFont="1" applyBorder="1" applyAlignment="1" applyProtection="1">
      <alignment horizontal="center"/>
      <protection/>
    </xf>
    <xf numFmtId="165" fontId="2" fillId="0" borderId="0" xfId="58" applyNumberFormat="1" applyFont="1" applyBorder="1" applyAlignment="1" applyProtection="1">
      <alignment horizontal="center" vertical="center"/>
      <protection/>
    </xf>
    <xf numFmtId="164" fontId="2" fillId="0" borderId="0" xfId="0" applyNumberFormat="1" applyFont="1" applyBorder="1" applyAlignment="1">
      <alignment/>
    </xf>
    <xf numFmtId="0" fontId="2" fillId="0" borderId="15" xfId="0" applyFont="1" applyBorder="1" applyAlignment="1">
      <alignment/>
    </xf>
    <xf numFmtId="0" fontId="2" fillId="0" borderId="0" xfId="0" applyFont="1" applyFill="1" applyAlignment="1">
      <alignment/>
    </xf>
    <xf numFmtId="0" fontId="1" fillId="0" borderId="0" xfId="0" applyFont="1" applyAlignment="1" applyProtection="1">
      <alignment horizontal="center"/>
      <protection/>
    </xf>
    <xf numFmtId="0" fontId="2" fillId="0" borderId="0" xfId="0" applyFont="1" applyAlignment="1" applyProtection="1" quotePrefix="1">
      <alignment horizontal="center"/>
      <protection/>
    </xf>
    <xf numFmtId="0" fontId="2" fillId="0" borderId="0" xfId="0" applyFont="1" applyAlignment="1">
      <alignment horizontal="right"/>
    </xf>
    <xf numFmtId="0" fontId="1" fillId="0" borderId="0" xfId="0" applyFont="1" applyAlignment="1">
      <alignment/>
    </xf>
    <xf numFmtId="0" fontId="2" fillId="0" borderId="16" xfId="0" applyFont="1" applyBorder="1" applyAlignment="1">
      <alignment/>
    </xf>
    <xf numFmtId="0" fontId="2" fillId="0" borderId="17" xfId="0" applyFont="1" applyBorder="1" applyAlignment="1">
      <alignment/>
    </xf>
    <xf numFmtId="0" fontId="2" fillId="0" borderId="12" xfId="0" applyFont="1" applyBorder="1" applyAlignment="1">
      <alignment/>
    </xf>
    <xf numFmtId="0" fontId="3" fillId="0" borderId="17" xfId="0" applyFont="1" applyBorder="1" applyAlignment="1">
      <alignment/>
    </xf>
    <xf numFmtId="0" fontId="2" fillId="0" borderId="17" xfId="0" applyFont="1" applyBorder="1" applyAlignment="1" quotePrefix="1">
      <alignment horizontal="left"/>
    </xf>
    <xf numFmtId="0" fontId="2" fillId="0" borderId="17" xfId="0" applyFont="1" applyFill="1" applyBorder="1" applyAlignment="1">
      <alignment/>
    </xf>
    <xf numFmtId="0" fontId="2" fillId="0" borderId="12" xfId="0" applyFont="1" applyFill="1" applyBorder="1" applyAlignment="1">
      <alignment/>
    </xf>
    <xf numFmtId="0" fontId="2" fillId="0" borderId="18" xfId="0" applyFont="1" applyFill="1" applyBorder="1" applyAlignment="1">
      <alignment/>
    </xf>
    <xf numFmtId="0" fontId="2" fillId="0" borderId="0" xfId="0" applyFont="1" applyAlignment="1" quotePrefix="1">
      <alignment horizontal="left"/>
    </xf>
    <xf numFmtId="0" fontId="2" fillId="0" borderId="0" xfId="0" applyFont="1" applyBorder="1" applyAlignment="1" quotePrefix="1">
      <alignment horizontal="left"/>
    </xf>
    <xf numFmtId="168" fontId="2" fillId="0" borderId="0" xfId="0" applyNumberFormat="1" applyFont="1" applyAlignment="1">
      <alignment/>
    </xf>
    <xf numFmtId="0" fontId="2" fillId="0" borderId="16" xfId="0" applyFont="1" applyFill="1" applyBorder="1" applyAlignment="1">
      <alignment/>
    </xf>
    <xf numFmtId="0" fontId="8" fillId="0" borderId="0" xfId="0" applyFont="1" applyAlignment="1" applyProtection="1">
      <alignment horizontal="center"/>
      <protection/>
    </xf>
    <xf numFmtId="0" fontId="2" fillId="0" borderId="19" xfId="0" applyFont="1" applyBorder="1" applyAlignment="1">
      <alignment/>
    </xf>
    <xf numFmtId="0" fontId="3" fillId="0" borderId="19" xfId="0" applyFont="1" applyBorder="1" applyAlignment="1" applyProtection="1">
      <alignment/>
      <protection/>
    </xf>
    <xf numFmtId="0" fontId="13" fillId="0" borderId="0" xfId="0"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xf>
    <xf numFmtId="0" fontId="21" fillId="0" borderId="0" xfId="0" applyFont="1" applyAlignment="1">
      <alignment/>
    </xf>
    <xf numFmtId="0" fontId="21" fillId="0" borderId="0" xfId="0" applyFont="1" applyFill="1" applyBorder="1" applyAlignment="1">
      <alignment/>
    </xf>
    <xf numFmtId="164" fontId="12" fillId="0" borderId="17" xfId="0" applyNumberFormat="1" applyFont="1" applyBorder="1" applyAlignment="1">
      <alignment/>
    </xf>
    <xf numFmtId="164" fontId="12" fillId="0" borderId="0" xfId="0" applyNumberFormat="1" applyFont="1" applyAlignment="1">
      <alignment/>
    </xf>
    <xf numFmtId="164" fontId="12" fillId="0" borderId="19" xfId="0" applyNumberFormat="1" applyFont="1" applyBorder="1" applyAlignment="1">
      <alignment/>
    </xf>
    <xf numFmtId="164" fontId="22" fillId="0" borderId="19" xfId="0" applyNumberFormat="1" applyFont="1" applyBorder="1" applyAlignment="1">
      <alignment/>
    </xf>
    <xf numFmtId="164" fontId="22" fillId="0" borderId="17" xfId="0" applyNumberFormat="1" applyFont="1" applyBorder="1" applyAlignment="1">
      <alignment/>
    </xf>
    <xf numFmtId="164" fontId="24" fillId="0" borderId="0" xfId="0" applyNumberFormat="1" applyFont="1" applyAlignment="1">
      <alignment/>
    </xf>
    <xf numFmtId="164" fontId="1" fillId="0" borderId="0" xfId="0" applyNumberFormat="1" applyFont="1" applyAlignment="1">
      <alignment/>
    </xf>
    <xf numFmtId="164" fontId="22" fillId="0" borderId="20" xfId="0" applyNumberFormat="1" applyFont="1" applyBorder="1" applyAlignment="1">
      <alignment/>
    </xf>
    <xf numFmtId="164" fontId="22" fillId="0" borderId="12" xfId="0" applyNumberFormat="1" applyFont="1" applyBorder="1" applyAlignment="1">
      <alignment/>
    </xf>
    <xf numFmtId="0" fontId="12" fillId="0" borderId="0" xfId="0" applyFont="1" applyAlignment="1">
      <alignment/>
    </xf>
    <xf numFmtId="0" fontId="24" fillId="0" borderId="0" xfId="0" applyFont="1" applyAlignment="1">
      <alignment/>
    </xf>
    <xf numFmtId="164" fontId="22" fillId="0" borderId="15" xfId="0" applyNumberFormat="1" applyFont="1" applyBorder="1" applyAlignment="1">
      <alignment/>
    </xf>
    <xf numFmtId="2" fontId="10" fillId="0" borderId="0" xfId="0" applyNumberFormat="1" applyFont="1" applyBorder="1" applyAlignment="1">
      <alignment/>
    </xf>
    <xf numFmtId="0" fontId="10" fillId="0" borderId="19" xfId="0" applyFont="1" applyBorder="1" applyAlignment="1">
      <alignment horizontal="center"/>
    </xf>
    <xf numFmtId="0" fontId="10" fillId="0" borderId="0" xfId="0" applyFont="1" applyAlignment="1">
      <alignment/>
    </xf>
    <xf numFmtId="0" fontId="10" fillId="0" borderId="0" xfId="0" applyFont="1" applyBorder="1" applyAlignment="1">
      <alignment/>
    </xf>
    <xf numFmtId="0" fontId="10" fillId="0" borderId="15" xfId="0" applyFont="1" applyBorder="1" applyAlignment="1">
      <alignment/>
    </xf>
    <xf numFmtId="2" fontId="10" fillId="0" borderId="15" xfId="0" applyNumberFormat="1" applyFont="1" applyBorder="1" applyAlignment="1">
      <alignment/>
    </xf>
    <xf numFmtId="2" fontId="10" fillId="0" borderId="21" xfId="0" applyNumberFormat="1" applyFont="1" applyBorder="1" applyAlignment="1">
      <alignment/>
    </xf>
    <xf numFmtId="0" fontId="1" fillId="33" borderId="21" xfId="0" applyFont="1" applyFill="1" applyBorder="1" applyAlignment="1">
      <alignment horizontal="center" vertical="center"/>
    </xf>
    <xf numFmtId="165" fontId="1" fillId="0" borderId="22" xfId="58" applyNumberFormat="1" applyFont="1" applyBorder="1" applyAlignment="1" applyProtection="1">
      <alignment horizontal="center" vertical="center"/>
      <protection/>
    </xf>
    <xf numFmtId="0" fontId="1" fillId="0" borderId="0" xfId="0" applyFont="1" applyBorder="1" applyAlignment="1">
      <alignment/>
    </xf>
    <xf numFmtId="0" fontId="2" fillId="0" borderId="18" xfId="0" applyFont="1" applyBorder="1" applyAlignment="1">
      <alignment/>
    </xf>
    <xf numFmtId="0" fontId="10" fillId="0" borderId="20" xfId="0" applyFont="1" applyBorder="1" applyAlignment="1">
      <alignment horizontal="center"/>
    </xf>
    <xf numFmtId="0" fontId="1" fillId="0" borderId="17" xfId="0" applyFont="1" applyBorder="1" applyAlignment="1">
      <alignment/>
    </xf>
    <xf numFmtId="0" fontId="10" fillId="0" borderId="0" xfId="0" applyFont="1" applyAlignment="1">
      <alignment horizontal="right"/>
    </xf>
    <xf numFmtId="164" fontId="19" fillId="0" borderId="19" xfId="61" applyNumberFormat="1" applyFont="1" applyBorder="1">
      <alignment/>
      <protection/>
    </xf>
    <xf numFmtId="164" fontId="10" fillId="0" borderId="19" xfId="61" applyNumberFormat="1" applyFont="1" applyBorder="1">
      <alignment/>
      <protection/>
    </xf>
    <xf numFmtId="164" fontId="10" fillId="0" borderId="20" xfId="61" applyNumberFormat="1" applyFont="1" applyBorder="1">
      <alignment/>
      <protection/>
    </xf>
    <xf numFmtId="164" fontId="10" fillId="0" borderId="21" xfId="61" applyNumberFormat="1" applyFont="1" applyBorder="1">
      <alignment/>
      <protection/>
    </xf>
    <xf numFmtId="164" fontId="10" fillId="0" borderId="23" xfId="61" applyNumberFormat="1" applyFont="1" applyBorder="1">
      <alignment/>
      <protection/>
    </xf>
    <xf numFmtId="164" fontId="10" fillId="0" borderId="24" xfId="61" applyNumberFormat="1" applyFont="1" applyBorder="1">
      <alignment/>
      <protection/>
    </xf>
    <xf numFmtId="164" fontId="10" fillId="0" borderId="25" xfId="61" applyNumberFormat="1" applyFont="1" applyBorder="1">
      <alignment/>
      <protection/>
    </xf>
    <xf numFmtId="164" fontId="10" fillId="0" borderId="18" xfId="61" applyNumberFormat="1" applyFont="1" applyBorder="1">
      <alignment/>
      <protection/>
    </xf>
    <xf numFmtId="164" fontId="10" fillId="0" borderId="0" xfId="61" applyNumberFormat="1" applyFont="1" applyBorder="1">
      <alignment/>
      <protection/>
    </xf>
    <xf numFmtId="0" fontId="1" fillId="33" borderId="22" xfId="0" applyFont="1" applyFill="1" applyBorder="1" applyAlignment="1" applyProtection="1">
      <alignment horizontal="right"/>
      <protection/>
    </xf>
    <xf numFmtId="164" fontId="19" fillId="0" borderId="17" xfId="61" applyNumberFormat="1" applyFont="1" applyFill="1" applyBorder="1" applyAlignment="1">
      <alignment horizontal="right"/>
      <protection/>
    </xf>
    <xf numFmtId="164" fontId="10" fillId="0" borderId="17" xfId="61" applyNumberFormat="1" applyFont="1" applyFill="1" applyBorder="1" applyAlignment="1" applyProtection="1">
      <alignment horizontal="right"/>
      <protection/>
    </xf>
    <xf numFmtId="164" fontId="10" fillId="0" borderId="12" xfId="61" applyNumberFormat="1" applyFont="1" applyFill="1" applyBorder="1" applyAlignment="1" applyProtection="1">
      <alignment horizontal="right"/>
      <protection/>
    </xf>
    <xf numFmtId="164" fontId="10" fillId="0" borderId="17" xfId="61" applyNumberFormat="1" applyFont="1" applyFill="1" applyBorder="1" applyAlignment="1">
      <alignment horizontal="right"/>
      <protection/>
    </xf>
    <xf numFmtId="164" fontId="19" fillId="0" borderId="17" xfId="61" applyNumberFormat="1" applyFont="1" applyFill="1" applyBorder="1">
      <alignment/>
      <protection/>
    </xf>
    <xf numFmtId="164" fontId="10" fillId="0" borderId="12" xfId="61" applyNumberFormat="1" applyFont="1" applyFill="1" applyBorder="1" applyAlignment="1">
      <alignment horizontal="right"/>
      <protection/>
    </xf>
    <xf numFmtId="0" fontId="22" fillId="0" borderId="19" xfId="0" applyFont="1" applyBorder="1" applyAlignment="1" applyProtection="1">
      <alignment horizontal="left"/>
      <protection/>
    </xf>
    <xf numFmtId="0" fontId="12" fillId="0" borderId="19" xfId="0" applyFont="1" applyBorder="1" applyAlignment="1" applyProtection="1">
      <alignment horizontal="left"/>
      <protection/>
    </xf>
    <xf numFmtId="0" fontId="12" fillId="0" borderId="20" xfId="0" applyFont="1" applyBorder="1" applyAlignment="1" applyProtection="1">
      <alignment horizontal="left"/>
      <protection/>
    </xf>
    <xf numFmtId="0" fontId="12" fillId="0" borderId="19" xfId="0" applyFont="1" applyBorder="1" applyAlignment="1">
      <alignment/>
    </xf>
    <xf numFmtId="0" fontId="1" fillId="33" borderId="11" xfId="0" applyFont="1" applyFill="1" applyBorder="1" applyAlignment="1" applyProtection="1">
      <alignment horizontal="right"/>
      <protection/>
    </xf>
    <xf numFmtId="164" fontId="10" fillId="0" borderId="12" xfId="61" applyNumberFormat="1" applyFont="1" applyBorder="1">
      <alignment/>
      <protection/>
    </xf>
    <xf numFmtId="164" fontId="10" fillId="0" borderId="26" xfId="61" applyNumberFormat="1" applyFont="1" applyBorder="1">
      <alignment/>
      <protection/>
    </xf>
    <xf numFmtId="164" fontId="10" fillId="0" borderId="22" xfId="61" applyNumberFormat="1" applyFont="1" applyBorder="1">
      <alignment/>
      <protection/>
    </xf>
    <xf numFmtId="164" fontId="10" fillId="0" borderId="16" xfId="61" applyNumberFormat="1" applyFont="1" applyBorder="1">
      <alignment/>
      <protection/>
    </xf>
    <xf numFmtId="164" fontId="10" fillId="0" borderId="11" xfId="61" applyNumberFormat="1" applyFont="1" applyFill="1" applyBorder="1">
      <alignment/>
      <protection/>
    </xf>
    <xf numFmtId="164" fontId="10" fillId="0" borderId="16" xfId="61" applyNumberFormat="1" applyFont="1" applyFill="1" applyBorder="1">
      <alignment/>
      <protection/>
    </xf>
    <xf numFmtId="164" fontId="10" fillId="0" borderId="12" xfId="61" applyNumberFormat="1" applyFont="1" applyFill="1" applyBorder="1">
      <alignment/>
      <protection/>
    </xf>
    <xf numFmtId="0" fontId="10" fillId="0" borderId="11" xfId="61" applyFont="1" applyFill="1" applyBorder="1">
      <alignment/>
      <protection/>
    </xf>
    <xf numFmtId="164" fontId="10" fillId="0" borderId="17" xfId="61" applyNumberFormat="1" applyFont="1" applyFill="1" applyBorder="1">
      <alignment/>
      <protection/>
    </xf>
    <xf numFmtId="166" fontId="22" fillId="0" borderId="24" xfId="0" applyNumberFormat="1" applyFont="1" applyBorder="1" applyAlignment="1" applyProtection="1" quotePrefix="1">
      <alignment horizontal="left"/>
      <protection/>
    </xf>
    <xf numFmtId="166" fontId="12" fillId="0" borderId="24" xfId="0" applyNumberFormat="1" applyFont="1" applyBorder="1" applyAlignment="1" applyProtection="1" quotePrefix="1">
      <alignment horizontal="left"/>
      <protection/>
    </xf>
    <xf numFmtId="166" fontId="12" fillId="0" borderId="20" xfId="0" applyNumberFormat="1" applyFont="1" applyBorder="1" applyAlignment="1" applyProtection="1">
      <alignment horizontal="left"/>
      <protection/>
    </xf>
    <xf numFmtId="166" fontId="22" fillId="0" borderId="19" xfId="0" applyNumberFormat="1" applyFont="1" applyBorder="1" applyAlignment="1" applyProtection="1" quotePrefix="1">
      <alignment horizontal="left"/>
      <protection/>
    </xf>
    <xf numFmtId="166" fontId="12" fillId="0" borderId="19" xfId="0" applyNumberFormat="1" applyFont="1" applyBorder="1" applyAlignment="1" applyProtection="1">
      <alignment horizontal="left"/>
      <protection/>
    </xf>
    <xf numFmtId="166" fontId="22" fillId="0" borderId="22" xfId="0" applyNumberFormat="1" applyFont="1" applyBorder="1" applyAlignment="1" applyProtection="1" quotePrefix="1">
      <alignment horizontal="left"/>
      <protection/>
    </xf>
    <xf numFmtId="0" fontId="22" fillId="0" borderId="17" xfId="0" applyFont="1" applyBorder="1" applyAlignment="1" applyProtection="1">
      <alignment horizontal="left"/>
      <protection/>
    </xf>
    <xf numFmtId="164" fontId="22" fillId="0" borderId="19" xfId="0" applyNumberFormat="1" applyFont="1" applyBorder="1" applyAlignment="1">
      <alignment horizontal="right"/>
    </xf>
    <xf numFmtId="164" fontId="22" fillId="0" borderId="19" xfId="0" applyNumberFormat="1" applyFont="1" applyFill="1" applyBorder="1" applyAlignment="1">
      <alignment horizontal="right"/>
    </xf>
    <xf numFmtId="164" fontId="22" fillId="0" borderId="19" xfId="0" applyNumberFormat="1" applyFont="1" applyBorder="1" applyAlignment="1">
      <alignment horizontal="center"/>
    </xf>
    <xf numFmtId="164" fontId="12" fillId="0" borderId="19" xfId="0" applyNumberFormat="1" applyFont="1" applyBorder="1" applyAlignment="1">
      <alignment horizontal="right"/>
    </xf>
    <xf numFmtId="164" fontId="12" fillId="0" borderId="15" xfId="0" applyNumberFormat="1" applyFont="1" applyFill="1" applyBorder="1" applyAlignment="1">
      <alignment horizontal="right"/>
    </xf>
    <xf numFmtId="164" fontId="12" fillId="0" borderId="19" xfId="0" applyNumberFormat="1" applyFont="1" applyBorder="1" applyAlignment="1">
      <alignment horizontal="center"/>
    </xf>
    <xf numFmtId="164" fontId="22" fillId="0" borderId="15" xfId="0" applyNumberFormat="1" applyFont="1" applyFill="1" applyBorder="1" applyAlignment="1">
      <alignment horizontal="right"/>
    </xf>
    <xf numFmtId="0" fontId="12" fillId="0" borderId="0" xfId="0" applyFont="1" applyAlignment="1" quotePrefix="1">
      <alignment horizontal="left"/>
    </xf>
    <xf numFmtId="0" fontId="12" fillId="0" borderId="0" xfId="0" applyFont="1" applyFill="1" applyAlignment="1">
      <alignment/>
    </xf>
    <xf numFmtId="0" fontId="12" fillId="0" borderId="0" xfId="0" applyFont="1" applyAlignment="1" applyProtection="1">
      <alignment horizontal="left"/>
      <protection/>
    </xf>
    <xf numFmtId="0" fontId="12" fillId="0" borderId="0" xfId="0" applyFont="1" applyAlignment="1">
      <alignment horizontal="left"/>
    </xf>
    <xf numFmtId="167" fontId="12" fillId="0" borderId="19" xfId="0" applyNumberFormat="1" applyFont="1" applyBorder="1" applyAlignment="1">
      <alignment horizontal="left"/>
    </xf>
    <xf numFmtId="0" fontId="12" fillId="0" borderId="20" xfId="0" applyFont="1" applyBorder="1" applyAlignment="1">
      <alignment/>
    </xf>
    <xf numFmtId="0" fontId="22" fillId="0" borderId="12" xfId="0" applyFont="1" applyBorder="1" applyAlignment="1" applyProtection="1">
      <alignment horizontal="left"/>
      <protection/>
    </xf>
    <xf numFmtId="164" fontId="22" fillId="0" borderId="20" xfId="0" applyNumberFormat="1" applyFont="1" applyBorder="1" applyAlignment="1">
      <alignment horizontal="right"/>
    </xf>
    <xf numFmtId="164" fontId="22" fillId="0" borderId="20" xfId="0" applyNumberFormat="1" applyFont="1" applyFill="1" applyBorder="1" applyAlignment="1">
      <alignment horizontal="right"/>
    </xf>
    <xf numFmtId="164" fontId="22" fillId="0" borderId="20" xfId="0" applyNumberFormat="1" applyFont="1" applyBorder="1" applyAlignment="1">
      <alignment horizontal="center"/>
    </xf>
    <xf numFmtId="0" fontId="22" fillId="33" borderId="24" xfId="0" applyFont="1" applyFill="1" applyBorder="1" applyAlignment="1">
      <alignment/>
    </xf>
    <xf numFmtId="0" fontId="22" fillId="33" borderId="16" xfId="0" applyFont="1" applyFill="1" applyBorder="1" applyAlignment="1">
      <alignment/>
    </xf>
    <xf numFmtId="0" fontId="22" fillId="33" borderId="20" xfId="0" applyFont="1" applyFill="1" applyBorder="1" applyAlignment="1">
      <alignment/>
    </xf>
    <xf numFmtId="0" fontId="22" fillId="33" borderId="12" xfId="0" applyFont="1" applyFill="1" applyBorder="1" applyAlignment="1">
      <alignment/>
    </xf>
    <xf numFmtId="0" fontId="22" fillId="33" borderId="22" xfId="0" applyFont="1" applyFill="1" applyBorder="1" applyAlignment="1" quotePrefix="1">
      <alignment horizontal="center"/>
    </xf>
    <xf numFmtId="0" fontId="22" fillId="33" borderId="18" xfId="0" applyFont="1" applyFill="1" applyBorder="1" applyAlignment="1">
      <alignment horizontal="center"/>
    </xf>
    <xf numFmtId="0" fontId="22" fillId="33" borderId="22" xfId="0" applyFont="1" applyFill="1" applyBorder="1" applyAlignment="1">
      <alignment/>
    </xf>
    <xf numFmtId="164" fontId="22" fillId="0" borderId="19" xfId="0" applyNumberFormat="1" applyFont="1" applyFill="1" applyBorder="1" applyAlignment="1">
      <alignment/>
    </xf>
    <xf numFmtId="164" fontId="12" fillId="0" borderId="19" xfId="0" applyNumberFormat="1" applyFont="1" applyFill="1" applyBorder="1" applyAlignment="1">
      <alignment/>
    </xf>
    <xf numFmtId="164" fontId="12" fillId="0" borderId="15" xfId="0" applyNumberFormat="1" applyFont="1" applyFill="1" applyBorder="1" applyAlignment="1">
      <alignment/>
    </xf>
    <xf numFmtId="164" fontId="12" fillId="0" borderId="0" xfId="0" applyNumberFormat="1" applyFont="1" applyFill="1" applyAlignment="1">
      <alignment/>
    </xf>
    <xf numFmtId="0" fontId="12" fillId="0" borderId="19" xfId="0" applyFont="1" applyBorder="1" applyAlignment="1">
      <alignment horizontal="left"/>
    </xf>
    <xf numFmtId="0" fontId="12" fillId="0" borderId="20" xfId="0" applyFont="1" applyBorder="1" applyAlignment="1">
      <alignment horizontal="left"/>
    </xf>
    <xf numFmtId="164" fontId="22" fillId="0" borderId="21" xfId="0" applyNumberFormat="1" applyFont="1" applyFill="1" applyBorder="1" applyAlignment="1">
      <alignment/>
    </xf>
    <xf numFmtId="0" fontId="12" fillId="0" borderId="19" xfId="0" applyFont="1" applyBorder="1" applyAlignment="1" applyProtection="1" quotePrefix="1">
      <alignment horizontal="left"/>
      <protection/>
    </xf>
    <xf numFmtId="0" fontId="22" fillId="0" borderId="20" xfId="0" applyFont="1" applyBorder="1" applyAlignment="1" applyProtection="1" quotePrefix="1">
      <alignment horizontal="left"/>
      <protection/>
    </xf>
    <xf numFmtId="0" fontId="22" fillId="33" borderId="24" xfId="0" applyFont="1" applyFill="1" applyBorder="1" applyAlignment="1">
      <alignment horizontal="left"/>
    </xf>
    <xf numFmtId="0" fontId="22" fillId="33" borderId="20" xfId="0" applyFont="1" applyFill="1" applyBorder="1" applyAlignment="1">
      <alignment horizontal="left"/>
    </xf>
    <xf numFmtId="0" fontId="22" fillId="33" borderId="11" xfId="0" applyFont="1" applyFill="1" applyBorder="1" applyAlignment="1" quotePrefix="1">
      <alignment horizontal="center"/>
    </xf>
    <xf numFmtId="164" fontId="22" fillId="0" borderId="20" xfId="0" applyNumberFormat="1" applyFont="1" applyFill="1" applyBorder="1" applyAlignment="1">
      <alignment/>
    </xf>
    <xf numFmtId="0" fontId="22" fillId="33" borderId="22" xfId="0" applyFont="1" applyFill="1" applyBorder="1" applyAlignment="1">
      <alignment horizontal="center"/>
    </xf>
    <xf numFmtId="0" fontId="22" fillId="0" borderId="20" xfId="0" applyFont="1" applyBorder="1" applyAlignment="1" applyProtection="1">
      <alignment horizontal="left"/>
      <protection/>
    </xf>
    <xf numFmtId="0" fontId="12" fillId="0" borderId="0" xfId="0" applyFont="1" applyBorder="1" applyAlignment="1">
      <alignment/>
    </xf>
    <xf numFmtId="0" fontId="12" fillId="0" borderId="0" xfId="0" applyFont="1" applyFill="1" applyBorder="1" applyAlignment="1">
      <alignment/>
    </xf>
    <xf numFmtId="0" fontId="2" fillId="0" borderId="10" xfId="0" applyFont="1" applyBorder="1" applyAlignment="1">
      <alignment/>
    </xf>
    <xf numFmtId="0" fontId="2" fillId="0" borderId="10" xfId="0" applyFont="1" applyFill="1" applyBorder="1" applyAlignment="1">
      <alignment/>
    </xf>
    <xf numFmtId="0" fontId="2" fillId="0" borderId="27" xfId="0" applyFont="1" applyBorder="1" applyAlignment="1">
      <alignment/>
    </xf>
    <xf numFmtId="0" fontId="2" fillId="0" borderId="21" xfId="0" applyFont="1" applyBorder="1" applyAlignment="1">
      <alignment/>
    </xf>
    <xf numFmtId="0" fontId="2" fillId="0" borderId="26" xfId="0" applyFont="1" applyBorder="1" applyAlignment="1">
      <alignment/>
    </xf>
    <xf numFmtId="0" fontId="1" fillId="33" borderId="18" xfId="0" applyFont="1" applyFill="1" applyBorder="1" applyAlignment="1">
      <alignment horizontal="center" vertical="center"/>
    </xf>
    <xf numFmtId="0" fontId="19" fillId="33" borderId="11" xfId="59" applyFont="1" applyFill="1" applyBorder="1" applyAlignment="1">
      <alignment horizontal="center"/>
      <protection/>
    </xf>
    <xf numFmtId="0" fontId="2" fillId="0" borderId="11" xfId="0" applyFont="1" applyBorder="1" applyAlignment="1">
      <alignment/>
    </xf>
    <xf numFmtId="0" fontId="19" fillId="33" borderId="22" xfId="59" applyFont="1" applyFill="1" applyBorder="1" applyAlignment="1">
      <alignment horizontal="center"/>
      <protection/>
    </xf>
    <xf numFmtId="0" fontId="1" fillId="0" borderId="21" xfId="0" applyFont="1" applyBorder="1" applyAlignment="1">
      <alignment/>
    </xf>
    <xf numFmtId="0" fontId="1" fillId="0" borderId="18" xfId="0" applyFont="1" applyBorder="1" applyAlignment="1">
      <alignment/>
    </xf>
    <xf numFmtId="0" fontId="1" fillId="0" borderId="12" xfId="0" applyFont="1" applyBorder="1" applyAlignment="1">
      <alignment/>
    </xf>
    <xf numFmtId="0" fontId="1" fillId="0" borderId="26"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5" xfId="0" applyFont="1" applyBorder="1" applyAlignment="1">
      <alignment/>
    </xf>
    <xf numFmtId="164" fontId="19" fillId="0" borderId="19" xfId="0" applyNumberFormat="1" applyFont="1" applyBorder="1" applyAlignment="1">
      <alignment horizontal="right"/>
    </xf>
    <xf numFmtId="164" fontId="19" fillId="0" borderId="19" xfId="0" applyNumberFormat="1" applyFont="1" applyBorder="1" applyAlignment="1">
      <alignment horizontal="center"/>
    </xf>
    <xf numFmtId="164" fontId="10" fillId="0" borderId="19" xfId="0" applyNumberFormat="1" applyFont="1" applyFill="1" applyBorder="1" applyAlignment="1">
      <alignment horizontal="right"/>
    </xf>
    <xf numFmtId="164" fontId="10" fillId="0" borderId="19" xfId="0" applyNumberFormat="1" applyFont="1" applyBorder="1" applyAlignment="1">
      <alignment horizontal="center"/>
    </xf>
    <xf numFmtId="164" fontId="10" fillId="0" borderId="20" xfId="0" applyNumberFormat="1" applyFont="1" applyFill="1" applyBorder="1" applyAlignment="1">
      <alignment horizontal="right"/>
    </xf>
    <xf numFmtId="164" fontId="10" fillId="0" borderId="20" xfId="0" applyNumberFormat="1" applyFont="1" applyBorder="1" applyAlignment="1">
      <alignment horizontal="center"/>
    </xf>
    <xf numFmtId="164" fontId="10" fillId="0" borderId="24" xfId="0" applyNumberFormat="1" applyFont="1" applyFill="1" applyBorder="1" applyAlignment="1">
      <alignment horizontal="right"/>
    </xf>
    <xf numFmtId="164" fontId="19" fillId="0" borderId="19" xfId="0" applyNumberFormat="1" applyFont="1" applyFill="1" applyBorder="1" applyAlignment="1">
      <alignment horizontal="right"/>
    </xf>
    <xf numFmtId="164" fontId="10" fillId="0" borderId="20" xfId="0" applyNumberFormat="1" applyFont="1" applyFill="1" applyBorder="1" applyAlignment="1">
      <alignment/>
    </xf>
    <xf numFmtId="164" fontId="10" fillId="0" borderId="19" xfId="0" applyNumberFormat="1" applyFont="1" applyFill="1" applyBorder="1" applyAlignment="1">
      <alignment/>
    </xf>
    <xf numFmtId="164" fontId="10" fillId="0" borderId="24" xfId="0" applyNumberFormat="1" applyFont="1" applyBorder="1" applyAlignment="1">
      <alignment horizontal="center"/>
    </xf>
    <xf numFmtId="164" fontId="10" fillId="0" borderId="20" xfId="0" applyNumberFormat="1" applyFont="1" applyFill="1" applyBorder="1" applyAlignment="1" quotePrefix="1">
      <alignment horizontal="right"/>
    </xf>
    <xf numFmtId="0" fontId="2" fillId="0" borderId="23" xfId="0" applyFont="1" applyBorder="1" applyAlignment="1">
      <alignment/>
    </xf>
    <xf numFmtId="0" fontId="1" fillId="0" borderId="23" xfId="0" applyFont="1" applyFill="1" applyBorder="1" applyAlignment="1">
      <alignment/>
    </xf>
    <xf numFmtId="164" fontId="10" fillId="0" borderId="16" xfId="0" applyNumberFormat="1" applyFont="1" applyBorder="1" applyAlignment="1">
      <alignment horizontal="center"/>
    </xf>
    <xf numFmtId="0" fontId="2" fillId="0" borderId="15" xfId="0" applyFont="1" applyFill="1" applyBorder="1" applyAlignment="1">
      <alignment/>
    </xf>
    <xf numFmtId="0" fontId="2" fillId="0" borderId="21" xfId="0" applyFont="1" applyFill="1" applyBorder="1" applyAlignment="1">
      <alignment/>
    </xf>
    <xf numFmtId="164" fontId="10" fillId="0" borderId="12" xfId="0" applyNumberFormat="1" applyFont="1" applyBorder="1" applyAlignment="1">
      <alignment horizontal="center"/>
    </xf>
    <xf numFmtId="0" fontId="2" fillId="0" borderId="23" xfId="0" applyFont="1" applyBorder="1" applyAlignment="1" quotePrefix="1">
      <alignment horizontal="left"/>
    </xf>
    <xf numFmtId="0" fontId="2" fillId="0" borderId="15" xfId="0" applyFont="1" applyBorder="1" applyAlignment="1" quotePrefix="1">
      <alignment horizontal="left"/>
    </xf>
    <xf numFmtId="0" fontId="1" fillId="0" borderId="21" xfId="0" applyFont="1" applyBorder="1" applyAlignment="1" quotePrefix="1">
      <alignment horizontal="left"/>
    </xf>
    <xf numFmtId="164" fontId="19" fillId="0" borderId="20" xfId="0" applyNumberFormat="1" applyFont="1" applyFill="1" applyBorder="1" applyAlignment="1">
      <alignment horizontal="right"/>
    </xf>
    <xf numFmtId="0" fontId="3" fillId="33" borderId="23" xfId="0" applyFont="1" applyFill="1" applyBorder="1" applyAlignment="1">
      <alignment/>
    </xf>
    <xf numFmtId="0" fontId="2" fillId="33" borderId="16" xfId="0" applyFont="1" applyFill="1" applyBorder="1" applyAlignment="1">
      <alignment/>
    </xf>
    <xf numFmtId="0" fontId="2" fillId="33" borderId="24" xfId="0" applyFont="1" applyFill="1" applyBorder="1" applyAlignment="1">
      <alignment/>
    </xf>
    <xf numFmtId="0" fontId="2" fillId="33" borderId="25" xfId="0" applyFont="1" applyFill="1" applyBorder="1" applyAlignment="1">
      <alignment/>
    </xf>
    <xf numFmtId="0" fontId="1" fillId="33" borderId="23" xfId="0" applyFont="1" applyFill="1" applyBorder="1" applyAlignment="1" quotePrefix="1">
      <alignment horizontal="centerContinuous"/>
    </xf>
    <xf numFmtId="0" fontId="1" fillId="33" borderId="16" xfId="0" applyFont="1" applyFill="1" applyBorder="1" applyAlignment="1" quotePrefix="1">
      <alignment horizontal="centerContinuous"/>
    </xf>
    <xf numFmtId="0" fontId="2" fillId="33" borderId="15" xfId="0" applyFont="1" applyFill="1" applyBorder="1" applyAlignment="1">
      <alignment/>
    </xf>
    <xf numFmtId="0" fontId="2" fillId="33" borderId="17" xfId="0" applyFont="1" applyFill="1" applyBorder="1" applyAlignment="1">
      <alignment/>
    </xf>
    <xf numFmtId="0" fontId="1" fillId="33" borderId="19" xfId="0" applyFont="1" applyFill="1" applyBorder="1" applyAlignment="1" quotePrefix="1">
      <alignment horizontal="center"/>
    </xf>
    <xf numFmtId="0" fontId="1" fillId="33" borderId="21" xfId="0" applyFont="1" applyFill="1" applyBorder="1" applyAlignment="1" quotePrefix="1">
      <alignment horizontal="centerContinuous"/>
    </xf>
    <xf numFmtId="0" fontId="1" fillId="33" borderId="12" xfId="0" applyFont="1" applyFill="1" applyBorder="1" applyAlignment="1" quotePrefix="1">
      <alignment horizontal="centerContinuous"/>
    </xf>
    <xf numFmtId="0" fontId="2" fillId="33" borderId="21" xfId="0" applyFont="1" applyFill="1" applyBorder="1" applyAlignment="1">
      <alignment/>
    </xf>
    <xf numFmtId="0" fontId="2" fillId="33" borderId="12" xfId="0" applyFont="1" applyFill="1" applyBorder="1" applyAlignment="1">
      <alignment/>
    </xf>
    <xf numFmtId="0" fontId="1" fillId="33" borderId="20" xfId="0" applyFont="1" applyFill="1" applyBorder="1" applyAlignment="1" quotePrefix="1">
      <alignment horizontal="center"/>
    </xf>
    <xf numFmtId="0" fontId="1" fillId="33" borderId="22" xfId="0" applyFont="1" applyFill="1" applyBorder="1" applyAlignment="1" quotePrefix="1">
      <alignment horizontal="center"/>
    </xf>
    <xf numFmtId="2" fontId="19" fillId="0" borderId="0" xfId="0" applyNumberFormat="1" applyFont="1" applyBorder="1" applyAlignment="1">
      <alignment/>
    </xf>
    <xf numFmtId="2" fontId="12" fillId="0" borderId="0" xfId="0" applyNumberFormat="1" applyFont="1" applyFill="1" applyBorder="1" applyAlignment="1" applyProtection="1">
      <alignment/>
      <protection/>
    </xf>
    <xf numFmtId="0" fontId="12" fillId="0" borderId="0" xfId="62" applyFont="1">
      <alignment/>
      <protection/>
    </xf>
    <xf numFmtId="0" fontId="25" fillId="0" borderId="0" xfId="0" applyFont="1" applyAlignment="1">
      <alignment/>
    </xf>
    <xf numFmtId="2" fontId="10" fillId="0" borderId="17" xfId="0" applyNumberFormat="1" applyFont="1" applyBorder="1" applyAlignment="1">
      <alignment/>
    </xf>
    <xf numFmtId="2" fontId="19" fillId="0" borderId="17" xfId="0" applyNumberFormat="1" applyFont="1" applyBorder="1" applyAlignment="1">
      <alignment/>
    </xf>
    <xf numFmtId="0" fontId="10" fillId="0" borderId="17" xfId="0" applyFont="1" applyBorder="1" applyAlignment="1">
      <alignment/>
    </xf>
    <xf numFmtId="0" fontId="2" fillId="0" borderId="19" xfId="0" applyFont="1" applyBorder="1" applyAlignment="1">
      <alignment horizontal="center"/>
    </xf>
    <xf numFmtId="166" fontId="2" fillId="0" borderId="19" xfId="0" applyNumberFormat="1" applyFont="1" applyBorder="1" applyAlignment="1" applyProtection="1">
      <alignment horizontal="center"/>
      <protection/>
    </xf>
    <xf numFmtId="166" fontId="2" fillId="0" borderId="19" xfId="0" applyNumberFormat="1" applyFont="1" applyBorder="1" applyAlignment="1">
      <alignment horizontal="left" indent="2"/>
    </xf>
    <xf numFmtId="0" fontId="2" fillId="0" borderId="19" xfId="0" applyFont="1" applyBorder="1" applyAlignment="1">
      <alignment horizontal="left" indent="2"/>
    </xf>
    <xf numFmtId="2" fontId="19" fillId="0" borderId="15" xfId="0" applyNumberFormat="1" applyFont="1" applyBorder="1" applyAlignment="1">
      <alignment/>
    </xf>
    <xf numFmtId="0" fontId="1" fillId="33" borderId="12" xfId="0" applyFont="1" applyFill="1" applyBorder="1" applyAlignment="1">
      <alignment horizontal="center" vertical="center" wrapText="1"/>
    </xf>
    <xf numFmtId="0" fontId="2" fillId="0" borderId="20" xfId="0" applyFont="1" applyBorder="1" applyAlignment="1">
      <alignment horizontal="center"/>
    </xf>
    <xf numFmtId="166" fontId="2" fillId="0" borderId="20" xfId="0" applyNumberFormat="1" applyFont="1" applyBorder="1" applyAlignment="1" applyProtection="1">
      <alignment horizontal="left" indent="2"/>
      <protection/>
    </xf>
    <xf numFmtId="2" fontId="10" fillId="0" borderId="18" xfId="0" applyNumberFormat="1" applyFont="1" applyBorder="1" applyAlignment="1">
      <alignment/>
    </xf>
    <xf numFmtId="2" fontId="10" fillId="0" borderId="12" xfId="0" applyNumberFormat="1" applyFont="1" applyBorder="1" applyAlignment="1">
      <alignment/>
    </xf>
    <xf numFmtId="2" fontId="12" fillId="0" borderId="18" xfId="0" applyNumberFormat="1" applyFont="1" applyBorder="1" applyAlignment="1">
      <alignment/>
    </xf>
    <xf numFmtId="0" fontId="1" fillId="33" borderId="25" xfId="0" applyFont="1" applyFill="1" applyBorder="1" applyAlignment="1">
      <alignment/>
    </xf>
    <xf numFmtId="0" fontId="1" fillId="33" borderId="16" xfId="0" applyFont="1" applyFill="1" applyBorder="1" applyAlignment="1">
      <alignment/>
    </xf>
    <xf numFmtId="1" fontId="22" fillId="33" borderId="18" xfId="0" applyNumberFormat="1" applyFont="1" applyFill="1" applyBorder="1" applyAlignment="1" applyProtection="1">
      <alignment horizontal="center"/>
      <protection/>
    </xf>
    <xf numFmtId="1" fontId="22" fillId="33" borderId="11" xfId="0" applyNumberFormat="1" applyFont="1" applyFill="1" applyBorder="1" applyAlignment="1" applyProtection="1">
      <alignment horizontal="center"/>
      <protection/>
    </xf>
    <xf numFmtId="1" fontId="22" fillId="33" borderId="12" xfId="0" applyNumberFormat="1" applyFont="1" applyFill="1" applyBorder="1" applyAlignment="1" applyProtection="1">
      <alignment horizontal="center"/>
      <protection/>
    </xf>
    <xf numFmtId="0" fontId="2" fillId="33" borderId="20" xfId="0" applyFont="1" applyFill="1" applyBorder="1" applyAlignment="1">
      <alignment/>
    </xf>
    <xf numFmtId="0" fontId="22" fillId="0" borderId="19" xfId="0" applyFont="1" applyBorder="1" applyAlignment="1">
      <alignment horizontal="left"/>
    </xf>
    <xf numFmtId="0" fontId="1" fillId="0" borderId="20" xfId="0" applyFont="1" applyBorder="1" applyAlignment="1">
      <alignment horizontal="left"/>
    </xf>
    <xf numFmtId="1" fontId="22" fillId="33" borderId="21" xfId="0" applyNumberFormat="1" applyFont="1" applyFill="1" applyBorder="1" applyAlignment="1" applyProtection="1">
      <alignment horizontal="center"/>
      <protection/>
    </xf>
    <xf numFmtId="2" fontId="12" fillId="0" borderId="15" xfId="0" applyNumberFormat="1" applyFont="1" applyFill="1" applyBorder="1" applyAlignment="1" applyProtection="1">
      <alignment/>
      <protection/>
    </xf>
    <xf numFmtId="2" fontId="12" fillId="0" borderId="17" xfId="0" applyNumberFormat="1" applyFont="1" applyFill="1" applyBorder="1" applyAlignment="1" applyProtection="1">
      <alignment/>
      <protection/>
    </xf>
    <xf numFmtId="2" fontId="12" fillId="0" borderId="21" xfId="0" applyNumberFormat="1" applyFont="1" applyBorder="1" applyAlignment="1">
      <alignment/>
    </xf>
    <xf numFmtId="2" fontId="12" fillId="0" borderId="12" xfId="0" applyNumberFormat="1" applyFont="1" applyBorder="1" applyAlignment="1">
      <alignment/>
    </xf>
    <xf numFmtId="0" fontId="8" fillId="0" borderId="0" xfId="0" applyFont="1" applyAlignment="1">
      <alignment/>
    </xf>
    <xf numFmtId="0" fontId="27" fillId="0" borderId="0" xfId="0" applyFont="1" applyAlignment="1">
      <alignment/>
    </xf>
    <xf numFmtId="0" fontId="8" fillId="0" borderId="0" xfId="0" applyFont="1" applyBorder="1" applyAlignment="1">
      <alignment horizontal="right"/>
    </xf>
    <xf numFmtId="164" fontId="2" fillId="0" borderId="18" xfId="0" applyNumberFormat="1" applyFont="1" applyBorder="1" applyAlignment="1">
      <alignment/>
    </xf>
    <xf numFmtId="0" fontId="2" fillId="0" borderId="20" xfId="0" applyFont="1" applyBorder="1" applyAlignment="1">
      <alignment/>
    </xf>
    <xf numFmtId="164" fontId="2" fillId="0" borderId="12" xfId="0" applyNumberFormat="1" applyFont="1" applyBorder="1" applyAlignment="1">
      <alignment/>
    </xf>
    <xf numFmtId="164" fontId="2" fillId="0" borderId="17" xfId="0" applyNumberFormat="1" applyFont="1" applyBorder="1" applyAlignment="1">
      <alignment/>
    </xf>
    <xf numFmtId="0" fontId="2" fillId="0" borderId="22" xfId="0" applyFont="1" applyBorder="1" applyAlignment="1">
      <alignment/>
    </xf>
    <xf numFmtId="164" fontId="2" fillId="0" borderId="10" xfId="0" applyNumberFormat="1" applyFont="1" applyBorder="1" applyAlignment="1">
      <alignment/>
    </xf>
    <xf numFmtId="164" fontId="2" fillId="0" borderId="11" xfId="0" applyNumberFormat="1" applyFont="1" applyBorder="1" applyAlignment="1">
      <alignment/>
    </xf>
    <xf numFmtId="165" fontId="1" fillId="0" borderId="18" xfId="58" applyFont="1" applyBorder="1" applyAlignment="1" quotePrefix="1">
      <alignment horizontal="center"/>
      <protection/>
    </xf>
    <xf numFmtId="165" fontId="2" fillId="0" borderId="19" xfId="58" applyNumberFormat="1" applyFont="1" applyBorder="1" applyAlignment="1" applyProtection="1">
      <alignment horizontal="center" vertical="center"/>
      <protection/>
    </xf>
    <xf numFmtId="166" fontId="2" fillId="0" borderId="17" xfId="58" applyNumberFormat="1" applyFont="1" applyBorder="1" applyAlignment="1" applyProtection="1">
      <alignment horizontal="center" vertical="center"/>
      <protection/>
    </xf>
    <xf numFmtId="166" fontId="2" fillId="0" borderId="12" xfId="58" applyNumberFormat="1" applyFont="1" applyBorder="1" applyAlignment="1" applyProtection="1">
      <alignment horizontal="center" vertical="center"/>
      <protection/>
    </xf>
    <xf numFmtId="164" fontId="1" fillId="0" borderId="22" xfId="58" applyNumberFormat="1" applyFont="1" applyBorder="1" applyAlignment="1">
      <alignment horizontal="center" vertical="center"/>
      <protection/>
    </xf>
    <xf numFmtId="0" fontId="1" fillId="0" borderId="22" xfId="0" applyFont="1" applyBorder="1" applyAlignment="1">
      <alignment horizontal="center" vertical="center"/>
    </xf>
    <xf numFmtId="0" fontId="29" fillId="0" borderId="14" xfId="0" applyFont="1" applyBorder="1" applyAlignment="1">
      <alignment horizontal="left" vertical="center"/>
    </xf>
    <xf numFmtId="0" fontId="29" fillId="0" borderId="0" xfId="0" applyFont="1" applyBorder="1" applyAlignment="1">
      <alignment vertical="center"/>
    </xf>
    <xf numFmtId="164" fontId="1" fillId="0" borderId="10" xfId="0" applyNumberFormat="1" applyFont="1" applyBorder="1" applyAlignment="1">
      <alignment vertical="center"/>
    </xf>
    <xf numFmtId="0" fontId="21" fillId="0" borderId="0" xfId="0" applyFont="1" applyBorder="1" applyAlignment="1">
      <alignment horizontal="left"/>
    </xf>
    <xf numFmtId="164" fontId="1" fillId="0" borderId="10" xfId="58" applyNumberFormat="1" applyFont="1" applyBorder="1" applyAlignment="1">
      <alignment horizontal="center" vertical="center"/>
      <protection/>
    </xf>
    <xf numFmtId="164" fontId="11" fillId="0" borderId="28" xfId="57" applyNumberFormat="1" applyFont="1" applyBorder="1">
      <alignment/>
      <protection/>
    </xf>
    <xf numFmtId="164" fontId="11" fillId="0" borderId="29" xfId="57" applyNumberFormat="1" applyFont="1" applyBorder="1">
      <alignment/>
      <protection/>
    </xf>
    <xf numFmtId="164" fontId="1" fillId="0" borderId="30" xfId="57" applyNumberFormat="1" applyFont="1" applyBorder="1" applyAlignment="1">
      <alignment horizontal="center"/>
      <protection/>
    </xf>
    <xf numFmtId="164" fontId="1" fillId="0" borderId="31" xfId="57" applyNumberFormat="1" applyFont="1" applyBorder="1" applyAlignment="1">
      <alignment horizontal="center"/>
      <protection/>
    </xf>
    <xf numFmtId="164" fontId="1" fillId="0" borderId="32" xfId="57" applyNumberFormat="1" applyFont="1" applyBorder="1" applyAlignment="1">
      <alignment horizontal="center"/>
      <protection/>
    </xf>
    <xf numFmtId="164" fontId="1" fillId="0" borderId="33" xfId="57" applyNumberFormat="1" applyFont="1" applyBorder="1" applyAlignment="1">
      <alignment horizontal="center"/>
      <protection/>
    </xf>
    <xf numFmtId="164" fontId="2" fillId="0" borderId="30" xfId="57" applyNumberFormat="1" applyFont="1" applyBorder="1" applyAlignment="1">
      <alignment horizontal="center"/>
      <protection/>
    </xf>
    <xf numFmtId="164" fontId="2" fillId="0" borderId="31" xfId="57" applyNumberFormat="1" applyFont="1" applyBorder="1" applyAlignment="1">
      <alignment horizontal="center"/>
      <protection/>
    </xf>
    <xf numFmtId="164" fontId="2" fillId="0" borderId="32" xfId="57" applyNumberFormat="1" applyFont="1" applyBorder="1" applyAlignment="1">
      <alignment horizontal="center"/>
      <protection/>
    </xf>
    <xf numFmtId="164" fontId="2" fillId="0" borderId="33" xfId="57" applyNumberFormat="1" applyFont="1" applyBorder="1" applyAlignment="1">
      <alignment horizontal="center"/>
      <protection/>
    </xf>
    <xf numFmtId="164" fontId="12" fillId="0" borderId="0" xfId="0" applyNumberFormat="1" applyFont="1" applyBorder="1" applyAlignment="1">
      <alignment horizontal="center"/>
    </xf>
    <xf numFmtId="164" fontId="12" fillId="0" borderId="17" xfId="0" applyNumberFormat="1" applyFont="1" applyBorder="1" applyAlignment="1">
      <alignment horizontal="center"/>
    </xf>
    <xf numFmtId="164" fontId="12" fillId="0" borderId="18" xfId="0" applyNumberFormat="1" applyFont="1" applyBorder="1" applyAlignment="1">
      <alignment horizontal="center"/>
    </xf>
    <xf numFmtId="164" fontId="12" fillId="0" borderId="12" xfId="0" applyNumberFormat="1" applyFont="1" applyBorder="1" applyAlignment="1">
      <alignment horizontal="center"/>
    </xf>
    <xf numFmtId="0" fontId="14" fillId="0" borderId="0" xfId="0" applyFont="1" applyAlignment="1">
      <alignment horizontal="center"/>
    </xf>
    <xf numFmtId="0" fontId="1" fillId="33" borderId="2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22"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26" xfId="0" applyFont="1" applyFill="1" applyBorder="1" applyAlignment="1">
      <alignment horizontal="center" vertical="center"/>
    </xf>
    <xf numFmtId="0" fontId="1" fillId="0" borderId="24" xfId="0" applyFont="1" applyBorder="1" applyAlignment="1">
      <alignment/>
    </xf>
    <xf numFmtId="0" fontId="1" fillId="0" borderId="20" xfId="0" applyFont="1" applyBorder="1" applyAlignment="1">
      <alignment/>
    </xf>
    <xf numFmtId="164" fontId="1" fillId="0" borderId="18" xfId="0" applyNumberFormat="1" applyFont="1" applyBorder="1" applyAlignment="1">
      <alignment/>
    </xf>
    <xf numFmtId="164" fontId="1" fillId="0" borderId="12" xfId="0" applyNumberFormat="1" applyFont="1" applyBorder="1" applyAlignment="1">
      <alignment/>
    </xf>
    <xf numFmtId="0" fontId="1" fillId="0" borderId="19" xfId="0" applyFont="1" applyBorder="1" applyAlignment="1">
      <alignment/>
    </xf>
    <xf numFmtId="164" fontId="2" fillId="33" borderId="25" xfId="0" applyNumberFormat="1" applyFont="1" applyFill="1" applyBorder="1" applyAlignment="1">
      <alignment/>
    </xf>
    <xf numFmtId="0" fontId="1" fillId="33" borderId="19" xfId="0" applyFont="1" applyFill="1" applyBorder="1" applyAlignment="1">
      <alignment/>
    </xf>
    <xf numFmtId="1" fontId="1" fillId="33" borderId="0" xfId="0" applyNumberFormat="1" applyFont="1" applyFill="1" applyAlignment="1">
      <alignment horizontal="center"/>
    </xf>
    <xf numFmtId="1" fontId="1" fillId="33" borderId="17" xfId="0" applyNumberFormat="1" applyFont="1" applyFill="1" applyBorder="1" applyAlignment="1">
      <alignment horizontal="center"/>
    </xf>
    <xf numFmtId="0" fontId="1" fillId="33" borderId="20" xfId="0" applyFont="1" applyFill="1" applyBorder="1" applyAlignment="1">
      <alignment/>
    </xf>
    <xf numFmtId="164" fontId="1" fillId="33" borderId="18" xfId="0" applyNumberFormat="1" applyFont="1" applyFill="1" applyBorder="1" applyAlignment="1">
      <alignment horizontal="center"/>
    </xf>
    <xf numFmtId="164" fontId="1" fillId="33" borderId="12" xfId="0" applyNumberFormat="1" applyFont="1" applyFill="1" applyBorder="1" applyAlignment="1">
      <alignment horizontal="center"/>
    </xf>
    <xf numFmtId="164" fontId="1" fillId="33" borderId="18" xfId="0" applyNumberFormat="1" applyFont="1" applyFill="1" applyBorder="1" applyAlignment="1">
      <alignment/>
    </xf>
    <xf numFmtId="164" fontId="1" fillId="33" borderId="12" xfId="0" applyNumberFormat="1" applyFont="1" applyFill="1" applyBorder="1" applyAlignment="1">
      <alignment/>
    </xf>
    <xf numFmtId="164" fontId="1" fillId="0" borderId="17" xfId="0" applyNumberFormat="1" applyFont="1" applyBorder="1" applyAlignment="1">
      <alignment/>
    </xf>
    <xf numFmtId="164" fontId="9" fillId="0" borderId="0" xfId="0" applyNumberFormat="1" applyFont="1" applyAlignment="1">
      <alignment/>
    </xf>
    <xf numFmtId="0" fontId="1" fillId="0" borderId="22" xfId="0" applyFont="1" applyBorder="1" applyAlignment="1">
      <alignment/>
    </xf>
    <xf numFmtId="164" fontId="1" fillId="0" borderId="10" xfId="0" applyNumberFormat="1" applyFont="1" applyBorder="1" applyAlignment="1">
      <alignment/>
    </xf>
    <xf numFmtId="164" fontId="1" fillId="0" borderId="11" xfId="0" applyNumberFormat="1" applyFont="1" applyBorder="1" applyAlignment="1">
      <alignment/>
    </xf>
    <xf numFmtId="164" fontId="24" fillId="0" borderId="0" xfId="0" applyNumberFormat="1" applyFont="1" applyBorder="1" applyAlignment="1">
      <alignment/>
    </xf>
    <xf numFmtId="164" fontId="1" fillId="0" borderId="25" xfId="0" applyNumberFormat="1" applyFont="1" applyBorder="1" applyAlignment="1">
      <alignment/>
    </xf>
    <xf numFmtId="164" fontId="1" fillId="0" borderId="16" xfId="0" applyNumberFormat="1" applyFont="1" applyBorder="1" applyAlignment="1">
      <alignment/>
    </xf>
    <xf numFmtId="164" fontId="1" fillId="0" borderId="0" xfId="0" applyNumberFormat="1" applyFont="1" applyBorder="1" applyAlignment="1">
      <alignment/>
    </xf>
    <xf numFmtId="164" fontId="2" fillId="0" borderId="0" xfId="0" applyNumberFormat="1" applyFont="1" applyAlignment="1">
      <alignment horizontal="right"/>
    </xf>
    <xf numFmtId="164" fontId="2" fillId="33" borderId="23" xfId="0" applyNumberFormat="1" applyFont="1" applyFill="1" applyBorder="1" applyAlignment="1">
      <alignment/>
    </xf>
    <xf numFmtId="164" fontId="1" fillId="33" borderId="16" xfId="0" applyNumberFormat="1" applyFont="1" applyFill="1" applyBorder="1" applyAlignment="1">
      <alignment/>
    </xf>
    <xf numFmtId="0" fontId="1" fillId="33" borderId="24" xfId="0" applyFont="1" applyFill="1" applyBorder="1" applyAlignment="1">
      <alignment/>
    </xf>
    <xf numFmtId="164" fontId="1" fillId="33" borderId="23" xfId="0" applyNumberFormat="1" applyFont="1" applyFill="1" applyBorder="1" applyAlignment="1">
      <alignment/>
    </xf>
    <xf numFmtId="164" fontId="1" fillId="33" borderId="25" xfId="0" applyNumberFormat="1" applyFont="1" applyFill="1" applyBorder="1" applyAlignment="1">
      <alignment/>
    </xf>
    <xf numFmtId="0" fontId="1" fillId="33" borderId="19" xfId="0" applyFont="1" applyFill="1" applyBorder="1" applyAlignment="1">
      <alignment horizontal="center" vertical="center"/>
    </xf>
    <xf numFmtId="1" fontId="1" fillId="33" borderId="0" xfId="0" applyNumberFormat="1" applyFont="1" applyFill="1" applyAlignment="1">
      <alignment/>
    </xf>
    <xf numFmtId="1" fontId="1" fillId="33" borderId="17" xfId="0" applyNumberFormat="1" applyFont="1" applyFill="1" applyBorder="1" applyAlignment="1">
      <alignment/>
    </xf>
    <xf numFmtId="164" fontId="1" fillId="33" borderId="18" xfId="0" applyNumberFormat="1" applyFont="1" applyFill="1" applyBorder="1" applyAlignment="1">
      <alignment horizontal="right"/>
    </xf>
    <xf numFmtId="0" fontId="2" fillId="0" borderId="0" xfId="0" applyFont="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2" fillId="0" borderId="22" xfId="0" applyFont="1" applyBorder="1" applyAlignment="1">
      <alignment horizontal="center" vertical="center"/>
    </xf>
    <xf numFmtId="164" fontId="2" fillId="0" borderId="10" xfId="0" applyNumberFormat="1" applyFont="1" applyBorder="1" applyAlignment="1">
      <alignment horizontal="center" vertical="center"/>
    </xf>
    <xf numFmtId="164" fontId="2" fillId="0" borderId="22" xfId="0" applyNumberFormat="1" applyFont="1" applyBorder="1" applyAlignment="1">
      <alignment horizontal="center" vertical="center"/>
    </xf>
    <xf numFmtId="164" fontId="2" fillId="0" borderId="0" xfId="0" applyNumberFormat="1" applyFont="1" applyAlignment="1">
      <alignment vertical="center"/>
    </xf>
    <xf numFmtId="0" fontId="2" fillId="0" borderId="19" xfId="0" applyFont="1" applyBorder="1" applyAlignment="1">
      <alignment horizontal="center" vertical="center"/>
    </xf>
    <xf numFmtId="2" fontId="2" fillId="0" borderId="19" xfId="0" applyNumberFormat="1" applyFont="1" applyBorder="1" applyAlignment="1">
      <alignment horizontal="center" vertical="center"/>
    </xf>
    <xf numFmtId="2" fontId="2" fillId="0" borderId="20" xfId="0" applyNumberFormat="1" applyFont="1" applyBorder="1" applyAlignment="1">
      <alignment horizontal="center" vertical="center"/>
    </xf>
    <xf numFmtId="0" fontId="12" fillId="0" borderId="0" xfId="0" applyFont="1" applyAlignment="1">
      <alignment vertical="center"/>
    </xf>
    <xf numFmtId="164" fontId="2" fillId="0" borderId="0" xfId="0" applyNumberFormat="1" applyFont="1" applyAlignment="1">
      <alignment horizontal="center" vertical="center"/>
    </xf>
    <xf numFmtId="164" fontId="1" fillId="0" borderId="10" xfId="0" applyNumberFormat="1" applyFont="1" applyBorder="1" applyAlignment="1">
      <alignment horizontal="center" vertical="center"/>
    </xf>
    <xf numFmtId="164" fontId="1" fillId="0" borderId="22"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0" xfId="0" applyNumberFormat="1" applyFont="1" applyBorder="1" applyAlignment="1">
      <alignment horizontal="center" vertical="center"/>
    </xf>
    <xf numFmtId="2" fontId="2" fillId="0" borderId="20" xfId="0" applyNumberFormat="1" applyFont="1" applyBorder="1" applyAlignment="1">
      <alignment/>
    </xf>
    <xf numFmtId="164" fontId="1" fillId="0" borderId="26"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2" fillId="0" borderId="24"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2" fontId="19" fillId="0" borderId="22" xfId="0" applyNumberFormat="1" applyFont="1" applyBorder="1" applyAlignment="1">
      <alignment horizontal="center" vertical="center"/>
    </xf>
    <xf numFmtId="2" fontId="1" fillId="0" borderId="22" xfId="0" applyNumberFormat="1" applyFont="1" applyBorder="1" applyAlignment="1">
      <alignment horizontal="center" vertical="center"/>
    </xf>
    <xf numFmtId="0" fontId="10" fillId="0" borderId="0" xfId="0" applyFont="1" applyBorder="1" applyAlignment="1">
      <alignment vertical="center"/>
    </xf>
    <xf numFmtId="2" fontId="10" fillId="0" borderId="0" xfId="0" applyNumberFormat="1" applyFont="1" applyBorder="1" applyAlignment="1">
      <alignment horizontal="left" vertical="center" indent="1"/>
    </xf>
    <xf numFmtId="2" fontId="10" fillId="0" borderId="0" xfId="0" applyNumberFormat="1" applyFont="1" applyBorder="1" applyAlignment="1">
      <alignment horizontal="center" vertical="center"/>
    </xf>
    <xf numFmtId="2" fontId="10" fillId="0" borderId="0" xfId="0" applyNumberFormat="1" applyFont="1" applyBorder="1" applyAlignment="1">
      <alignment vertical="center"/>
    </xf>
    <xf numFmtId="164" fontId="10" fillId="0" borderId="0" xfId="0" applyNumberFormat="1" applyFont="1" applyBorder="1" applyAlignment="1">
      <alignment horizontal="center" vertical="center"/>
    </xf>
    <xf numFmtId="0" fontId="12" fillId="0" borderId="22" xfId="0" applyFont="1" applyBorder="1" applyAlignment="1">
      <alignment horizontal="left" vertical="center" indent="1"/>
    </xf>
    <xf numFmtId="0" fontId="22" fillId="33" borderId="0" xfId="0" applyFont="1" applyFill="1" applyAlignment="1">
      <alignment horizontal="center" vertical="center"/>
    </xf>
    <xf numFmtId="0" fontId="22" fillId="33" borderId="22" xfId="0" applyFont="1" applyFill="1" applyBorder="1" applyAlignment="1">
      <alignment horizontal="center" vertical="center" wrapText="1"/>
    </xf>
    <xf numFmtId="0" fontId="22" fillId="33" borderId="11" xfId="0" applyFont="1" applyFill="1" applyBorder="1" applyAlignment="1">
      <alignment horizontal="center" vertical="center" wrapText="1"/>
    </xf>
    <xf numFmtId="2" fontId="2" fillId="0" borderId="19" xfId="0" applyNumberFormat="1" applyFont="1" applyBorder="1" applyAlignment="1">
      <alignment vertical="center"/>
    </xf>
    <xf numFmtId="0" fontId="2" fillId="0" borderId="0" xfId="0" applyFont="1" applyAlignment="1">
      <alignment horizontal="centerContinuous"/>
    </xf>
    <xf numFmtId="0" fontId="13" fillId="0" borderId="0" xfId="0" applyFont="1" applyAlignment="1">
      <alignment horizontal="centerContinuous"/>
    </xf>
    <xf numFmtId="0" fontId="1" fillId="0" borderId="0" xfId="0" applyFont="1" applyAlignment="1">
      <alignment horizontal="centerContinuous"/>
    </xf>
    <xf numFmtId="0" fontId="2" fillId="0" borderId="17"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6" xfId="0" applyFont="1" applyBorder="1" applyAlignment="1" applyProtection="1">
      <alignment horizontal="center"/>
      <protection/>
    </xf>
    <xf numFmtId="2" fontId="1" fillId="0" borderId="22" xfId="0" applyNumberFormat="1" applyFont="1" applyBorder="1" applyAlignment="1" quotePrefix="1">
      <alignment horizontal="center" vertical="center"/>
    </xf>
    <xf numFmtId="164" fontId="1" fillId="0" borderId="10" xfId="0" applyNumberFormat="1" applyFont="1" applyBorder="1" applyAlignment="1" applyProtection="1">
      <alignment horizontal="center" vertical="center"/>
      <protection/>
    </xf>
    <xf numFmtId="164" fontId="1" fillId="0" borderId="0" xfId="0" applyNumberFormat="1" applyFont="1" applyBorder="1" applyAlignment="1" applyProtection="1">
      <alignment horizontal="center" vertical="center"/>
      <protection/>
    </xf>
    <xf numFmtId="164" fontId="2" fillId="0" borderId="0" xfId="0" applyNumberFormat="1" applyFont="1" applyBorder="1" applyAlignment="1" applyProtection="1">
      <alignment horizontal="center" vertical="center"/>
      <protection/>
    </xf>
    <xf numFmtId="2" fontId="2" fillId="0" borderId="19" xfId="0" applyNumberFormat="1" applyFont="1" applyBorder="1" applyAlignment="1" quotePrefix="1">
      <alignment horizontal="center" vertical="center"/>
    </xf>
    <xf numFmtId="164" fontId="2" fillId="0" borderId="18" xfId="0" applyNumberFormat="1" applyFont="1" applyBorder="1" applyAlignment="1" applyProtection="1">
      <alignment horizontal="center" vertical="center"/>
      <protection/>
    </xf>
    <xf numFmtId="2" fontId="2" fillId="0" borderId="22" xfId="0" applyNumberFormat="1" applyFont="1" applyBorder="1" applyAlignment="1" quotePrefix="1">
      <alignment horizontal="center" vertical="center"/>
    </xf>
    <xf numFmtId="164" fontId="2" fillId="0" borderId="10" xfId="0" applyNumberFormat="1" applyFont="1" applyBorder="1" applyAlignment="1" applyProtection="1">
      <alignment horizontal="center" vertical="center"/>
      <protection/>
    </xf>
    <xf numFmtId="2" fontId="2" fillId="0" borderId="20" xfId="0" applyNumberFormat="1" applyFont="1" applyBorder="1" applyAlignment="1" quotePrefix="1">
      <alignment horizontal="center" vertical="center"/>
    </xf>
    <xf numFmtId="2" fontId="2" fillId="0" borderId="24" xfId="0" applyNumberFormat="1" applyFont="1" applyBorder="1" applyAlignment="1">
      <alignment horizontal="center" vertical="center"/>
    </xf>
    <xf numFmtId="0" fontId="2" fillId="0" borderId="0" xfId="0" applyFont="1" applyBorder="1" applyAlignment="1">
      <alignment horizontal="centerContinuous"/>
    </xf>
    <xf numFmtId="164" fontId="2" fillId="0" borderId="14" xfId="0" applyNumberFormat="1" applyFont="1" applyBorder="1" applyAlignment="1">
      <alignment horizontal="centerContinuous"/>
    </xf>
    <xf numFmtId="164" fontId="2" fillId="0" borderId="0" xfId="0" applyNumberFormat="1" applyFont="1" applyBorder="1" applyAlignment="1">
      <alignment horizontal="centerContinuous"/>
    </xf>
    <xf numFmtId="0" fontId="8" fillId="0" borderId="0" xfId="0" applyFont="1" applyAlignment="1">
      <alignment horizontal="centerContinuous"/>
    </xf>
    <xf numFmtId="0" fontId="8"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xf>
    <xf numFmtId="0" fontId="1" fillId="33" borderId="17" xfId="0" applyFont="1" applyFill="1" applyBorder="1" applyAlignment="1">
      <alignment horizontal="center" vertical="center"/>
    </xf>
    <xf numFmtId="0" fontId="1" fillId="33" borderId="17" xfId="0" applyFont="1" applyFill="1" applyBorder="1" applyAlignment="1" applyProtection="1">
      <alignment horizontal="center"/>
      <protection/>
    </xf>
    <xf numFmtId="0" fontId="1" fillId="33" borderId="17" xfId="0" applyFont="1" applyFill="1" applyBorder="1" applyAlignment="1" applyProtection="1">
      <alignment horizontal="center" vertical="center"/>
      <protection/>
    </xf>
    <xf numFmtId="0" fontId="13" fillId="0" borderId="0" xfId="0" applyFont="1" applyBorder="1" applyAlignment="1">
      <alignment horizontal="centerContinuous" vertical="center"/>
    </xf>
    <xf numFmtId="0" fontId="1" fillId="33" borderId="24" xfId="0" applyFont="1" applyFill="1" applyBorder="1" applyAlignment="1">
      <alignment horizontal="left" vertical="center"/>
    </xf>
    <xf numFmtId="0" fontId="1" fillId="33" borderId="26" xfId="0" applyFont="1" applyFill="1" applyBorder="1" applyAlignment="1" applyProtection="1" quotePrefix="1">
      <alignment horizontal="center" vertical="center"/>
      <protection/>
    </xf>
    <xf numFmtId="0" fontId="1" fillId="33" borderId="10" xfId="0" applyFont="1" applyFill="1" applyBorder="1" applyAlignment="1">
      <alignment vertical="center"/>
    </xf>
    <xf numFmtId="0" fontId="1" fillId="33" borderId="10" xfId="0" applyFont="1" applyFill="1" applyBorder="1" applyAlignment="1" applyProtection="1">
      <alignment horizontal="left" vertical="center"/>
      <protection/>
    </xf>
    <xf numFmtId="0" fontId="1" fillId="33" borderId="11" xfId="0" applyFont="1" applyFill="1" applyBorder="1" applyAlignment="1">
      <alignment vertical="center"/>
    </xf>
    <xf numFmtId="0" fontId="2" fillId="0" borderId="15" xfId="0" applyFont="1" applyBorder="1" applyAlignment="1">
      <alignment horizontal="center"/>
    </xf>
    <xf numFmtId="0" fontId="1" fillId="0" borderId="26" xfId="0" applyFont="1" applyBorder="1" applyAlignment="1">
      <alignment horizontal="left" indent="1"/>
    </xf>
    <xf numFmtId="164" fontId="1" fillId="0" borderId="11" xfId="0" applyNumberFormat="1" applyFont="1" applyBorder="1" applyAlignment="1">
      <alignment vertical="center"/>
    </xf>
    <xf numFmtId="164" fontId="1" fillId="0" borderId="11" xfId="0" applyNumberFormat="1" applyFont="1" applyBorder="1" applyAlignment="1" applyProtection="1">
      <alignment horizontal="center" vertical="center"/>
      <protection/>
    </xf>
    <xf numFmtId="0" fontId="2" fillId="0" borderId="15" xfId="0" applyFont="1" applyBorder="1" applyAlignment="1">
      <alignment horizontal="left" indent="1"/>
    </xf>
    <xf numFmtId="164" fontId="2" fillId="0" borderId="17" xfId="0" applyNumberFormat="1" applyFont="1" applyBorder="1" applyAlignment="1">
      <alignment vertical="center"/>
    </xf>
    <xf numFmtId="164" fontId="1" fillId="0" borderId="17" xfId="0" applyNumberFormat="1" applyFont="1" applyBorder="1" applyAlignment="1" applyProtection="1">
      <alignment horizontal="center" vertical="center"/>
      <protection/>
    </xf>
    <xf numFmtId="164" fontId="2" fillId="0" borderId="17" xfId="0" applyNumberFormat="1" applyFont="1" applyBorder="1" applyAlignment="1" applyProtection="1">
      <alignment horizontal="center" vertical="center"/>
      <protection/>
    </xf>
    <xf numFmtId="0" fontId="2" fillId="0" borderId="21" xfId="0" applyFont="1" applyBorder="1" applyAlignment="1">
      <alignment horizontal="left" indent="1"/>
    </xf>
    <xf numFmtId="164" fontId="2" fillId="0" borderId="18" xfId="0" applyNumberFormat="1" applyFont="1" applyBorder="1" applyAlignment="1">
      <alignment vertical="center"/>
    </xf>
    <xf numFmtId="164" fontId="2" fillId="0" borderId="12" xfId="0" applyNumberFormat="1" applyFont="1" applyBorder="1" applyAlignment="1">
      <alignment vertical="center"/>
    </xf>
    <xf numFmtId="164" fontId="2" fillId="0" borderId="12" xfId="0" applyNumberFormat="1" applyFont="1" applyBorder="1" applyAlignment="1" applyProtection="1">
      <alignment horizontal="center" vertical="center"/>
      <protection/>
    </xf>
    <xf numFmtId="2" fontId="2" fillId="0" borderId="15" xfId="0" applyNumberFormat="1" applyFont="1" applyBorder="1" applyAlignment="1">
      <alignment/>
    </xf>
    <xf numFmtId="164" fontId="2" fillId="0" borderId="10" xfId="0" applyNumberFormat="1" applyFont="1" applyBorder="1" applyAlignment="1">
      <alignment vertical="center"/>
    </xf>
    <xf numFmtId="164" fontId="2" fillId="0" borderId="11" xfId="0" applyNumberFormat="1" applyFont="1" applyBorder="1" applyAlignment="1">
      <alignment vertical="center"/>
    </xf>
    <xf numFmtId="164" fontId="2" fillId="0" borderId="11" xfId="0" applyNumberFormat="1" applyFont="1" applyBorder="1" applyAlignment="1" applyProtection="1">
      <alignment horizontal="center" vertical="center"/>
      <protection/>
    </xf>
    <xf numFmtId="2" fontId="2" fillId="0" borderId="21" xfId="0" applyNumberFormat="1" applyFont="1" applyBorder="1" applyAlignment="1" quotePrefix="1">
      <alignment horizontal="left"/>
    </xf>
    <xf numFmtId="164" fontId="2" fillId="0" borderId="25" xfId="0" applyNumberFormat="1" applyFont="1" applyBorder="1" applyAlignment="1">
      <alignment vertical="center"/>
    </xf>
    <xf numFmtId="164" fontId="2" fillId="0" borderId="16" xfId="0" applyNumberFormat="1" applyFont="1" applyBorder="1" applyAlignment="1">
      <alignment vertical="center"/>
    </xf>
    <xf numFmtId="0" fontId="30" fillId="0" borderId="11" xfId="0" applyFont="1" applyBorder="1" applyAlignment="1">
      <alignment/>
    </xf>
    <xf numFmtId="0" fontId="1" fillId="0" borderId="15" xfId="0" applyFont="1" applyBorder="1" applyAlignment="1">
      <alignment horizontal="centerContinuous"/>
    </xf>
    <xf numFmtId="164" fontId="2" fillId="0" borderId="21" xfId="0" applyNumberFormat="1" applyFont="1" applyBorder="1" applyAlignment="1">
      <alignment vertical="center"/>
    </xf>
    <xf numFmtId="2" fontId="2" fillId="0" borderId="21" xfId="0" applyNumberFormat="1" applyFont="1" applyBorder="1" applyAlignment="1">
      <alignment/>
    </xf>
    <xf numFmtId="0" fontId="2" fillId="0" borderId="18" xfId="0" applyFont="1" applyBorder="1" applyAlignment="1">
      <alignment vertical="center"/>
    </xf>
    <xf numFmtId="0" fontId="2" fillId="0" borderId="24" xfId="0" applyFont="1" applyBorder="1" applyAlignment="1" applyProtection="1">
      <alignment horizontal="center"/>
      <protection/>
    </xf>
    <xf numFmtId="164" fontId="1" fillId="0" borderId="22" xfId="0" applyNumberFormat="1" applyFont="1" applyBorder="1" applyAlignment="1">
      <alignment vertical="center"/>
    </xf>
    <xf numFmtId="164" fontId="2" fillId="0" borderId="19" xfId="0" applyNumberFormat="1" applyFont="1" applyBorder="1" applyAlignment="1">
      <alignment vertical="center"/>
    </xf>
    <xf numFmtId="164" fontId="2" fillId="0" borderId="20" xfId="0" applyNumberFormat="1" applyFont="1" applyBorder="1" applyAlignment="1">
      <alignment vertical="center"/>
    </xf>
    <xf numFmtId="2" fontId="2" fillId="0" borderId="22"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0" xfId="0" applyNumberFormat="1" applyFont="1" applyBorder="1" applyAlignment="1">
      <alignment horizontal="center" vertical="center"/>
    </xf>
    <xf numFmtId="2" fontId="2" fillId="0" borderId="0" xfId="0" applyNumberFormat="1" applyFont="1" applyAlignment="1">
      <alignment horizontal="left" indent="1"/>
    </xf>
    <xf numFmtId="0" fontId="2" fillId="0" borderId="0" xfId="0" applyFont="1" applyAlignment="1">
      <alignment horizontal="left" indent="1"/>
    </xf>
    <xf numFmtId="0" fontId="2" fillId="0" borderId="0" xfId="0" applyFont="1" applyAlignment="1">
      <alignment horizontal="left" indent="2"/>
    </xf>
    <xf numFmtId="2" fontId="1" fillId="0" borderId="0" xfId="0" applyNumberFormat="1" applyFont="1" applyAlignment="1">
      <alignment vertical="center"/>
    </xf>
    <xf numFmtId="2" fontId="2" fillId="0" borderId="0" xfId="0" applyNumberFormat="1" applyFont="1" applyAlignment="1">
      <alignment vertical="center"/>
    </xf>
    <xf numFmtId="0" fontId="1" fillId="0" borderId="26" xfId="0" applyFont="1" applyBorder="1" applyAlignment="1">
      <alignment vertical="center"/>
    </xf>
    <xf numFmtId="164" fontId="1" fillId="0" borderId="11" xfId="0" applyNumberFormat="1" applyFont="1" applyBorder="1" applyAlignment="1">
      <alignment horizontal="center" vertical="center"/>
    </xf>
    <xf numFmtId="164" fontId="2" fillId="0" borderId="11" xfId="0" applyNumberFormat="1" applyFont="1" applyBorder="1" applyAlignment="1">
      <alignment horizontal="center" vertical="center"/>
    </xf>
    <xf numFmtId="0" fontId="1" fillId="0" borderId="15" xfId="0" applyFont="1" applyBorder="1" applyAlignment="1">
      <alignment vertical="center"/>
    </xf>
    <xf numFmtId="164" fontId="2" fillId="0" borderId="17" xfId="0" applyNumberFormat="1" applyFont="1" applyBorder="1" applyAlignment="1">
      <alignment horizontal="center" vertical="center"/>
    </xf>
    <xf numFmtId="164" fontId="1" fillId="0" borderId="17" xfId="0" applyNumberFormat="1" applyFont="1" applyBorder="1" applyAlignment="1">
      <alignment horizontal="center" vertical="center"/>
    </xf>
    <xf numFmtId="0" fontId="2" fillId="0" borderId="15" xfId="0" applyFont="1" applyBorder="1" applyAlignment="1">
      <alignment vertical="center"/>
    </xf>
    <xf numFmtId="0" fontId="2" fillId="0" borderId="15" xfId="0" applyFont="1" applyBorder="1" applyAlignment="1">
      <alignment horizontal="left" vertical="center" indent="1"/>
    </xf>
    <xf numFmtId="0" fontId="2" fillId="0" borderId="15" xfId="0" applyFont="1" applyBorder="1" applyAlignment="1">
      <alignment horizontal="left" vertical="center"/>
    </xf>
    <xf numFmtId="0" fontId="2" fillId="0" borderId="15" xfId="0" applyFont="1" applyBorder="1" applyAlignment="1">
      <alignment horizontal="left" indent="2"/>
    </xf>
    <xf numFmtId="0" fontId="2" fillId="0" borderId="21" xfId="0" applyFont="1" applyBorder="1" applyAlignment="1">
      <alignment vertical="center"/>
    </xf>
    <xf numFmtId="164" fontId="2" fillId="0" borderId="12" xfId="0" applyNumberFormat="1" applyFont="1" applyBorder="1" applyAlignment="1">
      <alignment horizontal="center" vertical="center"/>
    </xf>
    <xf numFmtId="0" fontId="13" fillId="0" borderId="0" xfId="0" applyFont="1" applyAlignment="1">
      <alignment vertical="center"/>
    </xf>
    <xf numFmtId="0" fontId="1" fillId="33" borderId="24" xfId="0" applyFont="1" applyFill="1" applyBorder="1" applyAlignment="1">
      <alignment vertical="center"/>
    </xf>
    <xf numFmtId="0" fontId="1" fillId="33" borderId="24" xfId="0" applyFont="1" applyFill="1" applyBorder="1" applyAlignment="1" quotePrefix="1">
      <alignment horizontal="center" vertical="center"/>
    </xf>
    <xf numFmtId="0" fontId="1" fillId="33" borderId="20" xfId="0" applyFont="1" applyFill="1" applyBorder="1" applyAlignment="1">
      <alignment vertical="center"/>
    </xf>
    <xf numFmtId="0" fontId="1" fillId="33" borderId="19" xfId="0" applyFont="1" applyFill="1" applyBorder="1" applyAlignment="1" quotePrefix="1">
      <alignment horizontal="center" vertical="center"/>
    </xf>
    <xf numFmtId="164" fontId="2" fillId="0" borderId="17" xfId="58" applyNumberFormat="1" applyFont="1" applyBorder="1" applyAlignment="1">
      <alignment horizontal="center" vertical="center"/>
      <protection/>
    </xf>
    <xf numFmtId="164" fontId="2" fillId="0" borderId="19" xfId="58" applyNumberFormat="1" applyFont="1" applyBorder="1" applyAlignment="1">
      <alignment horizontal="center" vertical="center"/>
      <protection/>
    </xf>
    <xf numFmtId="164" fontId="2" fillId="0" borderId="20" xfId="58" applyNumberFormat="1" applyFont="1" applyBorder="1" applyAlignment="1">
      <alignment horizontal="center" vertical="center"/>
      <protection/>
    </xf>
    <xf numFmtId="165" fontId="13" fillId="0" borderId="0" xfId="58" applyFont="1">
      <alignment/>
      <protection/>
    </xf>
    <xf numFmtId="165" fontId="1" fillId="33" borderId="12" xfId="58" applyNumberFormat="1" applyFont="1" applyFill="1" applyBorder="1" applyAlignment="1" applyProtection="1">
      <alignment horizontal="center" vertical="center"/>
      <protection/>
    </xf>
    <xf numFmtId="164" fontId="13" fillId="0" borderId="18" xfId="0" applyNumberFormat="1" applyFont="1" applyBorder="1" applyAlignment="1">
      <alignment vertical="center"/>
    </xf>
    <xf numFmtId="0" fontId="8" fillId="0" borderId="22"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2" fontId="13" fillId="0" borderId="20" xfId="0" applyNumberFormat="1" applyFont="1" applyBorder="1" applyAlignment="1">
      <alignment vertical="center"/>
    </xf>
    <xf numFmtId="0" fontId="1" fillId="33" borderId="22" xfId="0" applyFont="1" applyFill="1" applyBorder="1" applyAlignment="1" applyProtection="1" quotePrefix="1">
      <alignment horizontal="center" vertical="center"/>
      <protection/>
    </xf>
    <xf numFmtId="0" fontId="1" fillId="33" borderId="19" xfId="0" applyFont="1" applyFill="1" applyBorder="1" applyAlignment="1" applyProtection="1">
      <alignment horizontal="center"/>
      <protection/>
    </xf>
    <xf numFmtId="164" fontId="13" fillId="0" borderId="20" xfId="0" applyNumberFormat="1" applyFont="1" applyBorder="1" applyAlignment="1">
      <alignment vertical="center"/>
    </xf>
    <xf numFmtId="164" fontId="13" fillId="0" borderId="21" xfId="0" applyNumberFormat="1" applyFont="1" applyBorder="1" applyAlignment="1">
      <alignment vertical="center"/>
    </xf>
    <xf numFmtId="164" fontId="13" fillId="0" borderId="12" xfId="0" applyNumberFormat="1" applyFont="1" applyBorder="1" applyAlignment="1">
      <alignment vertical="center"/>
    </xf>
    <xf numFmtId="165" fontId="2" fillId="0" borderId="0" xfId="60" applyFont="1">
      <alignment/>
      <protection/>
    </xf>
    <xf numFmtId="164" fontId="2" fillId="0" borderId="0" xfId="58" applyNumberFormat="1" applyFont="1" applyAlignment="1">
      <alignment horizontal="center" vertical="center"/>
      <protection/>
    </xf>
    <xf numFmtId="164" fontId="2" fillId="0" borderId="24" xfId="58" applyNumberFormat="1" applyFont="1" applyBorder="1" applyAlignment="1">
      <alignment horizontal="center" vertical="center"/>
      <protection/>
    </xf>
    <xf numFmtId="165" fontId="2" fillId="0" borderId="0" xfId="58" applyFont="1" applyBorder="1">
      <alignment/>
      <protection/>
    </xf>
    <xf numFmtId="165" fontId="8" fillId="0" borderId="0" xfId="58" applyFont="1">
      <alignment/>
      <protection/>
    </xf>
    <xf numFmtId="0" fontId="2" fillId="0" borderId="0" xfId="57" applyFont="1">
      <alignment/>
      <protection/>
    </xf>
    <xf numFmtId="0" fontId="31" fillId="0" borderId="0" xfId="57" applyFont="1">
      <alignment/>
      <protection/>
    </xf>
    <xf numFmtId="0" fontId="1" fillId="0" borderId="34" xfId="57" applyFont="1" applyBorder="1" applyAlignment="1">
      <alignment horizontal="center"/>
      <protection/>
    </xf>
    <xf numFmtId="0" fontId="1" fillId="0" borderId="29" xfId="57" applyFont="1" applyBorder="1" applyAlignment="1">
      <alignment horizontal="center"/>
      <protection/>
    </xf>
    <xf numFmtId="0" fontId="1" fillId="0" borderId="35" xfId="57" applyFont="1" applyBorder="1" applyAlignment="1">
      <alignment horizontal="center"/>
      <protection/>
    </xf>
    <xf numFmtId="2" fontId="2" fillId="0" borderId="0" xfId="57" applyNumberFormat="1" applyFont="1">
      <alignment/>
      <protection/>
    </xf>
    <xf numFmtId="0" fontId="2" fillId="0" borderId="30" xfId="57" applyFont="1" applyFill="1" applyBorder="1">
      <alignment/>
      <protection/>
    </xf>
    <xf numFmtId="0" fontId="13" fillId="0" borderId="0" xfId="57" applyFont="1">
      <alignment/>
      <protection/>
    </xf>
    <xf numFmtId="0" fontId="2" fillId="0" borderId="16" xfId="57" applyFont="1" applyBorder="1">
      <alignment/>
      <protection/>
    </xf>
    <xf numFmtId="164" fontId="1" fillId="0" borderId="36" xfId="57" applyNumberFormat="1" applyFont="1" applyBorder="1" applyAlignment="1">
      <alignment horizontal="center"/>
      <protection/>
    </xf>
    <xf numFmtId="164" fontId="2" fillId="0" borderId="36" xfId="57" applyNumberFormat="1" applyFont="1" applyBorder="1" applyAlignment="1">
      <alignment horizontal="center"/>
      <protection/>
    </xf>
    <xf numFmtId="164" fontId="2" fillId="0" borderId="37" xfId="57" applyNumberFormat="1" applyFont="1" applyBorder="1" applyAlignment="1">
      <alignment horizontal="center"/>
      <protection/>
    </xf>
    <xf numFmtId="164" fontId="2" fillId="0" borderId="38" xfId="57" applyNumberFormat="1" applyFont="1" applyBorder="1" applyAlignment="1">
      <alignment horizontal="center"/>
      <protection/>
    </xf>
    <xf numFmtId="164" fontId="2" fillId="0" borderId="39" xfId="57" applyNumberFormat="1" applyFont="1" applyBorder="1" applyAlignment="1">
      <alignment horizontal="center"/>
      <protection/>
    </xf>
    <xf numFmtId="164" fontId="2" fillId="0" borderId="40" xfId="57" applyNumberFormat="1" applyFont="1" applyBorder="1" applyAlignment="1">
      <alignment horizontal="center"/>
      <protection/>
    </xf>
    <xf numFmtId="164" fontId="2" fillId="0" borderId="41" xfId="57" applyNumberFormat="1" applyFont="1" applyBorder="1" applyAlignment="1">
      <alignment horizontal="center"/>
      <protection/>
    </xf>
    <xf numFmtId="0" fontId="19" fillId="33" borderId="24" xfId="57" applyFont="1" applyFill="1" applyBorder="1" applyAlignment="1">
      <alignment horizontal="center"/>
      <protection/>
    </xf>
    <xf numFmtId="0" fontId="1" fillId="33" borderId="22" xfId="57" applyFont="1" applyFill="1" applyBorder="1" applyAlignment="1">
      <alignment horizontal="center" vertical="center"/>
      <protection/>
    </xf>
    <xf numFmtId="0" fontId="1" fillId="33" borderId="26" xfId="57" applyFont="1" applyFill="1" applyBorder="1" applyAlignment="1">
      <alignment horizontal="center" vertical="center"/>
      <protection/>
    </xf>
    <xf numFmtId="0" fontId="1" fillId="33" borderId="11" xfId="57" applyFont="1" applyFill="1" applyBorder="1" applyAlignment="1">
      <alignment horizontal="center" vertical="center"/>
      <protection/>
    </xf>
    <xf numFmtId="0" fontId="19" fillId="33" borderId="20" xfId="57" applyFont="1" applyFill="1" applyBorder="1" applyAlignment="1">
      <alignment horizontal="center"/>
      <protection/>
    </xf>
    <xf numFmtId="0" fontId="10" fillId="33" borderId="22" xfId="57" applyFont="1" applyFill="1" applyBorder="1" applyAlignment="1">
      <alignment horizontal="center"/>
      <protection/>
    </xf>
    <xf numFmtId="0" fontId="10" fillId="33" borderId="20" xfId="57" applyFont="1" applyFill="1" applyBorder="1" applyAlignment="1">
      <alignment horizontal="center"/>
      <protection/>
    </xf>
    <xf numFmtId="0" fontId="10" fillId="33" borderId="12" xfId="57" applyFont="1" applyFill="1" applyBorder="1" applyAlignment="1">
      <alignment horizontal="center"/>
      <protection/>
    </xf>
    <xf numFmtId="1" fontId="10" fillId="33" borderId="18" xfId="57" applyNumberFormat="1" applyFont="1" applyFill="1" applyBorder="1" applyAlignment="1" quotePrefix="1">
      <alignment horizontal="center"/>
      <protection/>
    </xf>
    <xf numFmtId="0" fontId="1" fillId="0" borderId="24" xfId="57" applyFont="1" applyBorder="1" applyAlignment="1">
      <alignment horizontal="left"/>
      <protection/>
    </xf>
    <xf numFmtId="0" fontId="1" fillId="0" borderId="19" xfId="57" applyFont="1" applyBorder="1" applyAlignment="1">
      <alignment horizontal="left"/>
      <protection/>
    </xf>
    <xf numFmtId="0" fontId="1" fillId="0" borderId="19" xfId="57" applyFont="1" applyBorder="1" applyAlignment="1">
      <alignment horizontal="right"/>
      <protection/>
    </xf>
    <xf numFmtId="0" fontId="2" fillId="0" borderId="19" xfId="57" applyFont="1" applyBorder="1" applyAlignment="1">
      <alignment horizontal="right"/>
      <protection/>
    </xf>
    <xf numFmtId="0" fontId="2" fillId="0" borderId="20" xfId="57" applyFont="1" applyBorder="1" applyAlignment="1">
      <alignment horizontal="right"/>
      <protection/>
    </xf>
    <xf numFmtId="0" fontId="1" fillId="0" borderId="24" xfId="57" applyFont="1" applyBorder="1" applyAlignment="1">
      <alignment horizontal="center"/>
      <protection/>
    </xf>
    <xf numFmtId="0" fontId="2" fillId="0" borderId="19" xfId="57" applyFont="1" applyBorder="1" applyAlignment="1">
      <alignment horizontal="left"/>
      <protection/>
    </xf>
    <xf numFmtId="0" fontId="2" fillId="0" borderId="19" xfId="57" applyFont="1" applyBorder="1">
      <alignment/>
      <protection/>
    </xf>
    <xf numFmtId="0" fontId="1" fillId="0" borderId="19" xfId="57" applyFont="1" applyBorder="1">
      <alignment/>
      <protection/>
    </xf>
    <xf numFmtId="0" fontId="2" fillId="0" borderId="20" xfId="57" applyFont="1" applyBorder="1">
      <alignment/>
      <protection/>
    </xf>
    <xf numFmtId="164" fontId="1" fillId="0" borderId="19" xfId="57" applyNumberFormat="1" applyFont="1" applyBorder="1" applyAlignment="1">
      <alignment horizontal="center"/>
      <protection/>
    </xf>
    <xf numFmtId="164" fontId="2" fillId="0" borderId="19" xfId="57" applyNumberFormat="1" applyFont="1" applyBorder="1" applyAlignment="1">
      <alignment horizontal="center"/>
      <protection/>
    </xf>
    <xf numFmtId="164" fontId="2" fillId="0" borderId="20" xfId="57" applyNumberFormat="1" applyFont="1" applyBorder="1" applyAlignment="1">
      <alignment horizontal="center"/>
      <protection/>
    </xf>
    <xf numFmtId="164" fontId="1" fillId="0" borderId="34" xfId="57" applyNumberFormat="1" applyFont="1" applyBorder="1" applyAlignment="1">
      <alignment horizontal="center"/>
      <protection/>
    </xf>
    <xf numFmtId="164" fontId="1" fillId="0" borderId="42" xfId="57" applyNumberFormat="1" applyFont="1" applyBorder="1" applyAlignment="1">
      <alignment horizontal="center"/>
      <protection/>
    </xf>
    <xf numFmtId="0" fontId="2" fillId="0" borderId="0" xfId="57" applyFont="1" applyBorder="1">
      <alignment/>
      <protection/>
    </xf>
    <xf numFmtId="0" fontId="1" fillId="0" borderId="19" xfId="57" applyFont="1" applyFill="1" applyBorder="1" applyAlignment="1">
      <alignment horizontal="right"/>
      <protection/>
    </xf>
    <xf numFmtId="0" fontId="24" fillId="0" borderId="19" xfId="57" applyFont="1" applyBorder="1" applyAlignment="1">
      <alignment horizontal="right"/>
      <protection/>
    </xf>
    <xf numFmtId="0" fontId="24" fillId="0" borderId="19" xfId="57" applyFont="1" applyBorder="1" applyAlignment="1">
      <alignment horizontal="left"/>
      <protection/>
    </xf>
    <xf numFmtId="164" fontId="24" fillId="0" borderId="19" xfId="57" applyNumberFormat="1" applyFont="1" applyBorder="1" applyAlignment="1">
      <alignment horizontal="center"/>
      <protection/>
    </xf>
    <xf numFmtId="164" fontId="24" fillId="0" borderId="30" xfId="57" applyNumberFormat="1" applyFont="1" applyBorder="1" applyAlignment="1">
      <alignment horizontal="center"/>
      <protection/>
    </xf>
    <xf numFmtId="164" fontId="24" fillId="0" borderId="36" xfId="57" applyNumberFormat="1" applyFont="1" applyBorder="1" applyAlignment="1">
      <alignment horizontal="center"/>
      <protection/>
    </xf>
    <xf numFmtId="164" fontId="24" fillId="0" borderId="31" xfId="57" applyNumberFormat="1" applyFont="1" applyBorder="1" applyAlignment="1">
      <alignment horizontal="center"/>
      <protection/>
    </xf>
    <xf numFmtId="164" fontId="24" fillId="0" borderId="32" xfId="57" applyNumberFormat="1" applyFont="1" applyBorder="1" applyAlignment="1">
      <alignment horizontal="center"/>
      <protection/>
    </xf>
    <xf numFmtId="164" fontId="24" fillId="0" borderId="33" xfId="57" applyNumberFormat="1" applyFont="1" applyBorder="1" applyAlignment="1">
      <alignment horizontal="center"/>
      <protection/>
    </xf>
    <xf numFmtId="0" fontId="24" fillId="0" borderId="0" xfId="57" applyFont="1">
      <alignment/>
      <protection/>
    </xf>
    <xf numFmtId="0" fontId="24" fillId="0" borderId="19" xfId="57" applyFont="1" applyBorder="1">
      <alignment/>
      <protection/>
    </xf>
    <xf numFmtId="0" fontId="14" fillId="0" borderId="0" xfId="0" applyFont="1" applyBorder="1" applyAlignment="1">
      <alignment/>
    </xf>
    <xf numFmtId="0" fontId="10" fillId="0" borderId="0" xfId="0" applyFont="1" applyBorder="1" applyAlignment="1">
      <alignment horizontal="right"/>
    </xf>
    <xf numFmtId="0" fontId="19" fillId="0" borderId="0" xfId="0" applyFont="1" applyBorder="1" applyAlignment="1">
      <alignment/>
    </xf>
    <xf numFmtId="164" fontId="19" fillId="0" borderId="24" xfId="0" applyNumberFormat="1" applyFont="1" applyBorder="1" applyAlignment="1" applyProtection="1">
      <alignment horizontal="center" vertical="center"/>
      <protection/>
    </xf>
    <xf numFmtId="164" fontId="10" fillId="0" borderId="19" xfId="0" applyNumberFormat="1" applyFont="1" applyBorder="1" applyAlignment="1" applyProtection="1" quotePrefix="1">
      <alignment horizontal="center" vertical="center"/>
      <protection/>
    </xf>
    <xf numFmtId="164" fontId="10" fillId="0" borderId="19" xfId="0" applyNumberFormat="1" applyFont="1" applyBorder="1" applyAlignment="1" applyProtection="1">
      <alignment horizontal="center" vertical="center"/>
      <protection/>
    </xf>
    <xf numFmtId="164" fontId="10" fillId="0" borderId="19" xfId="0" applyNumberFormat="1" applyFont="1" applyBorder="1" applyAlignment="1" applyProtection="1">
      <alignment horizontal="right" vertical="center"/>
      <protection/>
    </xf>
    <xf numFmtId="164" fontId="32" fillId="0" borderId="19" xfId="0" applyNumberFormat="1" applyFont="1" applyBorder="1" applyAlignment="1" applyProtection="1">
      <alignment horizontal="center" vertical="center"/>
      <protection/>
    </xf>
    <xf numFmtId="0" fontId="24" fillId="0" borderId="0" xfId="0" applyFont="1" applyBorder="1" applyAlignment="1">
      <alignment vertical="center"/>
    </xf>
    <xf numFmtId="164" fontId="32" fillId="0" borderId="19" xfId="0" applyNumberFormat="1" applyFont="1" applyBorder="1" applyAlignment="1" applyProtection="1">
      <alignment horizontal="right" vertical="center"/>
      <protection/>
    </xf>
    <xf numFmtId="164" fontId="10" fillId="0" borderId="20" xfId="0" applyNumberFormat="1" applyFont="1" applyBorder="1" applyAlignment="1" applyProtection="1">
      <alignment horizontal="center" vertical="center"/>
      <protection/>
    </xf>
    <xf numFmtId="164" fontId="19" fillId="0" borderId="19" xfId="0" applyNumberFormat="1" applyFont="1" applyBorder="1" applyAlignment="1">
      <alignment horizontal="center" vertical="center"/>
    </xf>
    <xf numFmtId="164" fontId="19" fillId="0" borderId="19" xfId="0" applyNumberFormat="1" applyFont="1" applyBorder="1" applyAlignment="1" applyProtection="1">
      <alignment horizontal="center" vertical="center"/>
      <protection/>
    </xf>
    <xf numFmtId="164" fontId="19" fillId="0" borderId="19" xfId="0" applyNumberFormat="1" applyFont="1" applyBorder="1" applyAlignment="1" applyProtection="1">
      <alignment horizontal="right" vertical="center"/>
      <protection/>
    </xf>
    <xf numFmtId="0" fontId="19" fillId="0" borderId="22" xfId="0" applyFont="1" applyBorder="1" applyAlignment="1" applyProtection="1">
      <alignment vertical="center"/>
      <protection/>
    </xf>
    <xf numFmtId="164" fontId="19" fillId="0" borderId="22" xfId="0" applyNumberFormat="1" applyFont="1" applyBorder="1" applyAlignment="1" applyProtection="1">
      <alignment vertical="center"/>
      <protection/>
    </xf>
    <xf numFmtId="164" fontId="19" fillId="0" borderId="22" xfId="0" applyNumberFormat="1" applyFont="1" applyBorder="1" applyAlignment="1" applyProtection="1">
      <alignment horizontal="center" vertical="center"/>
      <protection/>
    </xf>
    <xf numFmtId="164" fontId="19" fillId="0" borderId="19" xfId="0" applyNumberFormat="1" applyFont="1" applyBorder="1" applyAlignment="1">
      <alignment horizontal="right" vertical="center"/>
    </xf>
    <xf numFmtId="164" fontId="10" fillId="0" borderId="19" xfId="0" applyNumberFormat="1" applyFont="1" applyBorder="1" applyAlignment="1" applyProtection="1" quotePrefix="1">
      <alignment horizontal="right" vertical="center"/>
      <protection/>
    </xf>
    <xf numFmtId="0" fontId="19" fillId="0" borderId="0" xfId="0" applyFont="1" applyBorder="1" applyAlignment="1" applyProtection="1">
      <alignment horizontal="left"/>
      <protection/>
    </xf>
    <xf numFmtId="164" fontId="19" fillId="0" borderId="0" xfId="0" applyNumberFormat="1" applyFont="1" applyBorder="1" applyAlignment="1">
      <alignment horizontal="center"/>
    </xf>
    <xf numFmtId="0" fontId="10" fillId="0" borderId="0" xfId="0" applyFont="1" applyAlignment="1" applyProtection="1">
      <alignment horizontal="left"/>
      <protection/>
    </xf>
    <xf numFmtId="0" fontId="10" fillId="0" borderId="0" xfId="0" applyFont="1" applyBorder="1" applyAlignment="1" quotePrefix="1">
      <alignment/>
    </xf>
    <xf numFmtId="0" fontId="8" fillId="0" borderId="0" xfId="0" applyFont="1" applyBorder="1" applyAlignment="1">
      <alignment/>
    </xf>
    <xf numFmtId="0" fontId="13" fillId="0" borderId="0" xfId="0" applyFont="1" applyBorder="1" applyAlignment="1">
      <alignment/>
    </xf>
    <xf numFmtId="0" fontId="19" fillId="0" borderId="19" xfId="0" applyFont="1" applyBorder="1" applyAlignment="1" applyProtection="1">
      <alignment horizontal="left" vertical="center"/>
      <protection/>
    </xf>
    <xf numFmtId="0" fontId="10" fillId="0" borderId="19" xfId="0" applyFont="1" applyBorder="1" applyAlignment="1" applyProtection="1">
      <alignment horizontal="left" vertical="center"/>
      <protection/>
    </xf>
    <xf numFmtId="0" fontId="32" fillId="0" borderId="19" xfId="0" applyFont="1" applyBorder="1" applyAlignment="1" applyProtection="1">
      <alignment horizontal="left" vertical="center"/>
      <protection/>
    </xf>
    <xf numFmtId="0" fontId="10" fillId="0" borderId="20" xfId="0" applyFont="1" applyBorder="1" applyAlignment="1" applyProtection="1">
      <alignment horizontal="left" vertical="center"/>
      <protection/>
    </xf>
    <xf numFmtId="0" fontId="19" fillId="33" borderId="24" xfId="0" applyFont="1" applyFill="1" applyBorder="1" applyAlignment="1">
      <alignment/>
    </xf>
    <xf numFmtId="0" fontId="19" fillId="33" borderId="20" xfId="0" applyFont="1" applyFill="1" applyBorder="1" applyAlignment="1" applyProtection="1">
      <alignment horizontal="center"/>
      <protection/>
    </xf>
    <xf numFmtId="0" fontId="19" fillId="33" borderId="22" xfId="0" applyFont="1" applyFill="1" applyBorder="1" applyAlignment="1">
      <alignment horizontal="center"/>
    </xf>
    <xf numFmtId="1" fontId="10" fillId="0" borderId="0" xfId="0" applyNumberFormat="1" applyFont="1" applyAlignment="1">
      <alignment/>
    </xf>
    <xf numFmtId="166" fontId="19" fillId="0" borderId="19" xfId="0" applyNumberFormat="1" applyFont="1" applyBorder="1" applyAlignment="1" applyProtection="1">
      <alignment horizontal="right"/>
      <protection locked="0"/>
    </xf>
    <xf numFmtId="166" fontId="10" fillId="0" borderId="19" xfId="0" applyNumberFormat="1" applyFont="1" applyBorder="1" applyAlignment="1" applyProtection="1">
      <alignment horizontal="right"/>
      <protection locked="0"/>
    </xf>
    <xf numFmtId="166" fontId="10" fillId="0" borderId="19" xfId="0" applyNumberFormat="1" applyFont="1" applyBorder="1" applyAlignment="1">
      <alignment horizontal="right"/>
    </xf>
    <xf numFmtId="166" fontId="10" fillId="0" borderId="20" xfId="0" applyNumberFormat="1" applyFont="1" applyBorder="1" applyAlignment="1">
      <alignment horizontal="right"/>
    </xf>
    <xf numFmtId="166" fontId="10" fillId="0" borderId="19" xfId="0" applyNumberFormat="1" applyFont="1" applyBorder="1" applyAlignment="1" applyProtection="1">
      <alignment horizontal="right"/>
      <protection/>
    </xf>
    <xf numFmtId="166" fontId="19" fillId="0" borderId="19" xfId="0" applyNumberFormat="1" applyFont="1" applyBorder="1" applyAlignment="1" applyProtection="1">
      <alignment horizontal="right"/>
      <protection/>
    </xf>
    <xf numFmtId="166" fontId="32" fillId="0" borderId="19" xfId="0" applyNumberFormat="1" applyFont="1" applyBorder="1" applyAlignment="1" applyProtection="1">
      <alignment horizontal="right"/>
      <protection locked="0"/>
    </xf>
    <xf numFmtId="166" fontId="32" fillId="0" borderId="19" xfId="0" applyNumberFormat="1" applyFont="1" applyBorder="1" applyAlignment="1" applyProtection="1">
      <alignment horizontal="right"/>
      <protection/>
    </xf>
    <xf numFmtId="2" fontId="1" fillId="0" borderId="22" xfId="0" applyNumberFormat="1" applyFont="1" applyBorder="1" applyAlignment="1">
      <alignment vertical="center"/>
    </xf>
    <xf numFmtId="164" fontId="1" fillId="0" borderId="26" xfId="0" applyNumberFormat="1" applyFont="1" applyBorder="1" applyAlignment="1">
      <alignment vertical="center"/>
    </xf>
    <xf numFmtId="164" fontId="2" fillId="0" borderId="15" xfId="0" applyNumberFormat="1" applyFont="1" applyBorder="1" applyAlignment="1">
      <alignment vertical="center"/>
    </xf>
    <xf numFmtId="49" fontId="19" fillId="33" borderId="22" xfId="0" applyNumberFormat="1" applyFont="1" applyFill="1" applyBorder="1" applyAlignment="1">
      <alignment horizontal="center"/>
    </xf>
    <xf numFmtId="164" fontId="19" fillId="0" borderId="17" xfId="61" applyNumberFormat="1" applyFont="1" applyBorder="1" applyAlignment="1">
      <alignment horizontal="center"/>
      <protection/>
    </xf>
    <xf numFmtId="164" fontId="19" fillId="0" borderId="19" xfId="61" applyNumberFormat="1" applyFont="1" applyBorder="1" applyAlignment="1">
      <alignment horizontal="center"/>
      <protection/>
    </xf>
    <xf numFmtId="164" fontId="10" fillId="0" borderId="19" xfId="61" applyNumberFormat="1" applyFont="1" applyBorder="1" applyAlignment="1">
      <alignment horizontal="center"/>
      <protection/>
    </xf>
    <xf numFmtId="164" fontId="10" fillId="0" borderId="20" xfId="61" applyNumberFormat="1" applyFont="1" applyBorder="1" applyAlignment="1">
      <alignment horizontal="center"/>
      <protection/>
    </xf>
    <xf numFmtId="164" fontId="10" fillId="0" borderId="17" xfId="61" applyNumberFormat="1" applyFont="1" applyBorder="1" applyAlignment="1">
      <alignment horizontal="center"/>
      <protection/>
    </xf>
    <xf numFmtId="164" fontId="10" fillId="0" borderId="12" xfId="61" applyNumberFormat="1" applyFont="1" applyBorder="1" applyAlignment="1">
      <alignment horizontal="center"/>
      <protection/>
    </xf>
    <xf numFmtId="166" fontId="1" fillId="0" borderId="19" xfId="0" applyNumberFormat="1" applyFont="1" applyBorder="1" applyAlignment="1">
      <alignment horizontal="center"/>
    </xf>
    <xf numFmtId="0" fontId="8" fillId="0" borderId="0" xfId="0" applyFont="1" applyAlignment="1">
      <alignment horizontal="center"/>
    </xf>
    <xf numFmtId="165" fontId="1" fillId="33" borderId="26" xfId="58" applyNumberFormat="1" applyFont="1" applyFill="1" applyBorder="1" applyAlignment="1" applyProtection="1">
      <alignment horizontal="center" vertical="center"/>
      <protection/>
    </xf>
    <xf numFmtId="164" fontId="2" fillId="0" borderId="17" xfId="0" applyNumberFormat="1" applyFont="1" applyBorder="1" applyAlignment="1">
      <alignment horizontal="right"/>
    </xf>
    <xf numFmtId="164" fontId="1" fillId="0" borderId="0" xfId="0" applyNumberFormat="1" applyFont="1" applyFill="1" applyAlignment="1">
      <alignment/>
    </xf>
    <xf numFmtId="164" fontId="1" fillId="0" borderId="17" xfId="0" applyNumberFormat="1" applyFont="1" applyFill="1" applyBorder="1" applyAlignment="1">
      <alignment/>
    </xf>
    <xf numFmtId="164" fontId="2" fillId="0" borderId="0" xfId="0" applyNumberFormat="1" applyFont="1" applyFill="1" applyAlignment="1">
      <alignment/>
    </xf>
    <xf numFmtId="164" fontId="2" fillId="0" borderId="17" xfId="0" applyNumberFormat="1" applyFont="1" applyFill="1" applyBorder="1" applyAlignment="1">
      <alignment/>
    </xf>
    <xf numFmtId="164" fontId="2" fillId="0" borderId="18" xfId="0" applyNumberFormat="1" applyFont="1" applyFill="1" applyBorder="1" applyAlignment="1">
      <alignment/>
    </xf>
    <xf numFmtId="164" fontId="2" fillId="0" borderId="12" xfId="0" applyNumberFormat="1" applyFont="1" applyFill="1" applyBorder="1" applyAlignment="1">
      <alignment/>
    </xf>
    <xf numFmtId="164" fontId="1" fillId="0" borderId="10" xfId="0" applyNumberFormat="1" applyFont="1" applyFill="1" applyBorder="1" applyAlignment="1">
      <alignment/>
    </xf>
    <xf numFmtId="164" fontId="1" fillId="0" borderId="11" xfId="0" applyNumberFormat="1" applyFont="1" applyFill="1" applyBorder="1" applyAlignment="1">
      <alignment/>
    </xf>
    <xf numFmtId="164" fontId="2" fillId="0" borderId="0" xfId="0" applyNumberFormat="1" applyFont="1" applyFill="1" applyBorder="1" applyAlignment="1">
      <alignment/>
    </xf>
    <xf numFmtId="164" fontId="2" fillId="0" borderId="10" xfId="0" applyNumberFormat="1" applyFont="1" applyFill="1" applyBorder="1" applyAlignment="1">
      <alignment/>
    </xf>
    <xf numFmtId="164" fontId="2" fillId="0" borderId="11" xfId="0" applyNumberFormat="1" applyFont="1" applyFill="1" applyBorder="1" applyAlignment="1">
      <alignment/>
    </xf>
    <xf numFmtId="1" fontId="1" fillId="0" borderId="11" xfId="0" applyNumberFormat="1" applyFont="1" applyFill="1" applyBorder="1" applyAlignment="1">
      <alignment/>
    </xf>
    <xf numFmtId="43" fontId="2" fillId="0" borderId="0" xfId="42" applyFont="1" applyAlignment="1">
      <alignment/>
    </xf>
    <xf numFmtId="43" fontId="2" fillId="0" borderId="12" xfId="42" applyFont="1" applyBorder="1" applyAlignment="1">
      <alignment/>
    </xf>
    <xf numFmtId="164" fontId="2" fillId="0" borderId="17" xfId="0" applyNumberFormat="1" applyFont="1" applyFill="1" applyBorder="1" applyAlignment="1">
      <alignment horizontal="right"/>
    </xf>
    <xf numFmtId="164" fontId="1" fillId="0" borderId="18" xfId="0" applyNumberFormat="1" applyFont="1" applyFill="1" applyBorder="1" applyAlignment="1">
      <alignment/>
    </xf>
    <xf numFmtId="164" fontId="1" fillId="0" borderId="12" xfId="0" applyNumberFormat="1" applyFont="1" applyFill="1" applyBorder="1" applyAlignment="1">
      <alignment/>
    </xf>
    <xf numFmtId="164" fontId="1" fillId="0" borderId="25" xfId="0" applyNumberFormat="1" applyFont="1" applyFill="1" applyBorder="1" applyAlignment="1">
      <alignment/>
    </xf>
    <xf numFmtId="164" fontId="1" fillId="0" borderId="16" xfId="0" applyNumberFormat="1" applyFont="1" applyFill="1" applyBorder="1" applyAlignment="1">
      <alignment/>
    </xf>
    <xf numFmtId="1" fontId="10" fillId="0" borderId="0" xfId="0" applyNumberFormat="1" applyFont="1" applyBorder="1" applyAlignment="1">
      <alignment/>
    </xf>
    <xf numFmtId="1" fontId="19" fillId="0" borderId="19" xfId="0" applyNumberFormat="1" applyFont="1" applyBorder="1" applyAlignment="1" applyProtection="1">
      <alignment horizontal="center"/>
      <protection locked="0"/>
    </xf>
    <xf numFmtId="1" fontId="10" fillId="0" borderId="19" xfId="0" applyNumberFormat="1" applyFont="1" applyBorder="1" applyAlignment="1" applyProtection="1">
      <alignment/>
      <protection locked="0"/>
    </xf>
    <xf numFmtId="1" fontId="32" fillId="0" borderId="20" xfId="0" applyNumberFormat="1" applyFont="1" applyBorder="1" applyAlignment="1" applyProtection="1">
      <alignment/>
      <protection locked="0"/>
    </xf>
    <xf numFmtId="0" fontId="19" fillId="0" borderId="19" xfId="0" applyFont="1" applyBorder="1" applyAlignment="1" applyProtection="1">
      <alignment horizontal="left"/>
      <protection locked="0"/>
    </xf>
    <xf numFmtId="0" fontId="32" fillId="0" borderId="20" xfId="0" applyFont="1" applyBorder="1" applyAlignment="1" applyProtection="1">
      <alignment horizontal="left"/>
      <protection locked="0"/>
    </xf>
    <xf numFmtId="1" fontId="10" fillId="0" borderId="19" xfId="0" applyNumberFormat="1" applyFont="1" applyBorder="1" applyAlignment="1" applyProtection="1">
      <alignment horizontal="center"/>
      <protection locked="0"/>
    </xf>
    <xf numFmtId="0" fontId="10" fillId="0" borderId="19" xfId="0" applyFont="1" applyBorder="1" applyAlignment="1" applyProtection="1">
      <alignment horizontal="left"/>
      <protection locked="0"/>
    </xf>
    <xf numFmtId="1" fontId="32" fillId="0" borderId="19" xfId="0" applyNumberFormat="1" applyFont="1" applyBorder="1" applyAlignment="1" applyProtection="1">
      <alignment horizontal="center"/>
      <protection locked="0"/>
    </xf>
    <xf numFmtId="0" fontId="32" fillId="0" borderId="19" xfId="0" applyFont="1" applyBorder="1" applyAlignment="1" applyProtection="1">
      <alignment horizontal="left"/>
      <protection locked="0"/>
    </xf>
    <xf numFmtId="166" fontId="19" fillId="0" borderId="19" xfId="0" applyNumberFormat="1" applyFont="1" applyBorder="1" applyAlignment="1">
      <alignment horizontal="right"/>
    </xf>
    <xf numFmtId="1" fontId="32" fillId="0" borderId="19" xfId="0" applyNumberFormat="1" applyFont="1" applyBorder="1" applyAlignment="1" applyProtection="1">
      <alignment/>
      <protection locked="0"/>
    </xf>
    <xf numFmtId="0" fontId="19" fillId="33" borderId="20" xfId="0" applyFont="1" applyFill="1" applyBorder="1" applyAlignment="1" applyProtection="1">
      <alignment horizontal="center"/>
      <protection locked="0"/>
    </xf>
    <xf numFmtId="0" fontId="19" fillId="33" borderId="20" xfId="0" applyFont="1" applyFill="1" applyBorder="1" applyAlignment="1">
      <alignment horizontal="center"/>
    </xf>
    <xf numFmtId="0" fontId="1" fillId="0" borderId="26" xfId="0" applyFont="1" applyBorder="1" applyAlignment="1">
      <alignment horizontal="center" vertical="center"/>
    </xf>
    <xf numFmtId="0" fontId="29" fillId="0" borderId="22" xfId="0" applyFont="1" applyFill="1" applyBorder="1" applyAlignment="1">
      <alignment horizontal="left" vertical="center"/>
    </xf>
    <xf numFmtId="2" fontId="9" fillId="0" borderId="19" xfId="0" applyNumberFormat="1" applyFont="1" applyFill="1" applyBorder="1" applyAlignment="1">
      <alignment vertical="center"/>
    </xf>
    <xf numFmtId="164" fontId="9" fillId="0" borderId="19" xfId="0" applyNumberFormat="1" applyFont="1" applyFill="1" applyBorder="1" applyAlignment="1">
      <alignment vertical="center"/>
    </xf>
    <xf numFmtId="164" fontId="9" fillId="0" borderId="15" xfId="0" applyNumberFormat="1" applyFont="1" applyFill="1" applyBorder="1" applyAlignment="1">
      <alignment vertical="center"/>
    </xf>
    <xf numFmtId="164" fontId="9" fillId="0" borderId="17" xfId="0" applyNumberFormat="1" applyFont="1" applyFill="1" applyBorder="1" applyAlignment="1">
      <alignment vertical="center"/>
    </xf>
    <xf numFmtId="164" fontId="9" fillId="0" borderId="0" xfId="0" applyNumberFormat="1" applyFont="1" applyFill="1" applyBorder="1" applyAlignment="1">
      <alignment vertical="center"/>
    </xf>
    <xf numFmtId="164" fontId="9" fillId="0" borderId="0" xfId="0" applyNumberFormat="1" applyFont="1" applyFill="1" applyBorder="1" applyAlignment="1">
      <alignment horizontal="center" vertical="center"/>
    </xf>
    <xf numFmtId="164" fontId="9" fillId="0" borderId="17" xfId="0" applyNumberFormat="1" applyFont="1" applyFill="1" applyBorder="1" applyAlignment="1">
      <alignment horizontal="center" vertical="center"/>
    </xf>
    <xf numFmtId="43" fontId="1" fillId="0" borderId="11" xfId="42" applyFont="1" applyBorder="1" applyAlignment="1">
      <alignment horizontal="center"/>
    </xf>
    <xf numFmtId="0" fontId="10" fillId="0" borderId="10" xfId="0" applyFont="1" applyBorder="1" applyAlignment="1">
      <alignment vertical="center"/>
    </xf>
    <xf numFmtId="2" fontId="10" fillId="0" borderId="10" xfId="0" applyNumberFormat="1" applyFont="1" applyBorder="1" applyAlignment="1">
      <alignment horizontal="left" vertical="center" indent="1"/>
    </xf>
    <xf numFmtId="164" fontId="10" fillId="0" borderId="10" xfId="0" applyNumberFormat="1" applyFont="1" applyBorder="1" applyAlignment="1">
      <alignment horizontal="center" vertical="center"/>
    </xf>
    <xf numFmtId="0" fontId="24" fillId="0" borderId="20" xfId="0" applyFont="1" applyBorder="1" applyAlignment="1">
      <alignment/>
    </xf>
    <xf numFmtId="0" fontId="9" fillId="0" borderId="20" xfId="0" applyFont="1" applyBorder="1" applyAlignment="1">
      <alignment/>
    </xf>
    <xf numFmtId="0" fontId="24" fillId="0" borderId="19" xfId="0" applyFont="1" applyBorder="1" applyAlignment="1">
      <alignment/>
    </xf>
    <xf numFmtId="165" fontId="1" fillId="33" borderId="22" xfId="58" applyNumberFormat="1" applyFont="1" applyFill="1" applyBorder="1" applyAlignment="1" applyProtection="1">
      <alignment horizontal="center" vertical="center"/>
      <protection/>
    </xf>
    <xf numFmtId="0" fontId="2" fillId="0" borderId="0" xfId="0" applyFont="1" applyAlignment="1" applyProtection="1">
      <alignment horizontal="right"/>
      <protection/>
    </xf>
    <xf numFmtId="0" fontId="2" fillId="0" borderId="0" xfId="0" applyFont="1" applyFill="1" applyAlignment="1" quotePrefix="1">
      <alignment horizontal="left"/>
    </xf>
    <xf numFmtId="0" fontId="28" fillId="0" borderId="18" xfId="0" applyFont="1" applyBorder="1" applyAlignment="1">
      <alignment horizontal="center"/>
    </xf>
    <xf numFmtId="164" fontId="10" fillId="0" borderId="22" xfId="0" applyNumberFormat="1" applyFont="1" applyBorder="1" applyAlignment="1">
      <alignment horizontal="center" vertical="center"/>
    </xf>
    <xf numFmtId="164" fontId="2" fillId="0" borderId="26" xfId="0" applyNumberFormat="1" applyFont="1" applyBorder="1" applyAlignment="1">
      <alignment vertical="center"/>
    </xf>
    <xf numFmtId="164" fontId="2" fillId="0" borderId="23" xfId="0" applyNumberFormat="1" applyFont="1" applyBorder="1" applyAlignment="1">
      <alignment vertical="center"/>
    </xf>
    <xf numFmtId="2" fontId="2" fillId="0" borderId="24" xfId="0" applyNumberFormat="1" applyFont="1" applyBorder="1" applyAlignment="1" quotePrefix="1">
      <alignment horizontal="center" vertical="center"/>
    </xf>
    <xf numFmtId="164" fontId="2" fillId="0" borderId="25" xfId="0" applyNumberFormat="1" applyFont="1" applyBorder="1" applyAlignment="1" applyProtection="1">
      <alignment horizontal="center" vertical="center"/>
      <protection/>
    </xf>
    <xf numFmtId="164" fontId="2" fillId="0" borderId="16" xfId="0" applyNumberFormat="1" applyFont="1" applyBorder="1" applyAlignment="1" applyProtection="1">
      <alignment horizontal="center" vertical="center"/>
      <protection/>
    </xf>
    <xf numFmtId="164" fontId="19" fillId="0" borderId="11" xfId="0" applyNumberFormat="1" applyFont="1" applyFill="1" applyBorder="1" applyAlignment="1">
      <alignment/>
    </xf>
    <xf numFmtId="0" fontId="2" fillId="0" borderId="22" xfId="0" applyFont="1" applyBorder="1" applyAlignment="1">
      <alignment vertical="center"/>
    </xf>
    <xf numFmtId="0" fontId="1" fillId="33" borderId="22" xfId="0" applyFont="1" applyFill="1" applyBorder="1" applyAlignment="1">
      <alignment horizontal="center" vertical="center" wrapText="1"/>
    </xf>
    <xf numFmtId="0" fontId="1" fillId="33" borderId="22" xfId="0" applyFont="1" applyFill="1" applyBorder="1" applyAlignment="1">
      <alignment horizontal="left" vertical="center" wrapText="1"/>
    </xf>
    <xf numFmtId="164" fontId="19" fillId="0" borderId="24" xfId="0" applyNumberFormat="1" applyFont="1" applyBorder="1" applyAlignment="1" applyProtection="1">
      <alignment horizontal="right" vertical="center"/>
      <protection/>
    </xf>
    <xf numFmtId="164" fontId="10" fillId="0" borderId="20" xfId="0" applyNumberFormat="1" applyFont="1" applyBorder="1" applyAlignment="1" applyProtection="1">
      <alignment horizontal="right" vertical="center"/>
      <protection/>
    </xf>
    <xf numFmtId="164" fontId="19" fillId="0" borderId="20" xfId="0" applyNumberFormat="1" applyFont="1" applyBorder="1" applyAlignment="1">
      <alignment/>
    </xf>
    <xf numFmtId="164" fontId="19" fillId="0" borderId="0" xfId="0" applyNumberFormat="1" applyFont="1" applyBorder="1" applyAlignment="1">
      <alignment/>
    </xf>
    <xf numFmtId="164" fontId="19" fillId="0" borderId="0" xfId="0" applyNumberFormat="1" applyFont="1" applyBorder="1" applyAlignment="1" quotePrefix="1">
      <alignment horizontal="center"/>
    </xf>
    <xf numFmtId="166" fontId="10" fillId="0" borderId="0" xfId="0" applyNumberFormat="1" applyFont="1" applyBorder="1" applyAlignment="1">
      <alignment horizontal="right"/>
    </xf>
    <xf numFmtId="164" fontId="10" fillId="0" borderId="10" xfId="61" applyNumberFormat="1" applyFont="1" applyBorder="1">
      <alignment/>
      <protection/>
    </xf>
    <xf numFmtId="164" fontId="10" fillId="0" borderId="11" xfId="61" applyNumberFormat="1" applyFont="1" applyBorder="1">
      <alignment/>
      <protection/>
    </xf>
    <xf numFmtId="164" fontId="22" fillId="0" borderId="21" xfId="0" applyNumberFormat="1" applyFont="1" applyBorder="1" applyAlignment="1">
      <alignment/>
    </xf>
    <xf numFmtId="164" fontId="22" fillId="0" borderId="15" xfId="0" applyNumberFormat="1" applyFont="1" applyFill="1" applyBorder="1" applyAlignment="1">
      <alignment/>
    </xf>
    <xf numFmtId="164" fontId="19" fillId="0" borderId="22" xfId="0" applyNumberFormat="1" applyFont="1" applyBorder="1" applyAlignment="1">
      <alignment/>
    </xf>
    <xf numFmtId="164" fontId="10" fillId="0" borderId="15" xfId="0" applyNumberFormat="1" applyFont="1" applyBorder="1" applyAlignment="1">
      <alignment/>
    </xf>
    <xf numFmtId="164" fontId="10" fillId="0" borderId="19" xfId="0" applyNumberFormat="1" applyFont="1" applyBorder="1" applyAlignment="1">
      <alignment/>
    </xf>
    <xf numFmtId="164" fontId="10" fillId="0" borderId="17" xfId="0" applyNumberFormat="1" applyFont="1" applyBorder="1" applyAlignment="1">
      <alignment/>
    </xf>
    <xf numFmtId="164" fontId="10" fillId="0" borderId="19" xfId="0" applyNumberFormat="1" applyFont="1" applyBorder="1" applyAlignment="1" quotePrefix="1">
      <alignment horizontal="right"/>
    </xf>
    <xf numFmtId="164" fontId="10" fillId="0" borderId="21" xfId="0" applyNumberFormat="1" applyFont="1" applyBorder="1" applyAlignment="1">
      <alignment/>
    </xf>
    <xf numFmtId="164" fontId="10" fillId="0" borderId="20" xfId="0" applyNumberFormat="1" applyFont="1" applyBorder="1" applyAlignment="1">
      <alignment/>
    </xf>
    <xf numFmtId="164" fontId="10" fillId="0" borderId="12" xfId="0" applyNumberFormat="1" applyFont="1" applyBorder="1" applyAlignment="1">
      <alignment/>
    </xf>
    <xf numFmtId="164" fontId="19" fillId="0" borderId="23" xfId="0" applyNumberFormat="1" applyFont="1" applyBorder="1" applyAlignment="1">
      <alignment/>
    </xf>
    <xf numFmtId="164" fontId="19" fillId="0" borderId="24" xfId="0" applyNumberFormat="1" applyFont="1" applyBorder="1" applyAlignment="1">
      <alignment/>
    </xf>
    <xf numFmtId="164" fontId="19" fillId="0" borderId="16" xfId="0" applyNumberFormat="1" applyFont="1" applyBorder="1" applyAlignment="1">
      <alignment/>
    </xf>
    <xf numFmtId="164" fontId="19" fillId="0" borderId="22" xfId="0" applyNumberFormat="1" applyFont="1" applyFill="1" applyBorder="1" applyAlignment="1">
      <alignment/>
    </xf>
    <xf numFmtId="1" fontId="1" fillId="0" borderId="17" xfId="0" applyNumberFormat="1" applyFont="1" applyBorder="1" applyAlignment="1">
      <alignment/>
    </xf>
    <xf numFmtId="164" fontId="1" fillId="0" borderId="11" xfId="0" applyNumberFormat="1" applyFont="1" applyFill="1" applyBorder="1" applyAlignment="1">
      <alignment horizontal="right"/>
    </xf>
    <xf numFmtId="0" fontId="2" fillId="0" borderId="22" xfId="0" applyFont="1" applyBorder="1" applyAlignment="1">
      <alignment horizontal="center" vertical="top" wrapText="1"/>
    </xf>
    <xf numFmtId="0" fontId="1" fillId="33" borderId="22" xfId="0" applyFont="1" applyFill="1" applyBorder="1" applyAlignment="1" applyProtection="1">
      <alignment horizontal="center"/>
      <protection/>
    </xf>
    <xf numFmtId="166" fontId="38" fillId="0" borderId="19" xfId="0" applyNumberFormat="1" applyFont="1" applyBorder="1" applyAlignment="1">
      <alignment horizontal="right"/>
    </xf>
    <xf numFmtId="166" fontId="39" fillId="0" borderId="24" xfId="0" applyNumberFormat="1" applyFont="1" applyBorder="1" applyAlignment="1" applyProtection="1">
      <alignment horizontal="right"/>
      <protection locked="0"/>
    </xf>
    <xf numFmtId="166" fontId="38" fillId="0" borderId="19" xfId="0" applyNumberFormat="1" applyFont="1" applyBorder="1" applyAlignment="1" applyProtection="1">
      <alignment horizontal="right"/>
      <protection locked="0"/>
    </xf>
    <xf numFmtId="166" fontId="39" fillId="0" borderId="19" xfId="0" applyNumberFormat="1" applyFont="1" applyBorder="1" applyAlignment="1" applyProtection="1">
      <alignment horizontal="right"/>
      <protection locked="0"/>
    </xf>
    <xf numFmtId="166" fontId="38" fillId="0" borderId="19" xfId="0" applyNumberFormat="1" applyFont="1" applyBorder="1" applyAlignment="1" applyProtection="1">
      <alignment horizontal="right"/>
      <protection/>
    </xf>
    <xf numFmtId="166" fontId="39" fillId="0" borderId="19" xfId="0" applyNumberFormat="1" applyFont="1" applyBorder="1" applyAlignment="1" applyProtection="1">
      <alignment horizontal="right"/>
      <protection/>
    </xf>
    <xf numFmtId="166" fontId="39" fillId="0" borderId="19" xfId="0" applyNumberFormat="1" applyFont="1" applyBorder="1" applyAlignment="1">
      <alignment horizontal="right"/>
    </xf>
    <xf numFmtId="166" fontId="40" fillId="0" borderId="19" xfId="0" applyNumberFormat="1" applyFont="1" applyBorder="1" applyAlignment="1" applyProtection="1">
      <alignment horizontal="right"/>
      <protection/>
    </xf>
    <xf numFmtId="166" fontId="2" fillId="0" borderId="0" xfId="0" applyNumberFormat="1" applyFont="1" applyBorder="1" applyAlignment="1" applyProtection="1">
      <alignment/>
      <protection/>
    </xf>
    <xf numFmtId="166" fontId="2" fillId="0" borderId="0" xfId="0" applyNumberFormat="1" applyFont="1" applyFill="1" applyBorder="1" applyAlignment="1" applyProtection="1">
      <alignment/>
      <protection/>
    </xf>
    <xf numFmtId="0" fontId="34" fillId="0" borderId="22" xfId="0" applyFont="1" applyBorder="1" applyAlignment="1">
      <alignment/>
    </xf>
    <xf numFmtId="2" fontId="34" fillId="0" borderId="22" xfId="0" applyNumberFormat="1" applyFont="1" applyBorder="1" applyAlignment="1">
      <alignment/>
    </xf>
    <xf numFmtId="0" fontId="34" fillId="0" borderId="22" xfId="0" applyFont="1" applyBorder="1" applyAlignment="1" quotePrefix="1">
      <alignment horizontal="center"/>
    </xf>
    <xf numFmtId="2" fontId="34" fillId="0" borderId="22" xfId="0" applyNumberFormat="1" applyFont="1" applyFill="1" applyBorder="1" applyAlignment="1">
      <alignment horizontal="right" vertical="center"/>
    </xf>
    <xf numFmtId="0" fontId="34" fillId="0" borderId="22" xfId="0" applyFont="1" applyBorder="1" applyAlignment="1">
      <alignment wrapText="1"/>
    </xf>
    <xf numFmtId="0" fontId="34" fillId="0" borderId="22" xfId="0" applyFont="1" applyBorder="1" applyAlignment="1">
      <alignment horizontal="left" vertical="center"/>
    </xf>
    <xf numFmtId="2" fontId="34" fillId="0" borderId="22" xfId="0" applyNumberFormat="1" applyFont="1" applyBorder="1" applyAlignment="1" quotePrefix="1">
      <alignment horizontal="center"/>
    </xf>
    <xf numFmtId="0" fontId="34" fillId="0" borderId="26" xfId="0" applyFont="1" applyBorder="1" applyAlignment="1">
      <alignment horizontal="left" vertical="center" wrapText="1"/>
    </xf>
    <xf numFmtId="0" fontId="34" fillId="0" borderId="10" xfId="0" applyFont="1" applyBorder="1" applyAlignment="1">
      <alignment/>
    </xf>
    <xf numFmtId="0" fontId="34" fillId="0" borderId="22" xfId="0" applyFont="1" applyBorder="1" applyAlignment="1">
      <alignment horizontal="left" vertical="center" wrapText="1"/>
    </xf>
    <xf numFmtId="0" fontId="34" fillId="0" borderId="22" xfId="0" applyFont="1" applyFill="1" applyBorder="1" applyAlignment="1">
      <alignment horizontal="left" vertical="center" wrapText="1"/>
    </xf>
    <xf numFmtId="0" fontId="41" fillId="0" borderId="18" xfId="0" applyFont="1" applyBorder="1" applyAlignment="1">
      <alignment horizontal="center"/>
    </xf>
    <xf numFmtId="0" fontId="34" fillId="0" borderId="0" xfId="0" applyFont="1" applyFill="1" applyBorder="1" applyAlignment="1">
      <alignment horizontal="left" vertical="center" wrapText="1"/>
    </xf>
    <xf numFmtId="0" fontId="34" fillId="0" borderId="25" xfId="0" applyFont="1" applyBorder="1" applyAlignment="1">
      <alignment horizontal="left" vertical="center" wrapText="1"/>
    </xf>
    <xf numFmtId="0" fontId="34" fillId="0" borderId="0" xfId="0" applyFont="1" applyBorder="1" applyAlignment="1">
      <alignment/>
    </xf>
    <xf numFmtId="2" fontId="34" fillId="0" borderId="0" xfId="0" applyNumberFormat="1" applyFont="1" applyBorder="1" applyAlignment="1" quotePrefix="1">
      <alignment horizontal="center"/>
    </xf>
    <xf numFmtId="2" fontId="34" fillId="0" borderId="22" xfId="0" applyNumberFormat="1" applyFont="1" applyBorder="1" applyAlignment="1">
      <alignment horizontal="center"/>
    </xf>
    <xf numFmtId="2" fontId="34" fillId="0" borderId="10" xfId="0" applyNumberFormat="1" applyFont="1" applyBorder="1" applyAlignment="1">
      <alignment horizontal="center"/>
    </xf>
    <xf numFmtId="2" fontId="34" fillId="0" borderId="11" xfId="0" applyNumberFormat="1" applyFont="1" applyBorder="1" applyAlignment="1">
      <alignment horizontal="center"/>
    </xf>
    <xf numFmtId="0" fontId="0" fillId="33" borderId="24" xfId="0" applyFill="1" applyBorder="1" applyAlignment="1">
      <alignment/>
    </xf>
    <xf numFmtId="0" fontId="42" fillId="33" borderId="26" xfId="0" applyFont="1" applyFill="1" applyBorder="1" applyAlignment="1">
      <alignment horizontal="center" vertical="center"/>
    </xf>
    <xf numFmtId="0" fontId="42" fillId="33" borderId="19" xfId="0" applyFont="1" applyFill="1" applyBorder="1" applyAlignment="1">
      <alignment horizontal="center"/>
    </xf>
    <xf numFmtId="0" fontId="42" fillId="33" borderId="22" xfId="0" applyFont="1" applyFill="1" applyBorder="1" applyAlignment="1">
      <alignment horizontal="center" vertical="center"/>
    </xf>
    <xf numFmtId="0" fontId="0" fillId="33" borderId="20" xfId="0" applyFill="1" applyBorder="1" applyAlignment="1">
      <alignment/>
    </xf>
    <xf numFmtId="0" fontId="2" fillId="0" borderId="22" xfId="0" applyFont="1" applyBorder="1" applyAlignment="1">
      <alignment horizontal="left" vertical="top" wrapText="1"/>
    </xf>
    <xf numFmtId="0" fontId="2" fillId="0" borderId="11" xfId="0" applyFont="1" applyBorder="1" applyAlignment="1">
      <alignment horizontal="center" vertical="top" wrapText="1"/>
    </xf>
    <xf numFmtId="0" fontId="2" fillId="0" borderId="22" xfId="0" applyFont="1" applyBorder="1" applyAlignment="1">
      <alignment vertical="top" wrapText="1"/>
    </xf>
    <xf numFmtId="2" fontId="2" fillId="0" borderId="22" xfId="0" applyNumberFormat="1" applyFont="1" applyBorder="1" applyAlignment="1">
      <alignment horizontal="right" vertical="top" wrapText="1"/>
    </xf>
    <xf numFmtId="0" fontId="8" fillId="0" borderId="18" xfId="0" applyFont="1" applyBorder="1" applyAlignment="1">
      <alignment horizontal="center" vertical="center"/>
    </xf>
    <xf numFmtId="0" fontId="1" fillId="0" borderId="22" xfId="0" applyFont="1" applyBorder="1" applyAlignment="1">
      <alignment vertical="center" wrapText="1"/>
    </xf>
    <xf numFmtId="164" fontId="1" fillId="0" borderId="22" xfId="0" applyNumberFormat="1" applyFont="1" applyFill="1" applyBorder="1" applyAlignment="1">
      <alignment horizontal="center" vertical="center"/>
    </xf>
    <xf numFmtId="0" fontId="2" fillId="0" borderId="22" xfId="0" applyFont="1" applyBorder="1" applyAlignment="1">
      <alignment horizontal="left" vertical="center" wrapText="1"/>
    </xf>
    <xf numFmtId="164" fontId="2" fillId="0" borderId="22" xfId="0" applyNumberFormat="1" applyFont="1" applyFill="1" applyBorder="1" applyAlignment="1">
      <alignment horizontal="right" vertical="center"/>
    </xf>
    <xf numFmtId="0" fontId="24" fillId="0" borderId="22" xfId="0" applyFont="1" applyBorder="1" applyAlignment="1">
      <alignment horizontal="left" vertical="center"/>
    </xf>
    <xf numFmtId="164" fontId="1" fillId="0" borderId="22" xfId="0" applyNumberFormat="1" applyFont="1" applyFill="1" applyBorder="1" applyAlignment="1">
      <alignment horizontal="right" vertical="center"/>
    </xf>
    <xf numFmtId="164" fontId="24" fillId="0" borderId="22" xfId="0" applyNumberFormat="1" applyFont="1" applyFill="1" applyBorder="1" applyAlignment="1">
      <alignment horizontal="right" vertical="center"/>
    </xf>
    <xf numFmtId="164" fontId="2" fillId="0" borderId="22" xfId="0" applyNumberFormat="1" applyFont="1" applyBorder="1" applyAlignment="1">
      <alignment/>
    </xf>
    <xf numFmtId="164" fontId="2" fillId="0" borderId="25" xfId="0" applyNumberFormat="1" applyFont="1" applyBorder="1" applyAlignment="1">
      <alignment/>
    </xf>
    <xf numFmtId="0" fontId="1" fillId="33" borderId="19" xfId="0" applyFont="1" applyFill="1" applyBorder="1" applyAlignment="1">
      <alignment horizontal="center" wrapText="1"/>
    </xf>
    <xf numFmtId="0" fontId="1" fillId="33" borderId="19" xfId="0" applyFont="1" applyFill="1" applyBorder="1" applyAlignment="1">
      <alignment horizontal="center"/>
    </xf>
    <xf numFmtId="0" fontId="2" fillId="33" borderId="20" xfId="0" applyFont="1" applyFill="1" applyBorder="1" applyAlignment="1">
      <alignment horizontal="center" wrapText="1"/>
    </xf>
    <xf numFmtId="0" fontId="2" fillId="33" borderId="20" xfId="0" applyFont="1" applyFill="1" applyBorder="1" applyAlignment="1">
      <alignment horizontal="center"/>
    </xf>
    <xf numFmtId="0" fontId="12" fillId="33" borderId="22" xfId="0" applyFont="1" applyFill="1" applyBorder="1" applyAlignment="1">
      <alignment horizontal="center" vertical="center" wrapText="1"/>
    </xf>
    <xf numFmtId="0" fontId="12" fillId="33" borderId="12" xfId="0" applyFont="1" applyFill="1" applyBorder="1" applyAlignment="1">
      <alignment horizontal="center" vertical="center"/>
    </xf>
    <xf numFmtId="0" fontId="12" fillId="33" borderId="22" xfId="0" applyFont="1" applyFill="1" applyBorder="1" applyAlignment="1">
      <alignment horizontal="center" vertical="center"/>
    </xf>
    <xf numFmtId="0" fontId="10" fillId="33" borderId="22" xfId="0" applyFont="1" applyFill="1" applyBorder="1" applyAlignment="1">
      <alignment horizontal="center" vertical="center" wrapText="1"/>
    </xf>
    <xf numFmtId="16" fontId="10" fillId="33" borderId="22" xfId="0" applyNumberFormat="1" applyFont="1" applyFill="1" applyBorder="1" applyAlignment="1">
      <alignment horizontal="center" vertical="center" wrapText="1"/>
    </xf>
    <xf numFmtId="2" fontId="10" fillId="0" borderId="22" xfId="0" applyNumberFormat="1" applyFont="1" applyBorder="1" applyAlignment="1">
      <alignment horizontal="center" vertical="center"/>
    </xf>
    <xf numFmtId="2" fontId="19" fillId="0" borderId="22" xfId="0" applyNumberFormat="1" applyFont="1" applyBorder="1" applyAlignment="1">
      <alignment vertical="center"/>
    </xf>
    <xf numFmtId="2" fontId="10" fillId="0" borderId="10" xfId="0" applyNumberFormat="1" applyFont="1" applyBorder="1" applyAlignment="1">
      <alignment/>
    </xf>
    <xf numFmtId="2" fontId="10" fillId="0" borderId="22" xfId="0" applyNumberFormat="1" applyFont="1" applyBorder="1" applyAlignment="1">
      <alignment vertical="center"/>
    </xf>
    <xf numFmtId="0" fontId="10" fillId="33" borderId="2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9" fillId="0" borderId="22" xfId="0" applyFont="1" applyBorder="1" applyAlignment="1">
      <alignment horizontal="left" vertical="center"/>
    </xf>
    <xf numFmtId="2" fontId="10" fillId="0" borderId="22" xfId="0" applyNumberFormat="1" applyFont="1" applyFill="1" applyBorder="1" applyAlignment="1">
      <alignment horizontal="center" vertical="center"/>
    </xf>
    <xf numFmtId="2" fontId="10" fillId="0" borderId="22" xfId="0" applyNumberFormat="1" applyFont="1" applyFill="1" applyBorder="1" applyAlignment="1">
      <alignment horizontal="right" vertical="center"/>
    </xf>
    <xf numFmtId="2" fontId="2" fillId="0" borderId="22" xfId="0" applyNumberFormat="1" applyFont="1" applyBorder="1" applyAlignment="1">
      <alignment vertical="center"/>
    </xf>
    <xf numFmtId="2" fontId="2" fillId="0" borderId="0" xfId="0" applyNumberFormat="1" applyFont="1" applyFill="1" applyBorder="1" applyAlignment="1">
      <alignment/>
    </xf>
    <xf numFmtId="2" fontId="10" fillId="0" borderId="22" xfId="0" applyNumberFormat="1" applyFont="1" applyBorder="1" applyAlignment="1">
      <alignment horizontal="right" vertical="center"/>
    </xf>
    <xf numFmtId="2" fontId="10" fillId="0" borderId="20" xfId="0" applyNumberFormat="1" applyFont="1" applyFill="1" applyBorder="1" applyAlignment="1">
      <alignment horizontal="right" vertical="center"/>
    </xf>
    <xf numFmtId="2" fontId="10" fillId="0" borderId="20" xfId="0" applyNumberFormat="1" applyFont="1" applyFill="1" applyBorder="1" applyAlignment="1">
      <alignment horizontal="center" vertical="center"/>
    </xf>
    <xf numFmtId="164" fontId="10" fillId="0" borderId="20" xfId="0" applyNumberFormat="1" applyFont="1" applyBorder="1" applyAlignment="1" applyProtection="1" quotePrefix="1">
      <alignment horizontal="right" vertical="center"/>
      <protection/>
    </xf>
    <xf numFmtId="164" fontId="10" fillId="0" borderId="20" xfId="0" applyNumberFormat="1" applyFont="1" applyBorder="1" applyAlignment="1" applyProtection="1" quotePrefix="1">
      <alignment horizontal="center" vertical="center"/>
      <protection/>
    </xf>
    <xf numFmtId="164" fontId="10" fillId="0" borderId="19" xfId="0" applyNumberFormat="1" applyFont="1" applyBorder="1" applyAlignment="1">
      <alignment horizontal="right"/>
    </xf>
    <xf numFmtId="164" fontId="10" fillId="0" borderId="20" xfId="0" applyNumberFormat="1" applyFont="1" applyBorder="1" applyAlignment="1">
      <alignment horizontal="right"/>
    </xf>
    <xf numFmtId="0" fontId="2" fillId="0" borderId="0" xfId="0" applyFont="1" applyAlignment="1">
      <alignment horizontal="center"/>
    </xf>
    <xf numFmtId="0" fontId="1" fillId="0" borderId="0" xfId="0" applyFont="1" applyAlignment="1">
      <alignment horizontal="center"/>
    </xf>
    <xf numFmtId="0" fontId="19" fillId="0" borderId="0" xfId="0" applyFont="1" applyAlignment="1">
      <alignment horizontal="center"/>
    </xf>
    <xf numFmtId="0" fontId="19" fillId="33" borderId="20" xfId="0" applyFont="1" applyFill="1" applyBorder="1" applyAlignment="1">
      <alignment/>
    </xf>
    <xf numFmtId="0" fontId="19" fillId="0" borderId="19" xfId="0" applyFont="1" applyBorder="1" applyAlignment="1">
      <alignment horizontal="center"/>
    </xf>
    <xf numFmtId="0" fontId="19" fillId="0" borderId="20" xfId="0" applyFont="1" applyBorder="1" applyAlignment="1">
      <alignment horizontal="center"/>
    </xf>
    <xf numFmtId="4" fontId="10" fillId="0" borderId="19" xfId="0" applyNumberFormat="1" applyFont="1" applyBorder="1" applyAlignment="1">
      <alignment horizontal="right"/>
    </xf>
    <xf numFmtId="4" fontId="10" fillId="0" borderId="20" xfId="0" applyNumberFormat="1" applyFont="1" applyBorder="1" applyAlignment="1">
      <alignment horizontal="right"/>
    </xf>
    <xf numFmtId="0" fontId="1" fillId="0" borderId="43" xfId="0" applyFont="1" applyBorder="1" applyAlignment="1">
      <alignment horizontal="center" vertical="center"/>
    </xf>
    <xf numFmtId="0" fontId="1" fillId="0" borderId="44" xfId="0" applyFont="1" applyBorder="1" applyAlignment="1">
      <alignment horizontal="left" vertical="center"/>
    </xf>
    <xf numFmtId="164" fontId="19" fillId="0" borderId="44" xfId="0" applyNumberFormat="1" applyFont="1" applyBorder="1" applyAlignment="1">
      <alignment horizontal="right"/>
    </xf>
    <xf numFmtId="164" fontId="19" fillId="0" borderId="43" xfId="0" applyNumberFormat="1" applyFont="1" applyBorder="1" applyAlignment="1">
      <alignment horizontal="center"/>
    </xf>
    <xf numFmtId="164" fontId="19" fillId="0" borderId="45" xfId="0" applyNumberFormat="1"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left" vertical="center"/>
    </xf>
    <xf numFmtId="164" fontId="10" fillId="0" borderId="45" xfId="0" applyNumberFormat="1" applyFont="1" applyBorder="1" applyAlignment="1">
      <alignment/>
    </xf>
    <xf numFmtId="164" fontId="10" fillId="0" borderId="43" xfId="0" applyNumberFormat="1" applyFont="1" applyBorder="1" applyAlignment="1">
      <alignment horizontal="center"/>
    </xf>
    <xf numFmtId="164" fontId="10" fillId="0" borderId="45" xfId="0" applyNumberFormat="1" applyFont="1" applyBorder="1" applyAlignment="1">
      <alignment horizontal="center"/>
    </xf>
    <xf numFmtId="0" fontId="2" fillId="0" borderId="43" xfId="0" applyFont="1" applyBorder="1" applyAlignment="1">
      <alignment horizontal="center" vertical="center"/>
    </xf>
    <xf numFmtId="164" fontId="10" fillId="0" borderId="44" xfId="0" applyNumberFormat="1" applyFont="1" applyBorder="1" applyAlignment="1">
      <alignment horizontal="right"/>
    </xf>
    <xf numFmtId="0" fontId="1" fillId="0" borderId="43" xfId="0" applyFont="1" applyBorder="1" applyAlignment="1">
      <alignment horizontal="center"/>
    </xf>
    <xf numFmtId="164" fontId="19" fillId="0" borderId="19" xfId="0" applyNumberFormat="1" applyFont="1" applyBorder="1" applyAlignment="1" quotePrefix="1">
      <alignment horizontal="right"/>
    </xf>
    <xf numFmtId="164" fontId="19" fillId="0" borderId="45" xfId="0" applyNumberFormat="1" applyFont="1" applyBorder="1" applyAlignment="1" quotePrefix="1">
      <alignment horizontal="right"/>
    </xf>
    <xf numFmtId="164" fontId="10" fillId="0" borderId="44" xfId="0" applyNumberFormat="1" applyFont="1" applyBorder="1" applyAlignment="1" quotePrefix="1">
      <alignment horizontal="right"/>
    </xf>
    <xf numFmtId="164" fontId="10" fillId="0" borderId="0" xfId="0" applyNumberFormat="1" applyFont="1" applyAlignment="1">
      <alignment horizontal="center"/>
    </xf>
    <xf numFmtId="164" fontId="10" fillId="0" borderId="44" xfId="0" applyNumberFormat="1" applyFont="1" applyBorder="1" applyAlignment="1">
      <alignment/>
    </xf>
    <xf numFmtId="164" fontId="19" fillId="0" borderId="19" xfId="0" applyNumberFormat="1" applyFont="1" applyBorder="1" applyAlignment="1">
      <alignment/>
    </xf>
    <xf numFmtId="164" fontId="19" fillId="0" borderId="44" xfId="0" applyNumberFormat="1" applyFont="1" applyBorder="1" applyAlignment="1">
      <alignment/>
    </xf>
    <xf numFmtId="0" fontId="1" fillId="0" borderId="46" xfId="0" applyFont="1" applyBorder="1" applyAlignment="1">
      <alignment horizontal="center"/>
    </xf>
    <xf numFmtId="0" fontId="1" fillId="0" borderId="47" xfId="0" applyFont="1" applyFill="1" applyBorder="1" applyAlignment="1">
      <alignment horizontal="left" vertical="center"/>
    </xf>
    <xf numFmtId="2" fontId="19" fillId="0" borderId="48" xfId="0" applyNumberFormat="1" applyFont="1" applyBorder="1" applyAlignment="1">
      <alignment/>
    </xf>
    <xf numFmtId="2" fontId="19" fillId="0" borderId="47" xfId="0" applyNumberFormat="1" applyFont="1" applyBorder="1" applyAlignment="1">
      <alignment/>
    </xf>
    <xf numFmtId="2" fontId="19" fillId="0" borderId="46" xfId="0" applyNumberFormat="1" applyFont="1" applyBorder="1" applyAlignment="1">
      <alignment/>
    </xf>
    <xf numFmtId="2" fontId="19" fillId="0" borderId="49" xfId="0" applyNumberFormat="1" applyFont="1" applyBorder="1" applyAlignment="1">
      <alignment/>
    </xf>
    <xf numFmtId="0" fontId="1" fillId="0" borderId="0" xfId="0" applyFont="1" applyBorder="1" applyAlignment="1">
      <alignment horizontal="center"/>
    </xf>
    <xf numFmtId="0" fontId="1" fillId="0" borderId="0" xfId="0" applyFont="1" applyFill="1" applyBorder="1" applyAlignment="1">
      <alignment horizontal="left" vertical="center"/>
    </xf>
    <xf numFmtId="0" fontId="1" fillId="0" borderId="0" xfId="0" applyFont="1" applyBorder="1" applyAlignment="1">
      <alignment horizontal="right"/>
    </xf>
    <xf numFmtId="0" fontId="2" fillId="0" borderId="0" xfId="0" applyFont="1" applyFill="1" applyBorder="1" applyAlignment="1">
      <alignment horizontal="left" vertical="center"/>
    </xf>
    <xf numFmtId="164" fontId="10" fillId="0" borderId="0" xfId="0" applyNumberFormat="1" applyFont="1" applyAlignment="1">
      <alignment/>
    </xf>
    <xf numFmtId="2" fontId="10" fillId="0" borderId="0" xfId="0" applyNumberFormat="1" applyFont="1" applyAlignment="1">
      <alignment/>
    </xf>
    <xf numFmtId="0" fontId="10" fillId="0" borderId="48" xfId="0" applyFont="1" applyBorder="1" applyAlignment="1">
      <alignment horizontal="center"/>
    </xf>
    <xf numFmtId="0" fontId="10" fillId="0" borderId="47" xfId="0" applyFont="1" applyBorder="1" applyAlignment="1">
      <alignment horizontal="center"/>
    </xf>
    <xf numFmtId="0" fontId="10" fillId="0" borderId="50" xfId="0" applyFont="1" applyBorder="1" applyAlignment="1">
      <alignment horizontal="center"/>
    </xf>
    <xf numFmtId="0" fontId="10" fillId="0" borderId="49" xfId="0" applyFont="1" applyBorder="1" applyAlignment="1">
      <alignment horizontal="center"/>
    </xf>
    <xf numFmtId="0" fontId="2" fillId="0" borderId="44" xfId="0" applyFont="1" applyBorder="1" applyAlignment="1" applyProtection="1">
      <alignment horizontal="left" vertical="center"/>
      <protection/>
    </xf>
    <xf numFmtId="0" fontId="1" fillId="0" borderId="51" xfId="0" applyFont="1" applyBorder="1" applyAlignment="1">
      <alignment horizontal="center"/>
    </xf>
    <xf numFmtId="0" fontId="1" fillId="0" borderId="51" xfId="0" applyFont="1" applyFill="1" applyBorder="1" applyAlignment="1">
      <alignment horizontal="left" vertical="center"/>
    </xf>
    <xf numFmtId="2" fontId="19" fillId="0" borderId="51" xfId="0" applyNumberFormat="1" applyFont="1" applyBorder="1" applyAlignment="1">
      <alignment/>
    </xf>
    <xf numFmtId="0" fontId="2" fillId="0" borderId="52" xfId="0" applyFont="1" applyBorder="1" applyAlignment="1">
      <alignment horizontal="center"/>
    </xf>
    <xf numFmtId="0" fontId="2" fillId="0" borderId="53" xfId="0" applyFont="1" applyBorder="1" applyAlignment="1" applyProtection="1">
      <alignment horizontal="left" vertical="center"/>
      <protection/>
    </xf>
    <xf numFmtId="164" fontId="10" fillId="0" borderId="54" xfId="0" applyNumberFormat="1" applyFont="1" applyBorder="1" applyAlignment="1">
      <alignment horizontal="right"/>
    </xf>
    <xf numFmtId="164" fontId="10" fillId="0" borderId="53" xfId="0" applyNumberFormat="1" applyFont="1" applyBorder="1" applyAlignment="1">
      <alignment horizontal="right"/>
    </xf>
    <xf numFmtId="164" fontId="10" fillId="0" borderId="52" xfId="0" applyNumberFormat="1" applyFont="1" applyBorder="1" applyAlignment="1">
      <alignment horizontal="center"/>
    </xf>
    <xf numFmtId="164" fontId="10" fillId="0" borderId="55" xfId="0" applyNumberFormat="1" applyFont="1" applyBorder="1" applyAlignment="1">
      <alignment horizontal="center"/>
    </xf>
    <xf numFmtId="0" fontId="19" fillId="0" borderId="0" xfId="0" applyFont="1" applyAlignment="1">
      <alignment/>
    </xf>
    <xf numFmtId="164" fontId="19" fillId="0" borderId="0" xfId="0" applyNumberFormat="1" applyFont="1" applyAlignment="1">
      <alignment/>
    </xf>
    <xf numFmtId="0" fontId="23" fillId="0" borderId="0" xfId="0" applyFont="1" applyAlignment="1">
      <alignment horizontal="right"/>
    </xf>
    <xf numFmtId="0" fontId="44" fillId="0" borderId="0" xfId="0" applyFont="1" applyAlignment="1">
      <alignment horizontal="left"/>
    </xf>
    <xf numFmtId="172" fontId="1" fillId="0" borderId="0" xfId="0" applyNumberFormat="1" applyFont="1" applyAlignment="1">
      <alignment/>
    </xf>
    <xf numFmtId="0" fontId="1" fillId="0" borderId="19" xfId="0" applyFont="1" applyBorder="1" applyAlignment="1">
      <alignment horizontal="center" vertical="center"/>
    </xf>
    <xf numFmtId="164" fontId="19" fillId="0" borderId="17" xfId="0" applyNumberFormat="1" applyFont="1" applyBorder="1" applyAlignment="1">
      <alignment horizontal="center"/>
    </xf>
    <xf numFmtId="164" fontId="10" fillId="0" borderId="17" xfId="0" applyNumberFormat="1"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2" fontId="19" fillId="0" borderId="20" xfId="0" applyNumberFormat="1" applyFont="1" applyBorder="1" applyAlignment="1">
      <alignment/>
    </xf>
    <xf numFmtId="2" fontId="19" fillId="0" borderId="12" xfId="0" applyNumberFormat="1" applyFont="1" applyBorder="1" applyAlignment="1">
      <alignment/>
    </xf>
    <xf numFmtId="0" fontId="1" fillId="0" borderId="15" xfId="0" applyFont="1" applyBorder="1" applyAlignment="1">
      <alignment horizontal="left" vertical="center"/>
    </xf>
    <xf numFmtId="0" fontId="1" fillId="0" borderId="21" xfId="0" applyFont="1" applyFill="1" applyBorder="1" applyAlignment="1">
      <alignment horizontal="left" vertical="center"/>
    </xf>
    <xf numFmtId="164" fontId="10" fillId="0" borderId="17" xfId="0" applyNumberFormat="1" applyFont="1" applyBorder="1" applyAlignment="1">
      <alignment horizontal="right"/>
    </xf>
    <xf numFmtId="164" fontId="19" fillId="0" borderId="17" xfId="0" applyNumberFormat="1" applyFont="1" applyBorder="1" applyAlignment="1" quotePrefix="1">
      <alignment horizontal="right"/>
    </xf>
    <xf numFmtId="0" fontId="10" fillId="33" borderId="19" xfId="0" applyFont="1" applyFill="1" applyBorder="1" applyAlignment="1">
      <alignment horizontal="center"/>
    </xf>
    <xf numFmtId="0" fontId="10" fillId="33" borderId="16" xfId="0" applyFont="1" applyFill="1" applyBorder="1" applyAlignment="1">
      <alignment horizontal="center"/>
    </xf>
    <xf numFmtId="0" fontId="10" fillId="33" borderId="17" xfId="0" applyFont="1" applyFill="1" applyBorder="1" applyAlignment="1">
      <alignment horizontal="center"/>
    </xf>
    <xf numFmtId="0" fontId="1" fillId="0" borderId="24" xfId="0" applyFont="1" applyBorder="1" applyAlignment="1">
      <alignment horizontal="center" vertical="center"/>
    </xf>
    <xf numFmtId="0" fontId="1" fillId="0" borderId="23" xfId="0" applyFont="1" applyBorder="1" applyAlignment="1">
      <alignment horizontal="left" vertical="center"/>
    </xf>
    <xf numFmtId="164" fontId="19" fillId="0" borderId="24" xfId="0" applyNumberFormat="1" applyFont="1" applyBorder="1" applyAlignment="1">
      <alignment horizontal="right"/>
    </xf>
    <xf numFmtId="164" fontId="19" fillId="0" borderId="16" xfId="0" applyNumberFormat="1" applyFont="1" applyBorder="1" applyAlignment="1">
      <alignment horizontal="center"/>
    </xf>
    <xf numFmtId="2" fontId="2" fillId="0" borderId="22" xfId="0" applyNumberFormat="1" applyFont="1" applyBorder="1" applyAlignment="1">
      <alignment horizontal="right" vertical="center"/>
    </xf>
    <xf numFmtId="2" fontId="1" fillId="0" borderId="26" xfId="0" applyNumberFormat="1" applyFont="1" applyBorder="1" applyAlignment="1">
      <alignment horizontal="right"/>
    </xf>
    <xf numFmtId="0" fontId="1" fillId="0" borderId="25" xfId="0" applyFont="1" applyFill="1" applyBorder="1" applyAlignment="1">
      <alignment horizontal="right" vertical="center"/>
    </xf>
    <xf numFmtId="2" fontId="1" fillId="0" borderId="25" xfId="0" applyNumberFormat="1" applyFont="1" applyBorder="1" applyAlignment="1">
      <alignment horizontal="right"/>
    </xf>
    <xf numFmtId="0" fontId="2" fillId="0" borderId="25" xfId="0" applyFont="1" applyBorder="1" applyAlignment="1">
      <alignment/>
    </xf>
    <xf numFmtId="0" fontId="20" fillId="0" borderId="0" xfId="0" applyFont="1" applyBorder="1" applyAlignment="1">
      <alignment horizontal="center"/>
    </xf>
    <xf numFmtId="0" fontId="13" fillId="0" borderId="0" xfId="0" applyFont="1" applyBorder="1" applyAlignment="1">
      <alignment horizontal="center"/>
    </xf>
    <xf numFmtId="0" fontId="10" fillId="0" borderId="0" xfId="0" applyFont="1" applyAlignment="1">
      <alignment wrapText="1"/>
    </xf>
    <xf numFmtId="164" fontId="8" fillId="0" borderId="0" xfId="0" applyNumberFormat="1" applyFont="1" applyAlignment="1">
      <alignment horizontal="center"/>
    </xf>
    <xf numFmtId="0" fontId="8" fillId="0" borderId="0" xfId="0" applyFont="1" applyAlignment="1">
      <alignment horizontal="center"/>
    </xf>
    <xf numFmtId="164" fontId="1" fillId="33" borderId="26" xfId="0" applyNumberFormat="1" applyFont="1" applyFill="1" applyBorder="1" applyAlignment="1">
      <alignment horizontal="center"/>
    </xf>
    <xf numFmtId="164" fontId="1" fillId="33" borderId="10" xfId="0" applyNumberFormat="1" applyFont="1" applyFill="1" applyBorder="1" applyAlignment="1">
      <alignment horizontal="center"/>
    </xf>
    <xf numFmtId="164" fontId="1" fillId="33" borderId="11" xfId="0" applyNumberFormat="1" applyFont="1" applyFill="1" applyBorder="1" applyAlignment="1">
      <alignment horizontal="center"/>
    </xf>
    <xf numFmtId="164" fontId="22" fillId="33" borderId="26" xfId="0" applyNumberFormat="1" applyFont="1" applyFill="1" applyBorder="1" applyAlignment="1">
      <alignment horizontal="center"/>
    </xf>
    <xf numFmtId="164" fontId="22" fillId="33" borderId="10" xfId="0" applyNumberFormat="1" applyFont="1" applyFill="1" applyBorder="1" applyAlignment="1">
      <alignment horizontal="center"/>
    </xf>
    <xf numFmtId="164" fontId="22" fillId="33" borderId="11" xfId="0" applyNumberFormat="1" applyFont="1" applyFill="1" applyBorder="1" applyAlignment="1">
      <alignment horizontal="center"/>
    </xf>
    <xf numFmtId="0" fontId="10" fillId="0" borderId="0" xfId="0" applyFont="1" applyAlignment="1">
      <alignment horizontal="left" wrapText="1"/>
    </xf>
    <xf numFmtId="0" fontId="42" fillId="33" borderId="24" xfId="0" applyFont="1" applyFill="1" applyBorder="1" applyAlignment="1">
      <alignment horizontal="center" vertical="center"/>
    </xf>
    <xf numFmtId="0" fontId="42" fillId="33" borderId="20" xfId="0" applyFont="1" applyFill="1" applyBorder="1" applyAlignment="1">
      <alignment horizontal="center" vertical="center"/>
    </xf>
    <xf numFmtId="0" fontId="8" fillId="0" borderId="0" xfId="0" applyFont="1" applyBorder="1" applyAlignment="1">
      <alignment horizontal="center"/>
    </xf>
    <xf numFmtId="0" fontId="42" fillId="33" borderId="26" xfId="0" applyFont="1" applyFill="1" applyBorder="1" applyAlignment="1">
      <alignment horizontal="center" vertical="center"/>
    </xf>
    <xf numFmtId="0" fontId="42" fillId="33" borderId="10" xfId="0" applyFont="1" applyFill="1" applyBorder="1" applyAlignment="1">
      <alignment horizontal="center" vertical="center"/>
    </xf>
    <xf numFmtId="0" fontId="42" fillId="33" borderId="11" xfId="0" applyFont="1" applyFill="1" applyBorder="1" applyAlignment="1">
      <alignment horizontal="center" vertical="center"/>
    </xf>
    <xf numFmtId="0" fontId="1" fillId="0" borderId="10" xfId="0" applyFont="1" applyBorder="1" applyAlignment="1">
      <alignment horizontal="center"/>
    </xf>
    <xf numFmtId="0" fontId="8" fillId="0" borderId="0" xfId="0" applyFont="1" applyAlignment="1">
      <alignment horizontal="center" vertical="center"/>
    </xf>
    <xf numFmtId="0" fontId="1" fillId="33" borderId="22" xfId="0" applyFont="1" applyFill="1" applyBorder="1" applyAlignment="1">
      <alignment horizontal="center" vertical="center"/>
    </xf>
    <xf numFmtId="0" fontId="1" fillId="33" borderId="24"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0" borderId="26"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18" xfId="0" applyFont="1" applyFill="1" applyBorder="1" applyAlignment="1">
      <alignment horizontal="center" vertical="center"/>
    </xf>
    <xf numFmtId="0" fontId="1" fillId="0" borderId="10" xfId="0" applyFont="1" applyBorder="1" applyAlignment="1">
      <alignment horizontal="right"/>
    </xf>
    <xf numFmtId="0" fontId="1" fillId="0" borderId="11" xfId="0" applyFont="1" applyBorder="1" applyAlignment="1">
      <alignment horizontal="right"/>
    </xf>
    <xf numFmtId="0" fontId="8" fillId="0" borderId="0" xfId="0" applyFont="1" applyFill="1" applyAlignment="1">
      <alignment horizontal="center" vertical="center"/>
    </xf>
    <xf numFmtId="0" fontId="8" fillId="0" borderId="0" xfId="0" applyFont="1" applyBorder="1" applyAlignment="1">
      <alignment horizontal="center" vertical="center"/>
    </xf>
    <xf numFmtId="0" fontId="1" fillId="33" borderId="26"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9"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2" xfId="0" applyFont="1" applyFill="1" applyBorder="1" applyAlignment="1">
      <alignment horizontal="center"/>
    </xf>
    <xf numFmtId="0" fontId="1" fillId="33" borderId="24"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0" fontId="22" fillId="33" borderId="22" xfId="0" applyFont="1" applyFill="1" applyBorder="1" applyAlignment="1">
      <alignment horizontal="center" vertical="center"/>
    </xf>
    <xf numFmtId="0" fontId="22" fillId="33" borderId="26"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1" xfId="0" applyFont="1" applyFill="1" applyBorder="1" applyAlignment="1">
      <alignment horizontal="center" vertical="center"/>
    </xf>
    <xf numFmtId="0" fontId="1" fillId="0" borderId="18" xfId="0" applyFont="1" applyBorder="1" applyAlignment="1">
      <alignment horizontal="center" vertical="center"/>
    </xf>
    <xf numFmtId="0" fontId="22" fillId="33" borderId="23"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1" fillId="0" borderId="21" xfId="0" applyFont="1" applyBorder="1" applyAlignment="1">
      <alignment horizontal="center"/>
    </xf>
    <xf numFmtId="0" fontId="1" fillId="0" borderId="18" xfId="0" applyFont="1" applyBorder="1" applyAlignment="1">
      <alignment horizontal="center"/>
    </xf>
    <xf numFmtId="0" fontId="1" fillId="33" borderId="26" xfId="0" applyFont="1" applyFill="1" applyBorder="1" applyAlignment="1" applyProtection="1" quotePrefix="1">
      <alignment horizontal="center" vertical="center"/>
      <protection/>
    </xf>
    <xf numFmtId="0" fontId="1" fillId="33" borderId="11"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1" fillId="0" borderId="12" xfId="0" applyFont="1" applyBorder="1" applyAlignment="1">
      <alignment horizontal="center"/>
    </xf>
    <xf numFmtId="0" fontId="2" fillId="0" borderId="0" xfId="0" applyFont="1" applyAlignment="1">
      <alignment vertical="center" wrapText="1"/>
    </xf>
    <xf numFmtId="0" fontId="8" fillId="0" borderId="0" xfId="0" applyFont="1" applyAlignment="1" quotePrefix="1">
      <alignment horizontal="center" vertical="center"/>
    </xf>
    <xf numFmtId="0" fontId="1" fillId="33" borderId="23" xfId="0" applyFont="1" applyFill="1" applyBorder="1" applyAlignment="1">
      <alignment horizontal="center" vertical="center"/>
    </xf>
    <xf numFmtId="0" fontId="1" fillId="33" borderId="21" xfId="0" applyFont="1" applyFill="1" applyBorder="1" applyAlignment="1">
      <alignment horizontal="center" vertical="center"/>
    </xf>
    <xf numFmtId="165" fontId="1" fillId="33" borderId="24" xfId="58" applyNumberFormat="1" applyFont="1" applyFill="1" applyBorder="1" applyAlignment="1" applyProtection="1">
      <alignment horizontal="center" vertical="center"/>
      <protection/>
    </xf>
    <xf numFmtId="165" fontId="1" fillId="33" borderId="20" xfId="58" applyFont="1" applyFill="1" applyBorder="1" applyAlignment="1">
      <alignment horizontal="center" vertical="center"/>
      <protection/>
    </xf>
    <xf numFmtId="165" fontId="1" fillId="33" borderId="26" xfId="58" applyNumberFormat="1" applyFont="1" applyFill="1" applyBorder="1" applyAlignment="1" applyProtection="1">
      <alignment horizontal="center" vertical="center"/>
      <protection/>
    </xf>
    <xf numFmtId="165" fontId="1" fillId="33" borderId="11" xfId="58" applyNumberFormat="1" applyFont="1" applyFill="1" applyBorder="1" applyAlignment="1" applyProtection="1">
      <alignment horizontal="center" vertical="center"/>
      <protection/>
    </xf>
    <xf numFmtId="165" fontId="8" fillId="0" borderId="0" xfId="58" applyNumberFormat="1" applyFont="1" applyAlignment="1" applyProtection="1">
      <alignment horizontal="center"/>
      <protection/>
    </xf>
    <xf numFmtId="165" fontId="8" fillId="0" borderId="0" xfId="58" applyFont="1" applyAlignment="1">
      <alignment horizontal="center"/>
      <protection/>
    </xf>
    <xf numFmtId="165" fontId="8" fillId="0" borderId="0" xfId="58" applyFont="1" applyBorder="1" applyAlignment="1" quotePrefix="1">
      <alignment horizontal="center"/>
      <protection/>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56"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165" fontId="14" fillId="0" borderId="0" xfId="60" applyNumberFormat="1" applyFont="1" applyAlignment="1" applyProtection="1">
      <alignment horizontal="center"/>
      <protection/>
    </xf>
    <xf numFmtId="165" fontId="8" fillId="0" borderId="0" xfId="60" applyFont="1" applyAlignment="1">
      <alignment horizontal="center"/>
      <protection/>
    </xf>
    <xf numFmtId="165" fontId="8" fillId="0" borderId="0" xfId="60" applyNumberFormat="1" applyFont="1" applyAlignment="1" applyProtection="1">
      <alignment horizontal="center"/>
      <protection/>
    </xf>
    <xf numFmtId="165" fontId="8" fillId="0" borderId="0" xfId="60" applyFont="1" applyBorder="1" applyAlignment="1" quotePrefix="1">
      <alignment horizontal="center"/>
      <protection/>
    </xf>
    <xf numFmtId="164" fontId="1" fillId="33" borderId="24" xfId="57" applyNumberFormat="1" applyFont="1" applyFill="1" applyBorder="1" applyAlignment="1">
      <alignment horizontal="center" vertical="center"/>
      <protection/>
    </xf>
    <xf numFmtId="0" fontId="2" fillId="33" borderId="20" xfId="57" applyFont="1" applyFill="1" applyBorder="1" applyAlignment="1">
      <alignment horizontal="center" vertical="center"/>
      <protection/>
    </xf>
    <xf numFmtId="0" fontId="22" fillId="33" borderId="26" xfId="57" applyFont="1" applyFill="1" applyBorder="1" applyAlignment="1">
      <alignment horizontal="center"/>
      <protection/>
    </xf>
    <xf numFmtId="0" fontId="22" fillId="33" borderId="10" xfId="57" applyFont="1" applyFill="1" applyBorder="1" applyAlignment="1">
      <alignment horizontal="center"/>
      <protection/>
    </xf>
    <xf numFmtId="0" fontId="22" fillId="33" borderId="11" xfId="57" applyFont="1" applyFill="1" applyBorder="1" applyAlignment="1">
      <alignment horizontal="center"/>
      <protection/>
    </xf>
    <xf numFmtId="0" fontId="14" fillId="0" borderId="0" xfId="57" applyFont="1" applyAlignment="1">
      <alignment horizontal="center"/>
      <protection/>
    </xf>
    <xf numFmtId="0" fontId="8" fillId="0" borderId="0" xfId="57" applyFont="1" applyAlignment="1">
      <alignment horizontal="center"/>
      <protection/>
    </xf>
    <xf numFmtId="0" fontId="8" fillId="0" borderId="0" xfId="57" applyFont="1" applyBorder="1" applyAlignment="1">
      <alignment horizontal="center"/>
      <protection/>
    </xf>
    <xf numFmtId="0" fontId="19" fillId="33" borderId="24" xfId="57" applyFont="1" applyFill="1" applyBorder="1" applyAlignment="1">
      <alignment horizontal="center" vertical="center"/>
      <protection/>
    </xf>
    <xf numFmtId="0" fontId="19" fillId="33" borderId="20" xfId="57" applyFont="1" applyFill="1" applyBorder="1" applyAlignment="1">
      <alignment horizontal="center" vertical="center"/>
      <protection/>
    </xf>
    <xf numFmtId="0" fontId="1" fillId="33" borderId="10" xfId="57" applyFont="1" applyFill="1" applyBorder="1" applyAlignment="1">
      <alignment horizontal="center" vertical="center"/>
      <protection/>
    </xf>
    <xf numFmtId="0" fontId="1" fillId="33" borderId="11" xfId="57" applyFont="1" applyFill="1" applyBorder="1" applyAlignment="1">
      <alignment horizontal="center" vertical="center"/>
      <protection/>
    </xf>
    <xf numFmtId="0" fontId="1" fillId="33" borderId="26" xfId="57" applyFont="1" applyFill="1" applyBorder="1" applyAlignment="1">
      <alignment horizontal="center" vertical="center"/>
      <protection/>
    </xf>
    <xf numFmtId="0" fontId="19" fillId="33" borderId="10" xfId="0" applyFont="1" applyFill="1" applyBorder="1" applyAlignment="1">
      <alignment horizontal="center"/>
    </xf>
    <xf numFmtId="0" fontId="19" fillId="33" borderId="11" xfId="0" applyFont="1" applyFill="1" applyBorder="1" applyAlignment="1">
      <alignment horizontal="center"/>
    </xf>
    <xf numFmtId="0" fontId="8" fillId="0" borderId="0" xfId="0" applyFont="1" applyBorder="1" applyAlignment="1" applyProtection="1">
      <alignment horizontal="center"/>
      <protection/>
    </xf>
    <xf numFmtId="164" fontId="19" fillId="33" borderId="10" xfId="0" applyNumberFormat="1" applyFont="1" applyFill="1" applyBorder="1" applyAlignment="1">
      <alignment horizontal="center"/>
    </xf>
    <xf numFmtId="164" fontId="19" fillId="33" borderId="11" xfId="0" applyNumberFormat="1" applyFont="1" applyFill="1" applyBorder="1" applyAlignment="1">
      <alignment horizontal="center"/>
    </xf>
    <xf numFmtId="0" fontId="1" fillId="0" borderId="0" xfId="0" applyFont="1" applyAlignment="1">
      <alignment horizontal="center"/>
    </xf>
    <xf numFmtId="0" fontId="2" fillId="33" borderId="22"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3" xfId="0" applyFont="1" applyFill="1" applyBorder="1" applyAlignment="1">
      <alignment horizontal="center" vertical="center"/>
    </xf>
    <xf numFmtId="0" fontId="19" fillId="33" borderId="26" xfId="0" applyFont="1" applyFill="1" applyBorder="1" applyAlignment="1">
      <alignment horizont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0" xfId="0" applyFont="1" applyBorder="1" applyAlignment="1">
      <alignment horizontal="center" vertical="center"/>
    </xf>
    <xf numFmtId="0" fontId="2" fillId="0" borderId="59" xfId="0" applyFont="1" applyBorder="1" applyAlignment="1">
      <alignment horizontal="center" vertical="center"/>
    </xf>
    <xf numFmtId="0" fontId="19" fillId="0" borderId="60" xfId="0" applyFont="1" applyBorder="1" applyAlignment="1">
      <alignment horizontal="center"/>
    </xf>
    <xf numFmtId="0" fontId="19" fillId="0" borderId="61" xfId="0" applyFont="1" applyBorder="1" applyAlignment="1">
      <alignment horizontal="center"/>
    </xf>
    <xf numFmtId="0" fontId="19" fillId="0" borderId="62" xfId="0" applyFont="1" applyBorder="1" applyAlignment="1">
      <alignment horizontal="center"/>
    </xf>
    <xf numFmtId="0" fontId="19" fillId="33" borderId="24" xfId="0" applyFont="1" applyFill="1" applyBorder="1" applyAlignment="1">
      <alignment horizontal="center"/>
    </xf>
    <xf numFmtId="0" fontId="19" fillId="0" borderId="0" xfId="0" applyFont="1" applyAlignment="1">
      <alignment horizontal="center"/>
    </xf>
    <xf numFmtId="0" fontId="19" fillId="33" borderId="23" xfId="0" applyFont="1" applyFill="1" applyBorder="1" applyAlignment="1">
      <alignment horizontal="center" vertical="center"/>
    </xf>
    <xf numFmtId="0" fontId="19" fillId="33" borderId="16" xfId="0" applyFont="1" applyFill="1" applyBorder="1" applyAlignment="1">
      <alignment horizontal="center" vertical="center"/>
    </xf>
    <xf numFmtId="1" fontId="19" fillId="33" borderId="24" xfId="0" applyNumberFormat="1" applyFont="1" applyFill="1" applyBorder="1" applyAlignment="1" applyProtection="1">
      <alignment horizontal="center" vertical="center" wrapText="1"/>
      <protection locked="0"/>
    </xf>
    <xf numFmtId="1" fontId="19" fillId="33" borderId="19" xfId="0" applyNumberFormat="1" applyFont="1" applyFill="1" applyBorder="1" applyAlignment="1" applyProtection="1">
      <alignment horizontal="center" vertical="center" wrapText="1"/>
      <protection locked="0"/>
    </xf>
    <xf numFmtId="1" fontId="19" fillId="33" borderId="20" xfId="0" applyNumberFormat="1" applyFont="1" applyFill="1" applyBorder="1" applyAlignment="1" applyProtection="1">
      <alignment horizontal="center" vertical="center" wrapText="1"/>
      <protection locked="0"/>
    </xf>
    <xf numFmtId="0" fontId="19" fillId="33" borderId="24" xfId="0" applyFont="1" applyFill="1" applyBorder="1" applyAlignment="1" applyProtection="1">
      <alignment horizontal="center" vertical="center" wrapText="1"/>
      <protection locked="0"/>
    </xf>
    <xf numFmtId="0" fontId="19" fillId="33" borderId="19" xfId="0" applyFont="1" applyFill="1" applyBorder="1" applyAlignment="1" applyProtection="1">
      <alignment horizontal="center" vertical="center" wrapText="1"/>
      <protection locked="0"/>
    </xf>
    <xf numFmtId="0" fontId="19" fillId="33" borderId="20" xfId="0" applyFont="1" applyFill="1" applyBorder="1" applyAlignment="1" applyProtection="1">
      <alignment horizontal="center" vertical="center" wrapText="1"/>
      <protection locked="0"/>
    </xf>
    <xf numFmtId="0" fontId="19" fillId="33" borderId="21" xfId="0" applyFont="1" applyFill="1" applyBorder="1" applyAlignment="1">
      <alignment horizontal="center" vertical="center"/>
    </xf>
    <xf numFmtId="0" fontId="19" fillId="33" borderId="12" xfId="0" applyFont="1" applyFill="1" applyBorder="1" applyAlignment="1">
      <alignment horizontal="center" vertical="center"/>
    </xf>
    <xf numFmtId="0" fontId="8" fillId="0" borderId="0" xfId="0" applyFont="1" applyAlignment="1" applyProtection="1">
      <alignment horizontal="center"/>
      <protection/>
    </xf>
    <xf numFmtId="0" fontId="1" fillId="33" borderId="24" xfId="0" applyFont="1" applyFill="1" applyBorder="1" applyAlignment="1" applyProtection="1">
      <alignment horizontal="center" vertical="center"/>
      <protection/>
    </xf>
    <xf numFmtId="0" fontId="1" fillId="33" borderId="20" xfId="0" applyFont="1" applyFill="1" applyBorder="1" applyAlignment="1" applyProtection="1">
      <alignment horizontal="center" vertical="center"/>
      <protection/>
    </xf>
    <xf numFmtId="0" fontId="2" fillId="33" borderId="20" xfId="0" applyFont="1" applyFill="1" applyBorder="1" applyAlignment="1">
      <alignment horizontal="center" vertical="center"/>
    </xf>
    <xf numFmtId="0" fontId="1" fillId="33" borderId="16"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26" xfId="0" applyFont="1" applyFill="1" applyBorder="1" applyAlignment="1" applyProtection="1">
      <alignment horizontal="center"/>
      <protection/>
    </xf>
    <xf numFmtId="0" fontId="1" fillId="33" borderId="10" xfId="0" applyFont="1" applyFill="1" applyBorder="1" applyAlignment="1" applyProtection="1">
      <alignment horizontal="center"/>
      <protection/>
    </xf>
    <xf numFmtId="0" fontId="1" fillId="33" borderId="11" xfId="0" applyFont="1" applyFill="1" applyBorder="1" applyAlignment="1" applyProtection="1">
      <alignment horizontal="center"/>
      <protection/>
    </xf>
    <xf numFmtId="0" fontId="14" fillId="0" borderId="0" xfId="0" applyFont="1" applyAlignment="1" applyProtection="1">
      <alignment horizontal="center"/>
      <protection/>
    </xf>
    <xf numFmtId="0" fontId="2" fillId="0" borderId="0" xfId="0" applyFont="1" applyBorder="1" applyAlignment="1" applyProtection="1">
      <alignment horizontal="right"/>
      <protection/>
    </xf>
    <xf numFmtId="0" fontId="22" fillId="33" borderId="10" xfId="0" applyFont="1" applyFill="1" applyBorder="1" applyAlignment="1" applyProtection="1">
      <alignment horizontal="center"/>
      <protection/>
    </xf>
    <xf numFmtId="0" fontId="22" fillId="33" borderId="11" xfId="0" applyFont="1" applyFill="1" applyBorder="1" applyAlignment="1" applyProtection="1">
      <alignment horizontal="center"/>
      <protection/>
    </xf>
    <xf numFmtId="0" fontId="22" fillId="33" borderId="26" xfId="0" applyFont="1" applyFill="1" applyBorder="1" applyAlignment="1">
      <alignment horizontal="center"/>
    </xf>
    <xf numFmtId="0" fontId="22" fillId="33" borderId="10" xfId="0" applyFont="1" applyFill="1" applyBorder="1" applyAlignment="1">
      <alignment horizontal="center"/>
    </xf>
    <xf numFmtId="0" fontId="22" fillId="33" borderId="11" xfId="0" applyFont="1" applyFill="1" applyBorder="1" applyAlignment="1">
      <alignment horizontal="center"/>
    </xf>
    <xf numFmtId="0" fontId="22" fillId="33" borderId="26" xfId="0" applyFont="1" applyFill="1" applyBorder="1" applyAlignment="1" applyProtection="1">
      <alignment horizontal="center"/>
      <protection/>
    </xf>
    <xf numFmtId="0" fontId="14" fillId="0" borderId="0" xfId="0" applyFont="1" applyAlignment="1">
      <alignment horizontal="center"/>
    </xf>
    <xf numFmtId="0" fontId="36" fillId="0" borderId="0" xfId="0" applyFont="1" applyAlignment="1" applyProtection="1">
      <alignment horizontal="center"/>
      <protection/>
    </xf>
    <xf numFmtId="0" fontId="10" fillId="0" borderId="0" xfId="0" applyFont="1" applyBorder="1" applyAlignment="1" applyProtection="1">
      <alignment horizontal="right"/>
      <protection/>
    </xf>
    <xf numFmtId="0" fontId="28" fillId="0" borderId="0" xfId="0" applyFont="1" applyFill="1" applyBorder="1" applyAlignment="1">
      <alignment horizontal="center"/>
    </xf>
    <xf numFmtId="0" fontId="35" fillId="0" borderId="0" xfId="0" applyFont="1" applyFill="1" applyBorder="1" applyAlignment="1">
      <alignment horizontal="center"/>
    </xf>
    <xf numFmtId="0" fontId="17" fillId="0" borderId="0" xfId="0" applyFont="1" applyFill="1" applyBorder="1" applyAlignment="1">
      <alignment horizontal="left"/>
    </xf>
    <xf numFmtId="0" fontId="22" fillId="33" borderId="16" xfId="0" applyFont="1" applyFill="1" applyBorder="1" applyAlignment="1">
      <alignment horizontal="center"/>
    </xf>
    <xf numFmtId="0" fontId="22" fillId="33" borderId="24" xfId="0" applyFont="1" applyFill="1" applyBorder="1" applyAlignment="1">
      <alignment horizontal="center"/>
    </xf>
    <xf numFmtId="0" fontId="22" fillId="33" borderId="18" xfId="0" applyFont="1" applyFill="1" applyBorder="1" applyAlignment="1">
      <alignment horizontal="center"/>
    </xf>
    <xf numFmtId="0" fontId="22" fillId="33" borderId="12" xfId="0" applyFont="1" applyFill="1" applyBorder="1" applyAlignment="1">
      <alignment horizontal="center"/>
    </xf>
    <xf numFmtId="0" fontId="1" fillId="33" borderId="16" xfId="0" applyFont="1" applyFill="1" applyBorder="1" applyAlignment="1">
      <alignment horizontal="center" vertical="center"/>
    </xf>
    <xf numFmtId="0" fontId="1" fillId="33" borderId="12" xfId="0" applyFont="1" applyFill="1" applyBorder="1" applyAlignment="1">
      <alignment horizontal="center" vertical="center"/>
    </xf>
    <xf numFmtId="0" fontId="14" fillId="0" borderId="0" xfId="0" applyFont="1" applyFill="1" applyAlignment="1">
      <alignment horizontal="center"/>
    </xf>
    <xf numFmtId="0" fontId="14" fillId="0" borderId="0" xfId="0" applyFont="1" applyFill="1" applyAlignment="1" quotePrefix="1">
      <alignment horizontal="center"/>
    </xf>
    <xf numFmtId="0" fontId="12" fillId="0" borderId="0" xfId="0" applyFont="1" applyFill="1" applyBorder="1" applyAlignment="1">
      <alignment horizontal="right"/>
    </xf>
    <xf numFmtId="0" fontId="12" fillId="0" borderId="0" xfId="0" applyFont="1" applyFill="1" applyBorder="1" applyAlignment="1" quotePrefix="1">
      <alignment horizontal="right"/>
    </xf>
    <xf numFmtId="0" fontId="1" fillId="33" borderId="25" xfId="0" applyFont="1" applyFill="1" applyBorder="1" applyAlignment="1">
      <alignment horizontal="center" vertical="center"/>
    </xf>
    <xf numFmtId="0" fontId="1" fillId="33" borderId="18" xfId="0" applyFont="1" applyFill="1" applyBorder="1" applyAlignment="1">
      <alignment horizontal="center" vertical="center"/>
    </xf>
    <xf numFmtId="166" fontId="14" fillId="0" borderId="0" xfId="0" applyNumberFormat="1" applyFont="1" applyAlignment="1" applyProtection="1">
      <alignment horizontal="center" wrapText="1"/>
      <protection/>
    </xf>
    <xf numFmtId="166" fontId="14" fillId="0" borderId="0" xfId="0" applyNumberFormat="1" applyFont="1" applyAlignment="1" applyProtection="1">
      <alignment horizontal="center"/>
      <protection/>
    </xf>
    <xf numFmtId="0" fontId="2" fillId="33" borderId="24" xfId="0" applyFont="1" applyFill="1" applyBorder="1" applyAlignment="1">
      <alignment horizontal="center"/>
    </xf>
    <xf numFmtId="0" fontId="2" fillId="33" borderId="19" xfId="0" applyFont="1" applyFill="1" applyBorder="1" applyAlignment="1">
      <alignment horizontal="center"/>
    </xf>
    <xf numFmtId="0" fontId="1" fillId="33" borderId="11"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63-64" xfId="57"/>
    <cellStyle name="Normal_bartaman point" xfId="58"/>
    <cellStyle name="Normal_bop-2 months 2006-07" xfId="59"/>
    <cellStyle name="Normal_CPI" xfId="60"/>
    <cellStyle name="Normal_Direction of Trade_BartamanFormat" xfId="61"/>
    <cellStyle name="Normal_gold and oil price"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171450</xdr:colOff>
      <xdr:row>0</xdr:row>
      <xdr:rowOff>0</xdr:rowOff>
    </xdr:to>
    <xdr:pic>
      <xdr:nvPicPr>
        <xdr:cNvPr id="1" name="Picture 1"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56</xdr:row>
      <xdr:rowOff>0</xdr:rowOff>
    </xdr:from>
    <xdr:to>
      <xdr:col>5</xdr:col>
      <xdr:colOff>285750</xdr:colOff>
      <xdr:row>56</xdr:row>
      <xdr:rowOff>0</xdr:rowOff>
    </xdr:to>
    <xdr:pic>
      <xdr:nvPicPr>
        <xdr:cNvPr id="2" name="Picture 2" descr="LOGO"/>
        <xdr:cNvPicPr preferRelativeResize="1">
          <a:picLocks noChangeAspect="1"/>
        </xdr:cNvPicPr>
      </xdr:nvPicPr>
      <xdr:blipFill>
        <a:blip r:embed="rId1"/>
        <a:stretch>
          <a:fillRect/>
        </a:stretch>
      </xdr:blipFill>
      <xdr:spPr>
        <a:xfrm>
          <a:off x="3790950" y="5819775"/>
          <a:ext cx="561975" cy="0"/>
        </a:xfrm>
        <a:prstGeom prst="rect">
          <a:avLst/>
        </a:prstGeom>
        <a:noFill/>
        <a:ln w="9525" cmpd="sng">
          <a:noFill/>
        </a:ln>
      </xdr:spPr>
    </xdr:pic>
    <xdr:clientData/>
  </xdr:twoCellAnchor>
  <xdr:twoCellAnchor>
    <xdr:from>
      <xdr:col>4</xdr:col>
      <xdr:colOff>219075</xdr:colOff>
      <xdr:row>56</xdr:row>
      <xdr:rowOff>0</xdr:rowOff>
    </xdr:from>
    <xdr:to>
      <xdr:col>5</xdr:col>
      <xdr:colOff>247650</xdr:colOff>
      <xdr:row>56</xdr:row>
      <xdr:rowOff>0</xdr:rowOff>
    </xdr:to>
    <xdr:pic>
      <xdr:nvPicPr>
        <xdr:cNvPr id="3" name="Picture 3" descr="LOGO"/>
        <xdr:cNvPicPr preferRelativeResize="1">
          <a:picLocks noChangeAspect="1"/>
        </xdr:cNvPicPr>
      </xdr:nvPicPr>
      <xdr:blipFill>
        <a:blip r:embed="rId1"/>
        <a:stretch>
          <a:fillRect/>
        </a:stretch>
      </xdr:blipFill>
      <xdr:spPr>
        <a:xfrm>
          <a:off x="3752850" y="5819775"/>
          <a:ext cx="561975" cy="0"/>
        </a:xfrm>
        <a:prstGeom prst="rect">
          <a:avLst/>
        </a:prstGeom>
        <a:noFill/>
        <a:ln w="9525" cmpd="sng">
          <a:noFill/>
        </a:ln>
      </xdr:spPr>
    </xdr:pic>
    <xdr:clientData/>
  </xdr:twoCellAnchor>
  <xdr:twoCellAnchor>
    <xdr:from>
      <xdr:col>4</xdr:col>
      <xdr:colOff>190500</xdr:colOff>
      <xdr:row>56</xdr:row>
      <xdr:rowOff>0</xdr:rowOff>
    </xdr:from>
    <xdr:to>
      <xdr:col>5</xdr:col>
      <xdr:colOff>219075</xdr:colOff>
      <xdr:row>56</xdr:row>
      <xdr:rowOff>0</xdr:rowOff>
    </xdr:to>
    <xdr:pic>
      <xdr:nvPicPr>
        <xdr:cNvPr id="4" name="Picture 4" descr="LOGO"/>
        <xdr:cNvPicPr preferRelativeResize="1">
          <a:picLocks noChangeAspect="1"/>
        </xdr:cNvPicPr>
      </xdr:nvPicPr>
      <xdr:blipFill>
        <a:blip r:embed="rId1"/>
        <a:stretch>
          <a:fillRect/>
        </a:stretch>
      </xdr:blipFill>
      <xdr:spPr>
        <a:xfrm>
          <a:off x="3724275" y="5819775"/>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5" name="Picture 5"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6" name="Picture 6"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7" name="Picture 7"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8" name="Picture 8"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56</xdr:row>
      <xdr:rowOff>0</xdr:rowOff>
    </xdr:from>
    <xdr:to>
      <xdr:col>5</xdr:col>
      <xdr:colOff>285750</xdr:colOff>
      <xdr:row>56</xdr:row>
      <xdr:rowOff>0</xdr:rowOff>
    </xdr:to>
    <xdr:pic>
      <xdr:nvPicPr>
        <xdr:cNvPr id="9" name="Picture 9" descr="LOGO"/>
        <xdr:cNvPicPr preferRelativeResize="1">
          <a:picLocks noChangeAspect="1"/>
        </xdr:cNvPicPr>
      </xdr:nvPicPr>
      <xdr:blipFill>
        <a:blip r:embed="rId1"/>
        <a:stretch>
          <a:fillRect/>
        </a:stretch>
      </xdr:blipFill>
      <xdr:spPr>
        <a:xfrm>
          <a:off x="3790950" y="5819775"/>
          <a:ext cx="561975" cy="0"/>
        </a:xfrm>
        <a:prstGeom prst="rect">
          <a:avLst/>
        </a:prstGeom>
        <a:noFill/>
        <a:ln w="9525" cmpd="sng">
          <a:noFill/>
        </a:ln>
      </xdr:spPr>
    </xdr:pic>
    <xdr:clientData/>
  </xdr:twoCellAnchor>
  <xdr:twoCellAnchor>
    <xdr:from>
      <xdr:col>4</xdr:col>
      <xdr:colOff>219075</xdr:colOff>
      <xdr:row>56</xdr:row>
      <xdr:rowOff>0</xdr:rowOff>
    </xdr:from>
    <xdr:to>
      <xdr:col>5</xdr:col>
      <xdr:colOff>247650</xdr:colOff>
      <xdr:row>56</xdr:row>
      <xdr:rowOff>0</xdr:rowOff>
    </xdr:to>
    <xdr:pic>
      <xdr:nvPicPr>
        <xdr:cNvPr id="10" name="Picture 10" descr="LOGO"/>
        <xdr:cNvPicPr preferRelativeResize="1">
          <a:picLocks noChangeAspect="1"/>
        </xdr:cNvPicPr>
      </xdr:nvPicPr>
      <xdr:blipFill>
        <a:blip r:embed="rId1"/>
        <a:stretch>
          <a:fillRect/>
        </a:stretch>
      </xdr:blipFill>
      <xdr:spPr>
        <a:xfrm>
          <a:off x="3752850" y="5819775"/>
          <a:ext cx="561975" cy="0"/>
        </a:xfrm>
        <a:prstGeom prst="rect">
          <a:avLst/>
        </a:prstGeom>
        <a:noFill/>
        <a:ln w="9525" cmpd="sng">
          <a:noFill/>
        </a:ln>
      </xdr:spPr>
    </xdr:pic>
    <xdr:clientData/>
  </xdr:twoCellAnchor>
  <xdr:twoCellAnchor>
    <xdr:from>
      <xdr:col>4</xdr:col>
      <xdr:colOff>190500</xdr:colOff>
      <xdr:row>56</xdr:row>
      <xdr:rowOff>0</xdr:rowOff>
    </xdr:from>
    <xdr:to>
      <xdr:col>5</xdr:col>
      <xdr:colOff>219075</xdr:colOff>
      <xdr:row>56</xdr:row>
      <xdr:rowOff>0</xdr:rowOff>
    </xdr:to>
    <xdr:pic>
      <xdr:nvPicPr>
        <xdr:cNvPr id="11" name="Picture 11" descr="LOGO"/>
        <xdr:cNvPicPr preferRelativeResize="1">
          <a:picLocks noChangeAspect="1"/>
        </xdr:cNvPicPr>
      </xdr:nvPicPr>
      <xdr:blipFill>
        <a:blip r:embed="rId1"/>
        <a:stretch>
          <a:fillRect/>
        </a:stretch>
      </xdr:blipFill>
      <xdr:spPr>
        <a:xfrm>
          <a:off x="3724275" y="5819775"/>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2" name="Picture 12"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56</xdr:row>
      <xdr:rowOff>0</xdr:rowOff>
    </xdr:from>
    <xdr:to>
      <xdr:col>5</xdr:col>
      <xdr:colOff>285750</xdr:colOff>
      <xdr:row>56</xdr:row>
      <xdr:rowOff>0</xdr:rowOff>
    </xdr:to>
    <xdr:pic>
      <xdr:nvPicPr>
        <xdr:cNvPr id="13" name="Picture 13" descr="LOGO"/>
        <xdr:cNvPicPr preferRelativeResize="1">
          <a:picLocks noChangeAspect="1"/>
        </xdr:cNvPicPr>
      </xdr:nvPicPr>
      <xdr:blipFill>
        <a:blip r:embed="rId1"/>
        <a:stretch>
          <a:fillRect/>
        </a:stretch>
      </xdr:blipFill>
      <xdr:spPr>
        <a:xfrm>
          <a:off x="3790950" y="5819775"/>
          <a:ext cx="561975" cy="0"/>
        </a:xfrm>
        <a:prstGeom prst="rect">
          <a:avLst/>
        </a:prstGeom>
        <a:noFill/>
        <a:ln w="9525" cmpd="sng">
          <a:noFill/>
        </a:ln>
      </xdr:spPr>
    </xdr:pic>
    <xdr:clientData/>
  </xdr:twoCellAnchor>
  <xdr:twoCellAnchor>
    <xdr:from>
      <xdr:col>4</xdr:col>
      <xdr:colOff>219075</xdr:colOff>
      <xdr:row>56</xdr:row>
      <xdr:rowOff>0</xdr:rowOff>
    </xdr:from>
    <xdr:to>
      <xdr:col>5</xdr:col>
      <xdr:colOff>247650</xdr:colOff>
      <xdr:row>56</xdr:row>
      <xdr:rowOff>0</xdr:rowOff>
    </xdr:to>
    <xdr:pic>
      <xdr:nvPicPr>
        <xdr:cNvPr id="14" name="Picture 14" descr="LOGO"/>
        <xdr:cNvPicPr preferRelativeResize="1">
          <a:picLocks noChangeAspect="1"/>
        </xdr:cNvPicPr>
      </xdr:nvPicPr>
      <xdr:blipFill>
        <a:blip r:embed="rId1"/>
        <a:stretch>
          <a:fillRect/>
        </a:stretch>
      </xdr:blipFill>
      <xdr:spPr>
        <a:xfrm>
          <a:off x="3752850" y="5819775"/>
          <a:ext cx="561975" cy="0"/>
        </a:xfrm>
        <a:prstGeom prst="rect">
          <a:avLst/>
        </a:prstGeom>
        <a:noFill/>
        <a:ln w="9525" cmpd="sng">
          <a:noFill/>
        </a:ln>
      </xdr:spPr>
    </xdr:pic>
    <xdr:clientData/>
  </xdr:twoCellAnchor>
  <xdr:twoCellAnchor>
    <xdr:from>
      <xdr:col>4</xdr:col>
      <xdr:colOff>190500</xdr:colOff>
      <xdr:row>56</xdr:row>
      <xdr:rowOff>0</xdr:rowOff>
    </xdr:from>
    <xdr:to>
      <xdr:col>5</xdr:col>
      <xdr:colOff>219075</xdr:colOff>
      <xdr:row>56</xdr:row>
      <xdr:rowOff>0</xdr:rowOff>
    </xdr:to>
    <xdr:pic>
      <xdr:nvPicPr>
        <xdr:cNvPr id="15" name="Picture 15" descr="LOGO"/>
        <xdr:cNvPicPr preferRelativeResize="1">
          <a:picLocks noChangeAspect="1"/>
        </xdr:cNvPicPr>
      </xdr:nvPicPr>
      <xdr:blipFill>
        <a:blip r:embed="rId1"/>
        <a:stretch>
          <a:fillRect/>
        </a:stretch>
      </xdr:blipFill>
      <xdr:spPr>
        <a:xfrm>
          <a:off x="3724275" y="5819775"/>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6" name="Picture 16"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7" name="Picture 17"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8" name="Picture 18"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9" name="Picture 19"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0" name="Picture 20"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59</xdr:row>
      <xdr:rowOff>0</xdr:rowOff>
    </xdr:from>
    <xdr:to>
      <xdr:col>5</xdr:col>
      <xdr:colOff>285750</xdr:colOff>
      <xdr:row>59</xdr:row>
      <xdr:rowOff>0</xdr:rowOff>
    </xdr:to>
    <xdr:pic>
      <xdr:nvPicPr>
        <xdr:cNvPr id="21" name="Picture 21" descr="LOGO"/>
        <xdr:cNvPicPr preferRelativeResize="1">
          <a:picLocks noChangeAspect="1"/>
        </xdr:cNvPicPr>
      </xdr:nvPicPr>
      <xdr:blipFill>
        <a:blip r:embed="rId1"/>
        <a:stretch>
          <a:fillRect/>
        </a:stretch>
      </xdr:blipFill>
      <xdr:spPr>
        <a:xfrm>
          <a:off x="3790950" y="5981700"/>
          <a:ext cx="561975" cy="0"/>
        </a:xfrm>
        <a:prstGeom prst="rect">
          <a:avLst/>
        </a:prstGeom>
        <a:noFill/>
        <a:ln w="9525" cmpd="sng">
          <a:noFill/>
        </a:ln>
      </xdr:spPr>
    </xdr:pic>
    <xdr:clientData/>
  </xdr:twoCellAnchor>
  <xdr:twoCellAnchor>
    <xdr:from>
      <xdr:col>4</xdr:col>
      <xdr:colOff>219075</xdr:colOff>
      <xdr:row>59</xdr:row>
      <xdr:rowOff>0</xdr:rowOff>
    </xdr:from>
    <xdr:to>
      <xdr:col>5</xdr:col>
      <xdr:colOff>247650</xdr:colOff>
      <xdr:row>59</xdr:row>
      <xdr:rowOff>0</xdr:rowOff>
    </xdr:to>
    <xdr:pic>
      <xdr:nvPicPr>
        <xdr:cNvPr id="22" name="Picture 22" descr="LOGO"/>
        <xdr:cNvPicPr preferRelativeResize="1">
          <a:picLocks noChangeAspect="1"/>
        </xdr:cNvPicPr>
      </xdr:nvPicPr>
      <xdr:blipFill>
        <a:blip r:embed="rId1"/>
        <a:stretch>
          <a:fillRect/>
        </a:stretch>
      </xdr:blipFill>
      <xdr:spPr>
        <a:xfrm>
          <a:off x="3752850" y="5981700"/>
          <a:ext cx="561975" cy="0"/>
        </a:xfrm>
        <a:prstGeom prst="rect">
          <a:avLst/>
        </a:prstGeom>
        <a:noFill/>
        <a:ln w="9525" cmpd="sng">
          <a:noFill/>
        </a:ln>
      </xdr:spPr>
    </xdr:pic>
    <xdr:clientData/>
  </xdr:twoCellAnchor>
  <xdr:twoCellAnchor>
    <xdr:from>
      <xdr:col>4</xdr:col>
      <xdr:colOff>190500</xdr:colOff>
      <xdr:row>59</xdr:row>
      <xdr:rowOff>0</xdr:rowOff>
    </xdr:from>
    <xdr:to>
      <xdr:col>5</xdr:col>
      <xdr:colOff>219075</xdr:colOff>
      <xdr:row>59</xdr:row>
      <xdr:rowOff>0</xdr:rowOff>
    </xdr:to>
    <xdr:pic>
      <xdr:nvPicPr>
        <xdr:cNvPr id="23" name="Picture 23" descr="LOGO"/>
        <xdr:cNvPicPr preferRelativeResize="1">
          <a:picLocks noChangeAspect="1"/>
        </xdr:cNvPicPr>
      </xdr:nvPicPr>
      <xdr:blipFill>
        <a:blip r:embed="rId1"/>
        <a:stretch>
          <a:fillRect/>
        </a:stretch>
      </xdr:blipFill>
      <xdr:spPr>
        <a:xfrm>
          <a:off x="3724275" y="598170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4" name="Picture 24"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5" name="Picture 25"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6" name="Picture 26"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7" name="Picture 27" descr="LOGO"/>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pic>
      <xdr:nvPicPr>
        <xdr:cNvPr id="1" name="Picture 1" descr="LOGO"/>
        <xdr:cNvPicPr preferRelativeResize="1">
          <a:picLocks noChangeAspect="1"/>
        </xdr:cNvPicPr>
      </xdr:nvPicPr>
      <xdr:blipFill>
        <a:blip r:embed="rId1"/>
        <a:stretch>
          <a:fillRect/>
        </a:stretch>
      </xdr:blipFill>
      <xdr:spPr>
        <a:xfrm>
          <a:off x="11287125" y="0"/>
          <a:ext cx="0" cy="0"/>
        </a:xfrm>
        <a:prstGeom prst="rect">
          <a:avLst/>
        </a:prstGeom>
        <a:noFill/>
        <a:ln w="9525" cmpd="sng">
          <a:noFill/>
        </a:ln>
      </xdr:spPr>
    </xdr:pic>
    <xdr:clientData/>
  </xdr:twoCellAnchor>
  <xdr:oneCellAnchor>
    <xdr:from>
      <xdr:col>2</xdr:col>
      <xdr:colOff>571500</xdr:colOff>
      <xdr:row>21</xdr:row>
      <xdr:rowOff>0</xdr:rowOff>
    </xdr:from>
    <xdr:ext cx="76200" cy="200025"/>
    <xdr:sp>
      <xdr:nvSpPr>
        <xdr:cNvPr id="2" name="Text Box 2"/>
        <xdr:cNvSpPr txBox="1">
          <a:spLocks noChangeArrowheads="1"/>
        </xdr:cNvSpPr>
      </xdr:nvSpPr>
      <xdr:spPr>
        <a:xfrm>
          <a:off x="3514725" y="49911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13</xdr:col>
      <xdr:colOff>0</xdr:colOff>
      <xdr:row>0</xdr:row>
      <xdr:rowOff>0</xdr:rowOff>
    </xdr:from>
    <xdr:to>
      <xdr:col>13</xdr:col>
      <xdr:colOff>0</xdr:colOff>
      <xdr:row>0</xdr:row>
      <xdr:rowOff>200025</xdr:rowOff>
    </xdr:to>
    <xdr:pic>
      <xdr:nvPicPr>
        <xdr:cNvPr id="3" name="Picture 3" descr="LOGO"/>
        <xdr:cNvPicPr preferRelativeResize="1">
          <a:picLocks noChangeAspect="1"/>
        </xdr:cNvPicPr>
      </xdr:nvPicPr>
      <xdr:blipFill>
        <a:blip r:embed="rId1"/>
        <a:stretch>
          <a:fillRect/>
        </a:stretch>
      </xdr:blipFill>
      <xdr:spPr>
        <a:xfrm>
          <a:off x="10677525" y="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wnloads\supporting%20files\Government%20Fina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y%20Documents\Indicators\GBO\2063-64\Monthly\10-MON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BO"/>
      <sheetName val="ODD"/>
      <sheetName val="Revenue"/>
      <sheetName val="Sheet1"/>
      <sheetName val="Sheet2"/>
      <sheetName val="Monthly"/>
    </sheetNames>
    <sheetDataSet>
      <sheetData sheetId="0">
        <row r="20">
          <cell r="L20">
            <v>43151.3</v>
          </cell>
          <cell r="M20">
            <v>46777.4</v>
          </cell>
          <cell r="N20">
            <v>53145.3</v>
          </cell>
        </row>
        <row r="21">
          <cell r="L21">
            <v>8198.4</v>
          </cell>
          <cell r="M21">
            <v>11122.5</v>
          </cell>
          <cell r="N21">
            <v>15011.099999999999</v>
          </cell>
        </row>
        <row r="22">
          <cell r="L22">
            <v>8279.7</v>
          </cell>
          <cell r="M22">
            <v>10022.199999999999</v>
          </cell>
          <cell r="N22">
            <v>8835.4</v>
          </cell>
        </row>
        <row r="23">
          <cell r="L23">
            <v>1390.3</v>
          </cell>
          <cell r="M23">
            <v>2306.7</v>
          </cell>
          <cell r="N23">
            <v>2119.4</v>
          </cell>
        </row>
        <row r="25">
          <cell r="L25">
            <v>52144.4</v>
          </cell>
          <cell r="M25">
            <v>52023.8</v>
          </cell>
          <cell r="N25">
            <v>63714.2</v>
          </cell>
        </row>
        <row r="26">
          <cell r="L26">
            <v>4287</v>
          </cell>
          <cell r="M26">
            <v>7771.1</v>
          </cell>
          <cell r="N26">
            <v>12620.3</v>
          </cell>
        </row>
        <row r="27">
          <cell r="L27">
            <v>1486.6</v>
          </cell>
          <cell r="M27">
            <v>2030.8</v>
          </cell>
          <cell r="N27">
            <v>3779.4</v>
          </cell>
        </row>
        <row r="28">
          <cell r="L28">
            <v>267.6</v>
          </cell>
          <cell r="M28">
            <v>-530.2</v>
          </cell>
          <cell r="N28">
            <v>50.4</v>
          </cell>
        </row>
        <row r="29">
          <cell r="L29">
            <v>165</v>
          </cell>
          <cell r="M29">
            <v>265.1</v>
          </cell>
          <cell r="N29">
            <v>78.7</v>
          </cell>
        </row>
        <row r="30">
          <cell r="M30">
            <v>3589.2</v>
          </cell>
          <cell r="N30">
            <v>1723.1</v>
          </cell>
        </row>
        <row r="34">
          <cell r="L34">
            <v>4358.099999999999</v>
          </cell>
          <cell r="M34">
            <v>7097.5</v>
          </cell>
          <cell r="N34">
            <v>10030.2</v>
          </cell>
        </row>
        <row r="40">
          <cell r="L40">
            <v>-112.1</v>
          </cell>
          <cell r="M40">
            <v>-243.4</v>
          </cell>
          <cell r="N40">
            <v>360.5</v>
          </cell>
        </row>
        <row r="41">
          <cell r="L41">
            <v>1792.2</v>
          </cell>
          <cell r="M41">
            <v>3027.7</v>
          </cell>
          <cell r="N41">
            <v>2471.3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format"/>
      <sheetName val="Old"/>
      <sheetName val="key indicators"/>
      <sheetName val="workings"/>
    </sheetNames>
    <sheetDataSet>
      <sheetData sheetId="0">
        <row r="46">
          <cell r="B46" t="str">
            <v> +    As per NRB record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64"/>
  <sheetViews>
    <sheetView zoomScalePageLayoutView="0" workbookViewId="0" topLeftCell="A22">
      <selection activeCell="I21" sqref="I21"/>
    </sheetView>
  </sheetViews>
  <sheetFormatPr defaultColWidth="9.140625" defaultRowHeight="12.75"/>
  <cols>
    <col min="1" max="16384" width="9.140625" style="8" customWidth="1"/>
  </cols>
  <sheetData>
    <row r="1" spans="1:7" ht="15.75">
      <c r="A1" s="241"/>
      <c r="B1" s="241"/>
      <c r="C1" s="241"/>
      <c r="D1" s="241"/>
      <c r="E1" s="29"/>
      <c r="F1" s="29"/>
      <c r="G1" s="29"/>
    </row>
    <row r="2" spans="1:7" ht="21.75" customHeight="1">
      <c r="A2" s="808" t="s">
        <v>354</v>
      </c>
      <c r="B2" s="808"/>
      <c r="C2" s="808"/>
      <c r="D2" s="808"/>
      <c r="E2" s="808"/>
      <c r="F2" s="808"/>
      <c r="G2" s="808"/>
    </row>
    <row r="3" spans="1:7" ht="15.75">
      <c r="A3" s="809" t="s">
        <v>832</v>
      </c>
      <c r="B3" s="809"/>
      <c r="C3" s="809"/>
      <c r="D3" s="809"/>
      <c r="E3" s="809"/>
      <c r="F3" s="809"/>
      <c r="G3" s="809"/>
    </row>
    <row r="4" spans="3:4" ht="15.75">
      <c r="C4" s="10"/>
      <c r="D4" s="46"/>
    </row>
    <row r="5" spans="1:7" ht="15">
      <c r="A5" s="47">
        <v>1</v>
      </c>
      <c r="B5" s="48" t="s">
        <v>355</v>
      </c>
      <c r="C5" s="48"/>
      <c r="D5" s="48"/>
      <c r="E5" s="48"/>
      <c r="F5" s="49"/>
      <c r="G5" s="49"/>
    </row>
    <row r="6" spans="1:7" ht="15">
      <c r="A6" s="47">
        <v>2</v>
      </c>
      <c r="B6" s="48" t="s">
        <v>356</v>
      </c>
      <c r="C6" s="48"/>
      <c r="D6" s="48"/>
      <c r="E6" s="48"/>
      <c r="F6" s="49"/>
      <c r="G6" s="49"/>
    </row>
    <row r="7" spans="1:7" ht="15">
      <c r="A7" s="47">
        <v>3</v>
      </c>
      <c r="B7" s="48" t="s">
        <v>357</v>
      </c>
      <c r="C7" s="48"/>
      <c r="D7" s="48"/>
      <c r="E7" s="48"/>
      <c r="F7" s="49"/>
      <c r="G7" s="49"/>
    </row>
    <row r="8" spans="1:7" ht="15">
      <c r="A8" s="47">
        <v>4</v>
      </c>
      <c r="B8" s="48" t="s">
        <v>858</v>
      </c>
      <c r="C8" s="48"/>
      <c r="D8" s="48"/>
      <c r="E8" s="48"/>
      <c r="F8" s="49"/>
      <c r="G8" s="49"/>
    </row>
    <row r="9" spans="1:7" ht="15">
      <c r="A9" s="47">
        <v>5</v>
      </c>
      <c r="B9" s="48" t="s">
        <v>325</v>
      </c>
      <c r="C9" s="48"/>
      <c r="D9" s="48"/>
      <c r="E9" s="48"/>
      <c r="F9" s="49"/>
      <c r="G9" s="49"/>
    </row>
    <row r="10" spans="1:7" ht="15">
      <c r="A10" s="726">
        <v>6</v>
      </c>
      <c r="B10" s="8" t="s">
        <v>943</v>
      </c>
      <c r="D10" s="48"/>
      <c r="E10" s="48"/>
      <c r="F10" s="49"/>
      <c r="G10" s="49"/>
    </row>
    <row r="11" spans="1:7" ht="15">
      <c r="A11" s="47">
        <v>7</v>
      </c>
      <c r="B11" s="48" t="s">
        <v>944</v>
      </c>
      <c r="C11" s="48"/>
      <c r="D11" s="48"/>
      <c r="E11" s="48"/>
      <c r="F11" s="49"/>
      <c r="G11" s="49"/>
    </row>
    <row r="12" spans="1:7" ht="15">
      <c r="A12" s="726">
        <v>8</v>
      </c>
      <c r="B12" s="48" t="s">
        <v>358</v>
      </c>
      <c r="C12" s="48"/>
      <c r="D12" s="48"/>
      <c r="E12" s="48"/>
      <c r="F12" s="49"/>
      <c r="G12" s="49"/>
    </row>
    <row r="13" spans="1:7" ht="15">
      <c r="A13" s="47">
        <v>9</v>
      </c>
      <c r="B13" s="48" t="s">
        <v>359</v>
      </c>
      <c r="C13" s="48"/>
      <c r="D13" s="48"/>
      <c r="E13" s="48"/>
      <c r="F13" s="49"/>
      <c r="G13" s="49"/>
    </row>
    <row r="14" spans="1:7" ht="15">
      <c r="A14" s="726">
        <v>10</v>
      </c>
      <c r="B14" s="48" t="s">
        <v>360</v>
      </c>
      <c r="C14" s="48"/>
      <c r="D14" s="48"/>
      <c r="E14" s="48"/>
      <c r="F14" s="49"/>
      <c r="G14" s="49"/>
    </row>
    <row r="15" spans="1:7" ht="15">
      <c r="A15" s="47">
        <v>11</v>
      </c>
      <c r="B15" s="48" t="s">
        <v>170</v>
      </c>
      <c r="C15" s="48"/>
      <c r="D15" s="48"/>
      <c r="E15" s="48"/>
      <c r="F15" s="49"/>
      <c r="G15" s="49"/>
    </row>
    <row r="16" spans="1:7" ht="15">
      <c r="A16" s="47">
        <v>12</v>
      </c>
      <c r="B16" s="48" t="s">
        <v>361</v>
      </c>
      <c r="C16" s="48"/>
      <c r="D16" s="48"/>
      <c r="E16" s="48"/>
      <c r="F16" s="49"/>
      <c r="G16" s="49"/>
    </row>
    <row r="17" spans="1:7" ht="15">
      <c r="A17" s="726">
        <v>13</v>
      </c>
      <c r="B17" s="48" t="s">
        <v>212</v>
      </c>
      <c r="C17" s="48"/>
      <c r="D17" s="48"/>
      <c r="E17" s="48"/>
      <c r="F17" s="49"/>
      <c r="G17" s="49"/>
    </row>
    <row r="18" spans="1:7" ht="15">
      <c r="A18" s="47">
        <v>14</v>
      </c>
      <c r="B18" s="48" t="s">
        <v>362</v>
      </c>
      <c r="C18" s="48"/>
      <c r="D18" s="48"/>
      <c r="E18" s="48"/>
      <c r="F18" s="49"/>
      <c r="G18" s="49"/>
    </row>
    <row r="19" spans="1:7" ht="15">
      <c r="A19" s="47">
        <v>15</v>
      </c>
      <c r="B19" s="48" t="s">
        <v>932</v>
      </c>
      <c r="C19" s="48"/>
      <c r="D19" s="48"/>
      <c r="E19" s="48"/>
      <c r="F19" s="49"/>
      <c r="G19" s="49"/>
    </row>
    <row r="20" spans="1:7" ht="15">
      <c r="A20" s="47">
        <v>16</v>
      </c>
      <c r="B20" s="48" t="s">
        <v>945</v>
      </c>
      <c r="C20" s="48"/>
      <c r="D20" s="48"/>
      <c r="E20" s="48"/>
      <c r="F20" s="49"/>
      <c r="G20" s="49"/>
    </row>
    <row r="21" spans="1:7" ht="15">
      <c r="A21" s="47">
        <v>17</v>
      </c>
      <c r="B21" s="48" t="s">
        <v>278</v>
      </c>
      <c r="C21" s="48"/>
      <c r="D21" s="48"/>
      <c r="E21" s="48"/>
      <c r="F21" s="49"/>
      <c r="G21" s="49"/>
    </row>
    <row r="22" spans="1:7" ht="15">
      <c r="A22" s="47">
        <v>18</v>
      </c>
      <c r="B22" s="48" t="s">
        <v>363</v>
      </c>
      <c r="C22" s="48"/>
      <c r="D22" s="48"/>
      <c r="E22" s="48"/>
      <c r="F22" s="49"/>
      <c r="G22" s="49"/>
    </row>
    <row r="23" spans="1:7" ht="15">
      <c r="A23" s="47">
        <v>19</v>
      </c>
      <c r="B23" s="48" t="s">
        <v>364</v>
      </c>
      <c r="C23" s="48"/>
      <c r="D23" s="48"/>
      <c r="E23" s="48"/>
      <c r="F23" s="49"/>
      <c r="G23" s="49"/>
    </row>
    <row r="24" spans="1:7" ht="15">
      <c r="A24" s="47">
        <v>20</v>
      </c>
      <c r="B24" s="48" t="s">
        <v>365</v>
      </c>
      <c r="C24" s="48"/>
      <c r="D24" s="48"/>
      <c r="E24" s="48"/>
      <c r="F24" s="49"/>
      <c r="G24" s="49"/>
    </row>
    <row r="25" spans="1:7" ht="15">
      <c r="A25" s="47">
        <v>21</v>
      </c>
      <c r="B25" s="48" t="s">
        <v>366</v>
      </c>
      <c r="C25" s="48"/>
      <c r="D25" s="48"/>
      <c r="E25" s="48"/>
      <c r="F25" s="49"/>
      <c r="G25" s="49"/>
    </row>
    <row r="26" spans="1:7" ht="15">
      <c r="A26" s="47">
        <v>22</v>
      </c>
      <c r="B26" s="48" t="s">
        <v>367</v>
      </c>
      <c r="C26" s="48"/>
      <c r="D26" s="48"/>
      <c r="E26" s="48"/>
      <c r="F26" s="49"/>
      <c r="G26" s="49"/>
    </row>
    <row r="27" spans="1:7" ht="15">
      <c r="A27" s="47">
        <v>23</v>
      </c>
      <c r="B27" s="48" t="s">
        <v>369</v>
      </c>
      <c r="C27" s="48"/>
      <c r="D27" s="48"/>
      <c r="E27" s="48"/>
      <c r="F27" s="49"/>
      <c r="G27" s="49"/>
    </row>
    <row r="28" spans="1:7" ht="15">
      <c r="A28" s="47">
        <v>24</v>
      </c>
      <c r="B28" s="48" t="s">
        <v>368</v>
      </c>
      <c r="C28" s="48"/>
      <c r="D28" s="48"/>
      <c r="E28" s="48"/>
      <c r="F28" s="49"/>
      <c r="G28" s="49"/>
    </row>
    <row r="29" spans="1:7" ht="15">
      <c r="A29" s="47">
        <v>25</v>
      </c>
      <c r="B29" s="48" t="s">
        <v>946</v>
      </c>
      <c r="C29" s="48"/>
      <c r="D29" s="48"/>
      <c r="E29" s="48"/>
      <c r="F29" s="49"/>
      <c r="G29" s="49"/>
    </row>
    <row r="30" spans="1:7" ht="15">
      <c r="A30" s="47">
        <v>26</v>
      </c>
      <c r="B30" s="50" t="s">
        <v>605</v>
      </c>
      <c r="C30" s="48"/>
      <c r="D30" s="48"/>
      <c r="E30" s="48"/>
      <c r="F30" s="49"/>
      <c r="G30" s="49"/>
    </row>
    <row r="31" spans="1:5" ht="15">
      <c r="A31" s="47">
        <v>27</v>
      </c>
      <c r="B31" s="50" t="s">
        <v>604</v>
      </c>
      <c r="C31" s="10"/>
      <c r="D31" s="10"/>
      <c r="E31" s="10"/>
    </row>
    <row r="32" spans="1:5" ht="12.75">
      <c r="A32" s="10"/>
      <c r="B32" s="10"/>
      <c r="C32" s="10"/>
      <c r="D32" s="10"/>
      <c r="E32" s="10"/>
    </row>
    <row r="33" spans="1:5" ht="12.75">
      <c r="A33" s="10"/>
      <c r="B33" s="10"/>
      <c r="C33" s="10"/>
      <c r="D33" s="10"/>
      <c r="E33" s="10"/>
    </row>
    <row r="34" spans="1:5" ht="12.75">
      <c r="A34" s="10"/>
      <c r="B34" s="10"/>
      <c r="C34" s="10"/>
      <c r="D34" s="10"/>
      <c r="E34" s="10"/>
    </row>
    <row r="35" spans="1:5" ht="12.75">
      <c r="A35" s="10"/>
      <c r="B35" s="10"/>
      <c r="C35" s="10"/>
      <c r="D35" s="10"/>
      <c r="E35" s="10"/>
    </row>
    <row r="36" spans="1:5" ht="12.75">
      <c r="A36" s="10"/>
      <c r="B36" s="10"/>
      <c r="C36" s="10"/>
      <c r="D36" s="10"/>
      <c r="E36" s="10"/>
    </row>
    <row r="37" spans="1:5" ht="12.75">
      <c r="A37" s="10"/>
      <c r="B37" s="10"/>
      <c r="C37" s="10"/>
      <c r="D37" s="10"/>
      <c r="E37" s="10"/>
    </row>
    <row r="38" spans="1:5" ht="12.75">
      <c r="A38" s="10"/>
      <c r="B38" s="10"/>
      <c r="C38" s="10"/>
      <c r="D38" s="10"/>
      <c r="E38" s="10"/>
    </row>
    <row r="39" spans="1:5" ht="12.75">
      <c r="A39" s="10"/>
      <c r="B39" s="10"/>
      <c r="C39" s="10"/>
      <c r="D39" s="10"/>
      <c r="E39" s="10"/>
    </row>
    <row r="40" spans="1:5" ht="12.75">
      <c r="A40" s="10"/>
      <c r="B40" s="10"/>
      <c r="C40" s="10"/>
      <c r="D40" s="10"/>
      <c r="E40" s="10"/>
    </row>
    <row r="41" spans="1:5" ht="12.75">
      <c r="A41" s="10"/>
      <c r="B41" s="10"/>
      <c r="C41" s="10"/>
      <c r="D41" s="10"/>
      <c r="E41" s="10"/>
    </row>
    <row r="42" spans="1:5" ht="12.75">
      <c r="A42" s="10"/>
      <c r="B42" s="10"/>
      <c r="C42" s="10"/>
      <c r="D42" s="10"/>
      <c r="E42" s="10"/>
    </row>
    <row r="43" spans="1:5" ht="12.75">
      <c r="A43" s="10"/>
      <c r="B43" s="10"/>
      <c r="C43" s="10"/>
      <c r="D43" s="10"/>
      <c r="E43" s="10"/>
    </row>
    <row r="44" spans="1:5" ht="12.75">
      <c r="A44" s="10"/>
      <c r="B44" s="10"/>
      <c r="C44" s="10"/>
      <c r="D44" s="10"/>
      <c r="E44" s="10"/>
    </row>
    <row r="45" spans="1:5" ht="12.75">
      <c r="A45" s="10"/>
      <c r="B45" s="10"/>
      <c r="C45" s="10"/>
      <c r="D45" s="10"/>
      <c r="E45" s="10"/>
    </row>
    <row r="46" spans="1:5" ht="12.75">
      <c r="A46" s="10"/>
      <c r="B46" s="10"/>
      <c r="C46" s="10"/>
      <c r="D46" s="10"/>
      <c r="E46" s="10"/>
    </row>
    <row r="47" spans="1:5" ht="12.75">
      <c r="A47" s="10"/>
      <c r="B47" s="10"/>
      <c r="C47" s="10"/>
      <c r="D47" s="10"/>
      <c r="E47" s="10"/>
    </row>
    <row r="48" spans="1:5" ht="12.75">
      <c r="A48" s="10"/>
      <c r="B48" s="10"/>
      <c r="C48" s="10"/>
      <c r="D48" s="10"/>
      <c r="E48" s="10"/>
    </row>
    <row r="49" spans="1:5" ht="12.75">
      <c r="A49" s="10"/>
      <c r="B49" s="10"/>
      <c r="C49" s="10"/>
      <c r="D49" s="10"/>
      <c r="E49" s="10"/>
    </row>
    <row r="50" spans="1:5" ht="12.75">
      <c r="A50" s="10"/>
      <c r="B50" s="10"/>
      <c r="C50" s="10"/>
      <c r="D50" s="10"/>
      <c r="E50" s="10"/>
    </row>
    <row r="51" spans="1:5" ht="12.75">
      <c r="A51" s="10"/>
      <c r="B51" s="10"/>
      <c r="C51" s="10"/>
      <c r="D51" s="10"/>
      <c r="E51" s="10"/>
    </row>
    <row r="52" spans="1:5" ht="12.75">
      <c r="A52" s="10"/>
      <c r="B52" s="10"/>
      <c r="C52" s="10"/>
      <c r="D52" s="10"/>
      <c r="E52" s="10"/>
    </row>
    <row r="53" spans="1:5" ht="12.75">
      <c r="A53" s="10"/>
      <c r="B53" s="10"/>
      <c r="C53" s="10"/>
      <c r="D53" s="10"/>
      <c r="E53" s="10"/>
    </row>
    <row r="54" spans="1:5" ht="12.75">
      <c r="A54" s="10"/>
      <c r="B54" s="10"/>
      <c r="C54" s="10"/>
      <c r="D54" s="10"/>
      <c r="E54" s="10"/>
    </row>
    <row r="55" spans="1:5" ht="12.75">
      <c r="A55" s="10"/>
      <c r="B55" s="10"/>
      <c r="C55" s="10"/>
      <c r="D55" s="10"/>
      <c r="E55" s="10"/>
    </row>
    <row r="56" spans="1:5" ht="12.75">
      <c r="A56" s="10"/>
      <c r="B56" s="10"/>
      <c r="C56" s="10"/>
      <c r="D56" s="10"/>
      <c r="E56" s="10"/>
    </row>
    <row r="57" spans="1:5" ht="12.75">
      <c r="A57" s="10"/>
      <c r="B57" s="10"/>
      <c r="C57" s="10"/>
      <c r="D57" s="10"/>
      <c r="E57" s="10"/>
    </row>
    <row r="58" spans="1:5" ht="12.75">
      <c r="A58" s="10"/>
      <c r="B58" s="10"/>
      <c r="C58" s="10"/>
      <c r="D58" s="10"/>
      <c r="E58" s="10"/>
    </row>
    <row r="59" spans="1:5" ht="12.75">
      <c r="A59" s="10"/>
      <c r="B59" s="10"/>
      <c r="C59" s="10"/>
      <c r="D59" s="10"/>
      <c r="E59" s="10"/>
    </row>
    <row r="60" spans="1:5" ht="12.75">
      <c r="A60" s="10"/>
      <c r="B60" s="10"/>
      <c r="C60" s="10"/>
      <c r="D60" s="10"/>
      <c r="E60" s="10"/>
    </row>
    <row r="61" spans="1:5" ht="12.75">
      <c r="A61" s="10"/>
      <c r="B61" s="10"/>
      <c r="C61" s="10"/>
      <c r="D61" s="10"/>
      <c r="E61" s="10"/>
    </row>
    <row r="62" spans="1:5" ht="12.75">
      <c r="A62" s="10"/>
      <c r="B62" s="10"/>
      <c r="C62" s="10"/>
      <c r="D62" s="10"/>
      <c r="E62" s="10"/>
    </row>
    <row r="63" spans="1:5" ht="12.75">
      <c r="A63" s="10"/>
      <c r="B63" s="10"/>
      <c r="C63" s="10"/>
      <c r="D63" s="10"/>
      <c r="E63" s="10"/>
    </row>
    <row r="64" spans="1:5" ht="12.75">
      <c r="A64" s="10"/>
      <c r="B64" s="10"/>
      <c r="C64" s="10"/>
      <c r="D64" s="10"/>
      <c r="E64" s="10"/>
    </row>
    <row r="65" spans="1:5" ht="12.75">
      <c r="A65" s="10"/>
      <c r="B65" s="10"/>
      <c r="C65" s="10"/>
      <c r="D65" s="10"/>
      <c r="E65" s="10"/>
    </row>
    <row r="66" spans="1:5" ht="12.75">
      <c r="A66" s="10"/>
      <c r="B66" s="10"/>
      <c r="C66" s="10"/>
      <c r="D66" s="10"/>
      <c r="E66" s="10"/>
    </row>
    <row r="67" spans="1:5" ht="12.75">
      <c r="A67" s="10"/>
      <c r="B67" s="10"/>
      <c r="C67" s="10"/>
      <c r="D67" s="10"/>
      <c r="E67" s="10"/>
    </row>
    <row r="68" spans="1:5" ht="12.75">
      <c r="A68" s="10"/>
      <c r="B68" s="10"/>
      <c r="C68" s="10"/>
      <c r="D68" s="10"/>
      <c r="E68" s="10"/>
    </row>
    <row r="69" spans="1:5" ht="12.75">
      <c r="A69" s="10"/>
      <c r="B69" s="10"/>
      <c r="C69" s="10"/>
      <c r="D69" s="10"/>
      <c r="E69" s="10"/>
    </row>
    <row r="70" spans="1:5" ht="12.75">
      <c r="A70" s="10"/>
      <c r="B70" s="10"/>
      <c r="C70" s="10"/>
      <c r="D70" s="10"/>
      <c r="E70" s="10"/>
    </row>
    <row r="71" spans="1:5" ht="12.75">
      <c r="A71" s="10"/>
      <c r="B71" s="10"/>
      <c r="C71" s="10"/>
      <c r="D71" s="10"/>
      <c r="E71" s="10"/>
    </row>
    <row r="72" spans="1:5" ht="12.75">
      <c r="A72" s="10"/>
      <c r="B72" s="10"/>
      <c r="C72" s="10"/>
      <c r="D72" s="10"/>
      <c r="E72" s="10"/>
    </row>
    <row r="73" spans="1:5" ht="12.75">
      <c r="A73" s="10"/>
      <c r="B73" s="10"/>
      <c r="C73" s="10"/>
      <c r="D73" s="10"/>
      <c r="E73" s="10"/>
    </row>
    <row r="74" spans="1:5" ht="12.75">
      <c r="A74" s="10"/>
      <c r="B74" s="10"/>
      <c r="C74" s="10"/>
      <c r="D74" s="10"/>
      <c r="E74" s="10"/>
    </row>
    <row r="75" spans="1:5" ht="12.75">
      <c r="A75" s="10"/>
      <c r="B75" s="10"/>
      <c r="C75" s="10"/>
      <c r="D75" s="10"/>
      <c r="E75" s="10"/>
    </row>
    <row r="76" spans="1:5" ht="12.75">
      <c r="A76" s="10"/>
      <c r="B76" s="10"/>
      <c r="C76" s="10"/>
      <c r="D76" s="10"/>
      <c r="E76" s="10"/>
    </row>
    <row r="77" spans="1:5" ht="12.75">
      <c r="A77" s="10"/>
      <c r="B77" s="10"/>
      <c r="C77" s="10"/>
      <c r="D77" s="10"/>
      <c r="E77" s="10"/>
    </row>
    <row r="78" spans="1:5" ht="12.75">
      <c r="A78" s="10"/>
      <c r="B78" s="10"/>
      <c r="C78" s="10"/>
      <c r="D78" s="10"/>
      <c r="E78" s="10"/>
    </row>
    <row r="79" spans="1:5" ht="12.75">
      <c r="A79" s="10"/>
      <c r="B79" s="10"/>
      <c r="C79" s="10"/>
      <c r="D79" s="10"/>
      <c r="E79" s="10"/>
    </row>
    <row r="80" spans="1:5" ht="12.75">
      <c r="A80" s="10"/>
      <c r="B80" s="10"/>
      <c r="C80" s="10"/>
      <c r="D80" s="10"/>
      <c r="E80" s="10"/>
    </row>
    <row r="81" spans="1:5" ht="12.75">
      <c r="A81" s="10"/>
      <c r="B81" s="10"/>
      <c r="C81" s="10"/>
      <c r="D81" s="10"/>
      <c r="E81" s="10"/>
    </row>
    <row r="82" spans="1:5" ht="12.75">
      <c r="A82" s="10"/>
      <c r="B82" s="10"/>
      <c r="C82" s="10"/>
      <c r="D82" s="10"/>
      <c r="E82" s="10"/>
    </row>
    <row r="83" spans="1:5" ht="12.75">
      <c r="A83" s="10"/>
      <c r="B83" s="10"/>
      <c r="C83" s="10"/>
      <c r="D83" s="10"/>
      <c r="E83" s="10"/>
    </row>
    <row r="84" spans="1:5" ht="12.75">
      <c r="A84" s="10"/>
      <c r="B84" s="10"/>
      <c r="C84" s="10"/>
      <c r="D84" s="10"/>
      <c r="E84" s="10"/>
    </row>
    <row r="85" spans="1:5" ht="12.75">
      <c r="A85" s="10"/>
      <c r="B85" s="10"/>
      <c r="C85" s="10"/>
      <c r="D85" s="10"/>
      <c r="E85" s="10"/>
    </row>
    <row r="86" spans="1:5" ht="12.75">
      <c r="A86" s="10"/>
      <c r="B86" s="10"/>
      <c r="C86" s="10"/>
      <c r="D86" s="10"/>
      <c r="E86" s="10"/>
    </row>
    <row r="87" spans="1:5" ht="12.75">
      <c r="A87" s="10"/>
      <c r="B87" s="10"/>
      <c r="C87" s="10"/>
      <c r="D87" s="10"/>
      <c r="E87" s="10"/>
    </row>
    <row r="88" spans="1:5" ht="12.75">
      <c r="A88" s="10"/>
      <c r="B88" s="10"/>
      <c r="C88" s="10"/>
      <c r="D88" s="10"/>
      <c r="E88" s="10"/>
    </row>
    <row r="89" spans="1:5" ht="12.75">
      <c r="A89" s="10"/>
      <c r="B89" s="10"/>
      <c r="C89" s="10"/>
      <c r="D89" s="10"/>
      <c r="E89" s="10"/>
    </row>
    <row r="90" spans="1:5" ht="12.75">
      <c r="A90" s="10"/>
      <c r="B90" s="10"/>
      <c r="C90" s="10"/>
      <c r="D90" s="10"/>
      <c r="E90" s="10"/>
    </row>
    <row r="91" spans="1:5" ht="12.75">
      <c r="A91" s="10"/>
      <c r="B91" s="10"/>
      <c r="C91" s="10"/>
      <c r="D91" s="10"/>
      <c r="E91" s="10"/>
    </row>
    <row r="92" spans="1:5" ht="12.75">
      <c r="A92" s="10"/>
      <c r="B92" s="10"/>
      <c r="C92" s="10"/>
      <c r="D92" s="10"/>
      <c r="E92" s="10"/>
    </row>
    <row r="93" spans="1:5" ht="12.75">
      <c r="A93" s="10"/>
      <c r="B93" s="10"/>
      <c r="C93" s="10"/>
      <c r="D93" s="10"/>
      <c r="E93" s="10"/>
    </row>
    <row r="94" spans="1:5" ht="12.75">
      <c r="A94" s="10"/>
      <c r="B94" s="10"/>
      <c r="C94" s="10"/>
      <c r="D94" s="10"/>
      <c r="E94" s="10"/>
    </row>
    <row r="95" spans="1:5" ht="12.75">
      <c r="A95" s="10"/>
      <c r="B95" s="10"/>
      <c r="C95" s="10"/>
      <c r="D95" s="10"/>
      <c r="E95" s="10"/>
    </row>
    <row r="96" spans="1:5" ht="12.75">
      <c r="A96" s="10"/>
      <c r="B96" s="10"/>
      <c r="C96" s="10"/>
      <c r="D96" s="10"/>
      <c r="E96" s="10"/>
    </row>
    <row r="97" spans="1:5" ht="12.75">
      <c r="A97" s="10"/>
      <c r="B97" s="10"/>
      <c r="C97" s="10"/>
      <c r="D97" s="10"/>
      <c r="E97" s="10"/>
    </row>
    <row r="98" spans="1:5" ht="12.75">
      <c r="A98" s="10"/>
      <c r="B98" s="10"/>
      <c r="C98" s="10"/>
      <c r="D98" s="10"/>
      <c r="E98" s="10"/>
    </row>
    <row r="99" spans="1:5" ht="12.75">
      <c r="A99" s="10"/>
      <c r="B99" s="10"/>
      <c r="C99" s="10"/>
      <c r="D99" s="10"/>
      <c r="E99" s="10"/>
    </row>
    <row r="100" spans="1:5" ht="12.75">
      <c r="A100" s="10"/>
      <c r="B100" s="10"/>
      <c r="C100" s="10"/>
      <c r="D100" s="10"/>
      <c r="E100" s="10"/>
    </row>
    <row r="101" spans="1:5" ht="12.75">
      <c r="A101" s="10"/>
      <c r="B101" s="10"/>
      <c r="C101" s="10"/>
      <c r="D101" s="10"/>
      <c r="E101" s="10"/>
    </row>
    <row r="102" spans="1:5" ht="12.75">
      <c r="A102" s="10"/>
      <c r="B102" s="10"/>
      <c r="C102" s="10"/>
      <c r="D102" s="10"/>
      <c r="E102" s="10"/>
    </row>
    <row r="103" spans="1:5" ht="12.75">
      <c r="A103" s="10"/>
      <c r="B103" s="10"/>
      <c r="C103" s="10"/>
      <c r="D103" s="10"/>
      <c r="E103" s="10"/>
    </row>
    <row r="104" spans="1:5" ht="12.75">
      <c r="A104" s="10"/>
      <c r="B104" s="10"/>
      <c r="C104" s="10"/>
      <c r="D104" s="10"/>
      <c r="E104" s="10"/>
    </row>
    <row r="105" spans="1:5" ht="12.75">
      <c r="A105" s="10"/>
      <c r="B105" s="10"/>
      <c r="C105" s="10"/>
      <c r="D105" s="10"/>
      <c r="E105" s="10"/>
    </row>
    <row r="106" spans="1:5" ht="12.75">
      <c r="A106" s="10"/>
      <c r="B106" s="10"/>
      <c r="C106" s="10"/>
      <c r="D106" s="10"/>
      <c r="E106" s="10"/>
    </row>
    <row r="107" spans="1:5" ht="12.75">
      <c r="A107" s="10"/>
      <c r="B107" s="10"/>
      <c r="C107" s="10"/>
      <c r="D107" s="10"/>
      <c r="E107" s="10"/>
    </row>
    <row r="108" spans="1:5" ht="12.75">
      <c r="A108" s="10"/>
      <c r="B108" s="10"/>
      <c r="C108" s="10"/>
      <c r="D108" s="10"/>
      <c r="E108" s="10"/>
    </row>
    <row r="109" spans="1:5" ht="12.75">
      <c r="A109" s="10"/>
      <c r="B109" s="10"/>
      <c r="C109" s="10"/>
      <c r="D109" s="10"/>
      <c r="E109" s="10"/>
    </row>
    <row r="110" spans="1:5" ht="12.75">
      <c r="A110" s="10"/>
      <c r="B110" s="10"/>
      <c r="C110" s="10"/>
      <c r="D110" s="10"/>
      <c r="E110" s="10"/>
    </row>
    <row r="111" spans="1:5" ht="12.75">
      <c r="A111" s="10"/>
      <c r="B111" s="10"/>
      <c r="C111" s="10"/>
      <c r="D111" s="10"/>
      <c r="E111" s="10"/>
    </row>
    <row r="112" spans="1:5" ht="12.75">
      <c r="A112" s="10"/>
      <c r="B112" s="10"/>
      <c r="C112" s="10"/>
      <c r="D112" s="10"/>
      <c r="E112" s="10"/>
    </row>
    <row r="113" spans="1:5" ht="12.75">
      <c r="A113" s="10"/>
      <c r="B113" s="10"/>
      <c r="C113" s="10"/>
      <c r="D113" s="10"/>
      <c r="E113" s="10"/>
    </row>
    <row r="114" spans="1:5" ht="12.75">
      <c r="A114" s="10"/>
      <c r="B114" s="10"/>
      <c r="C114" s="10"/>
      <c r="D114" s="10"/>
      <c r="E114" s="10"/>
    </row>
    <row r="115" spans="1:5" ht="12.75">
      <c r="A115" s="10"/>
      <c r="B115" s="10"/>
      <c r="C115" s="10"/>
      <c r="D115" s="10"/>
      <c r="E115" s="10"/>
    </row>
    <row r="116" spans="1:5" ht="12.75">
      <c r="A116" s="10"/>
      <c r="B116" s="10"/>
      <c r="C116" s="10"/>
      <c r="D116" s="10"/>
      <c r="E116" s="10"/>
    </row>
    <row r="117" spans="1:5" ht="12.75">
      <c r="A117" s="10"/>
      <c r="B117" s="10"/>
      <c r="C117" s="10"/>
      <c r="D117" s="10"/>
      <c r="E117" s="10"/>
    </row>
    <row r="118" spans="1:5" ht="12.75">
      <c r="A118" s="10"/>
      <c r="B118" s="10"/>
      <c r="C118" s="10"/>
      <c r="D118" s="10"/>
      <c r="E118" s="10"/>
    </row>
    <row r="119" spans="1:5" ht="12.75">
      <c r="A119" s="10"/>
      <c r="B119" s="10"/>
      <c r="C119" s="10"/>
      <c r="D119" s="10"/>
      <c r="E119" s="10"/>
    </row>
    <row r="120" spans="1:5" ht="12.75">
      <c r="A120" s="10"/>
      <c r="B120" s="10"/>
      <c r="C120" s="10"/>
      <c r="D120" s="10"/>
      <c r="E120" s="10"/>
    </row>
    <row r="121" spans="1:5" ht="12.75">
      <c r="A121" s="10"/>
      <c r="B121" s="10"/>
      <c r="C121" s="10"/>
      <c r="D121" s="10"/>
      <c r="E121" s="10"/>
    </row>
    <row r="122" spans="1:5" ht="12.75">
      <c r="A122" s="10"/>
      <c r="B122" s="10"/>
      <c r="C122" s="10"/>
      <c r="D122" s="10"/>
      <c r="E122" s="10"/>
    </row>
    <row r="123" spans="1:5" ht="12.75">
      <c r="A123" s="10"/>
      <c r="B123" s="10"/>
      <c r="C123" s="10"/>
      <c r="D123" s="10"/>
      <c r="E123" s="10"/>
    </row>
    <row r="124" spans="1:5" ht="12.75">
      <c r="A124" s="10"/>
      <c r="B124" s="10"/>
      <c r="C124" s="10"/>
      <c r="D124" s="10"/>
      <c r="E124" s="10"/>
    </row>
    <row r="125" spans="1:5" ht="12.75">
      <c r="A125" s="10"/>
      <c r="B125" s="10"/>
      <c r="C125" s="10"/>
      <c r="D125" s="10"/>
      <c r="E125" s="10"/>
    </row>
    <row r="126" spans="1:5" ht="12.75">
      <c r="A126" s="10"/>
      <c r="B126" s="10"/>
      <c r="C126" s="10"/>
      <c r="D126" s="10"/>
      <c r="E126" s="10"/>
    </row>
    <row r="127" spans="1:5" ht="12.75">
      <c r="A127" s="10"/>
      <c r="B127" s="10"/>
      <c r="C127" s="10"/>
      <c r="D127" s="10"/>
      <c r="E127" s="10"/>
    </row>
    <row r="128" spans="1:5" ht="12.75">
      <c r="A128" s="10"/>
      <c r="B128" s="10"/>
      <c r="C128" s="10"/>
      <c r="D128" s="10"/>
      <c r="E128" s="10"/>
    </row>
    <row r="129" spans="1:5" ht="12.75">
      <c r="A129" s="10"/>
      <c r="B129" s="10"/>
      <c r="C129" s="10"/>
      <c r="D129" s="10"/>
      <c r="E129" s="10"/>
    </row>
    <row r="130" spans="1:5" ht="12.75">
      <c r="A130" s="10"/>
      <c r="B130" s="10"/>
      <c r="C130" s="10"/>
      <c r="D130" s="10"/>
      <c r="E130" s="10"/>
    </row>
    <row r="131" spans="1:5" ht="12.75">
      <c r="A131" s="10"/>
      <c r="B131" s="10"/>
      <c r="C131" s="10"/>
      <c r="D131" s="10"/>
      <c r="E131" s="10"/>
    </row>
    <row r="132" spans="1:5" ht="12.75">
      <c r="A132" s="10"/>
      <c r="B132" s="10"/>
      <c r="C132" s="10"/>
      <c r="D132" s="10"/>
      <c r="E132" s="10"/>
    </row>
    <row r="133" spans="1:5" ht="12.75">
      <c r="A133" s="10"/>
      <c r="B133" s="10"/>
      <c r="C133" s="10"/>
      <c r="D133" s="10"/>
      <c r="E133" s="10"/>
    </row>
    <row r="134" spans="1:5" ht="12.75">
      <c r="A134" s="10"/>
      <c r="B134" s="10"/>
      <c r="C134" s="10"/>
      <c r="D134" s="10"/>
      <c r="E134" s="10"/>
    </row>
    <row r="135" spans="1:5" ht="12.75">
      <c r="A135" s="10"/>
      <c r="B135" s="10"/>
      <c r="C135" s="10"/>
      <c r="D135" s="10"/>
      <c r="E135" s="10"/>
    </row>
    <row r="136" spans="1:5" ht="12.75">
      <c r="A136" s="10"/>
      <c r="B136" s="10"/>
      <c r="C136" s="10"/>
      <c r="D136" s="10"/>
      <c r="E136" s="10"/>
    </row>
    <row r="137" spans="1:5" ht="12.75">
      <c r="A137" s="10"/>
      <c r="B137" s="10"/>
      <c r="C137" s="10"/>
      <c r="D137" s="10"/>
      <c r="E137" s="10"/>
    </row>
    <row r="138" spans="1:5" ht="12.75">
      <c r="A138" s="10"/>
      <c r="B138" s="10"/>
      <c r="C138" s="10"/>
      <c r="D138" s="10"/>
      <c r="E138" s="10"/>
    </row>
    <row r="139" spans="1:5" ht="12.75">
      <c r="A139" s="10"/>
      <c r="B139" s="10"/>
      <c r="C139" s="10"/>
      <c r="D139" s="10"/>
      <c r="E139" s="10"/>
    </row>
    <row r="140" spans="1:5" ht="12.75">
      <c r="A140" s="10"/>
      <c r="B140" s="10"/>
      <c r="C140" s="10"/>
      <c r="D140" s="10"/>
      <c r="E140" s="10"/>
    </row>
    <row r="141" spans="1:5" ht="12.75">
      <c r="A141" s="10"/>
      <c r="B141" s="10"/>
      <c r="C141" s="10"/>
      <c r="D141" s="10"/>
      <c r="E141" s="10"/>
    </row>
    <row r="142" spans="1:5" ht="12.75">
      <c r="A142" s="10"/>
      <c r="B142" s="10"/>
      <c r="C142" s="10"/>
      <c r="D142" s="10"/>
      <c r="E142" s="10"/>
    </row>
    <row r="143" spans="1:5" ht="12.75">
      <c r="A143" s="10"/>
      <c r="B143" s="10"/>
      <c r="C143" s="10"/>
      <c r="D143" s="10"/>
      <c r="E143" s="10"/>
    </row>
    <row r="144" spans="1:5" ht="12.75">
      <c r="A144" s="10"/>
      <c r="B144" s="10"/>
      <c r="C144" s="10"/>
      <c r="D144" s="10"/>
      <c r="E144" s="10"/>
    </row>
    <row r="145" spans="1:5" ht="12.75">
      <c r="A145" s="10"/>
      <c r="B145" s="10"/>
      <c r="C145" s="10"/>
      <c r="D145" s="10"/>
      <c r="E145" s="10"/>
    </row>
    <row r="146" spans="1:5" ht="12.75">
      <c r="A146" s="10"/>
      <c r="B146" s="10"/>
      <c r="C146" s="10"/>
      <c r="D146" s="10"/>
      <c r="E146" s="10"/>
    </row>
    <row r="147" spans="1:5" ht="12.75">
      <c r="A147" s="10"/>
      <c r="B147" s="10"/>
      <c r="C147" s="10"/>
      <c r="D147" s="10"/>
      <c r="E147" s="10"/>
    </row>
    <row r="148" spans="1:5" ht="12.75">
      <c r="A148" s="10"/>
      <c r="B148" s="10"/>
      <c r="C148" s="10"/>
      <c r="D148" s="10"/>
      <c r="E148" s="10"/>
    </row>
    <row r="149" spans="1:5" ht="12.75">
      <c r="A149" s="10"/>
      <c r="B149" s="10"/>
      <c r="C149" s="10"/>
      <c r="D149" s="10"/>
      <c r="E149" s="10"/>
    </row>
    <row r="150" spans="1:5" ht="12.75">
      <c r="A150" s="10"/>
      <c r="B150" s="10"/>
      <c r="C150" s="10"/>
      <c r="D150" s="10"/>
      <c r="E150" s="10"/>
    </row>
    <row r="151" spans="1:5" ht="12.75">
      <c r="A151" s="10"/>
      <c r="B151" s="10"/>
      <c r="C151" s="10"/>
      <c r="D151" s="10"/>
      <c r="E151" s="10"/>
    </row>
    <row r="152" spans="1:5" ht="12.75">
      <c r="A152" s="10"/>
      <c r="B152" s="10"/>
      <c r="C152" s="10"/>
      <c r="D152" s="10"/>
      <c r="E152" s="10"/>
    </row>
    <row r="153" spans="1:5" ht="12.75">
      <c r="A153" s="10"/>
      <c r="B153" s="10"/>
      <c r="C153" s="10"/>
      <c r="D153" s="10"/>
      <c r="E153" s="10"/>
    </row>
    <row r="154" spans="1:5" ht="12.75">
      <c r="A154" s="10"/>
      <c r="B154" s="10"/>
      <c r="C154" s="10"/>
      <c r="D154" s="10"/>
      <c r="E154" s="10"/>
    </row>
    <row r="155" spans="1:5" ht="12.75">
      <c r="A155" s="10"/>
      <c r="B155" s="10"/>
      <c r="C155" s="10"/>
      <c r="D155" s="10"/>
      <c r="E155" s="10"/>
    </row>
    <row r="156" spans="1:5" ht="12.75">
      <c r="A156" s="10"/>
      <c r="B156" s="10"/>
      <c r="C156" s="10"/>
      <c r="D156" s="10"/>
      <c r="E156" s="10"/>
    </row>
    <row r="157" spans="1:5" ht="12.75">
      <c r="A157" s="10"/>
      <c r="B157" s="10"/>
      <c r="C157" s="10"/>
      <c r="D157" s="10"/>
      <c r="E157" s="10"/>
    </row>
    <row r="158" spans="1:5" ht="12.75">
      <c r="A158" s="10"/>
      <c r="B158" s="10"/>
      <c r="C158" s="10"/>
      <c r="D158" s="10"/>
      <c r="E158" s="10"/>
    </row>
    <row r="159" spans="1:5" ht="12.75">
      <c r="A159" s="10"/>
      <c r="B159" s="10"/>
      <c r="C159" s="10"/>
      <c r="D159" s="10"/>
      <c r="E159" s="10"/>
    </row>
    <row r="160" spans="1:5" ht="12.75">
      <c r="A160" s="10"/>
      <c r="B160" s="10"/>
      <c r="C160" s="10"/>
      <c r="D160" s="10"/>
      <c r="E160" s="10"/>
    </row>
    <row r="161" spans="1:5" ht="12.75">
      <c r="A161" s="10"/>
      <c r="B161" s="10"/>
      <c r="C161" s="10"/>
      <c r="D161" s="10"/>
      <c r="E161" s="10"/>
    </row>
    <row r="162" spans="1:5" ht="12.75">
      <c r="A162" s="10"/>
      <c r="B162" s="10"/>
      <c r="C162" s="10"/>
      <c r="D162" s="10"/>
      <c r="E162" s="10"/>
    </row>
    <row r="163" spans="1:5" ht="12.75">
      <c r="A163" s="10"/>
      <c r="B163" s="10"/>
      <c r="C163" s="10"/>
      <c r="D163" s="10"/>
      <c r="E163" s="10"/>
    </row>
    <row r="164" spans="1:5" ht="12.75">
      <c r="A164" s="10"/>
      <c r="B164" s="10"/>
      <c r="C164" s="10"/>
      <c r="D164" s="10"/>
      <c r="E164" s="10"/>
    </row>
  </sheetData>
  <sheetProtection/>
  <mergeCells count="2">
    <mergeCell ref="A2:G2"/>
    <mergeCell ref="A3:G3"/>
  </mergeCells>
  <printOptions horizontalCentered="1"/>
  <pageMargins left="1" right="1"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N79"/>
  <sheetViews>
    <sheetView showGridLines="0" zoomScalePageLayoutView="0" workbookViewId="0" topLeftCell="A1">
      <selection activeCell="G15" sqref="G15"/>
    </sheetView>
  </sheetViews>
  <sheetFormatPr defaultColWidth="9.140625" defaultRowHeight="12.75"/>
  <cols>
    <col min="1" max="1" width="36.8515625" style="8" bestFit="1" customWidth="1"/>
    <col min="2" max="2" width="9.140625" style="8" customWidth="1"/>
    <col min="3" max="4" width="0" style="8" hidden="1" customWidth="1"/>
    <col min="5" max="16384" width="9.140625" style="8" customWidth="1"/>
  </cols>
  <sheetData>
    <row r="1" spans="1:14" ht="15.75">
      <c r="A1" s="827" t="s">
        <v>166</v>
      </c>
      <c r="B1" s="827"/>
      <c r="C1" s="827"/>
      <c r="D1" s="827"/>
      <c r="E1" s="827"/>
      <c r="F1" s="827"/>
      <c r="G1" s="827"/>
      <c r="H1" s="827"/>
      <c r="I1" s="827"/>
      <c r="J1" s="827"/>
      <c r="K1" s="316"/>
      <c r="L1" s="316"/>
      <c r="M1" s="316"/>
      <c r="N1" s="316"/>
    </row>
    <row r="2" spans="1:14" ht="15.75">
      <c r="A2" s="827" t="s">
        <v>740</v>
      </c>
      <c r="B2" s="827"/>
      <c r="C2" s="827"/>
      <c r="D2" s="827"/>
      <c r="E2" s="827"/>
      <c r="F2" s="827"/>
      <c r="G2" s="827"/>
      <c r="H2" s="827"/>
      <c r="I2" s="827"/>
      <c r="J2" s="827"/>
      <c r="K2" s="316"/>
      <c r="L2" s="316"/>
      <c r="M2" s="316"/>
      <c r="N2" s="316"/>
    </row>
    <row r="3" spans="1:14" s="239" customFormat="1" ht="15.75">
      <c r="A3" s="864" t="s">
        <v>83</v>
      </c>
      <c r="B3" s="864"/>
      <c r="C3" s="864"/>
      <c r="D3" s="864"/>
      <c r="E3" s="864"/>
      <c r="F3" s="864"/>
      <c r="G3" s="864"/>
      <c r="H3" s="864"/>
      <c r="I3" s="864"/>
      <c r="J3" s="864"/>
      <c r="K3" s="317"/>
      <c r="L3" s="317"/>
      <c r="M3" s="317"/>
      <c r="N3" s="317"/>
    </row>
    <row r="4" spans="1:14" s="372" customFormat="1" ht="15.75">
      <c r="A4" s="838" t="str">
        <f>CPI!A4</f>
        <v>MID-MAY 2007 (BAISAKH 2064)</v>
      </c>
      <c r="B4" s="838"/>
      <c r="C4" s="838"/>
      <c r="D4" s="838"/>
      <c r="E4" s="838"/>
      <c r="F4" s="838"/>
      <c r="G4" s="838"/>
      <c r="H4" s="838"/>
      <c r="I4" s="838"/>
      <c r="J4" s="838"/>
      <c r="K4" s="430"/>
      <c r="L4" s="430"/>
      <c r="M4" s="430"/>
      <c r="N4" s="430"/>
    </row>
    <row r="5" spans="1:14" ht="12.75">
      <c r="A5" s="865" t="s">
        <v>123</v>
      </c>
      <c r="B5" s="281" t="s">
        <v>84</v>
      </c>
      <c r="C5" s="431"/>
      <c r="D5" s="431"/>
      <c r="E5" s="281" t="s">
        <v>124</v>
      </c>
      <c r="F5" s="432" t="s">
        <v>85</v>
      </c>
      <c r="G5" s="432" t="s">
        <v>2</v>
      </c>
      <c r="H5" s="432" t="s">
        <v>86</v>
      </c>
      <c r="I5" s="839" t="s">
        <v>311</v>
      </c>
      <c r="J5" s="841"/>
      <c r="K5" s="316"/>
      <c r="L5" s="316"/>
      <c r="M5" s="316"/>
      <c r="N5" s="316"/>
    </row>
    <row r="6" spans="1:14" ht="12.75">
      <c r="A6" s="866"/>
      <c r="B6" s="278" t="s">
        <v>87</v>
      </c>
      <c r="C6" s="433"/>
      <c r="D6" s="433"/>
      <c r="E6" s="278" t="s">
        <v>84</v>
      </c>
      <c r="F6" s="374" t="s">
        <v>888</v>
      </c>
      <c r="G6" s="374" t="str">
        <f>F6</f>
        <v>Apr/May</v>
      </c>
      <c r="H6" s="374" t="str">
        <f>F6</f>
        <v>Apr/May</v>
      </c>
      <c r="I6" s="434" t="s">
        <v>2</v>
      </c>
      <c r="J6" s="434" t="s">
        <v>86</v>
      </c>
      <c r="K6" s="316"/>
      <c r="L6" s="316"/>
      <c r="M6" s="316"/>
      <c r="N6" s="316"/>
    </row>
    <row r="7" spans="1:14" ht="12.75">
      <c r="A7" s="418" t="s">
        <v>125</v>
      </c>
      <c r="B7" s="339">
        <v>100</v>
      </c>
      <c r="C7" s="410"/>
      <c r="D7" s="319"/>
      <c r="E7" s="339">
        <v>100</v>
      </c>
      <c r="F7" s="328">
        <v>162.34984</v>
      </c>
      <c r="G7" s="328">
        <v>170.55356</v>
      </c>
      <c r="H7" s="328">
        <v>180.05177</v>
      </c>
      <c r="I7" s="333">
        <v>5.1</v>
      </c>
      <c r="J7" s="419">
        <v>5.6</v>
      </c>
      <c r="K7" s="316"/>
      <c r="M7" s="316"/>
      <c r="N7" s="316"/>
    </row>
    <row r="8" spans="1:14" ht="12.75">
      <c r="A8" s="418"/>
      <c r="B8" s="339"/>
      <c r="C8" s="410"/>
      <c r="D8" s="319"/>
      <c r="E8" s="339"/>
      <c r="F8" s="320"/>
      <c r="G8" s="320"/>
      <c r="H8" s="420"/>
      <c r="I8" s="333"/>
      <c r="J8" s="419"/>
      <c r="K8" s="316"/>
      <c r="M8" s="316"/>
      <c r="N8" s="316"/>
    </row>
    <row r="9" spans="1:14" ht="12.75">
      <c r="A9" s="418" t="s">
        <v>126</v>
      </c>
      <c r="B9" s="339">
        <v>53.2</v>
      </c>
      <c r="C9" s="410"/>
      <c r="D9" s="410"/>
      <c r="E9" s="339">
        <v>45.53</v>
      </c>
      <c r="F9" s="328">
        <v>165.87144739732045</v>
      </c>
      <c r="G9" s="328">
        <v>177.4120799472875</v>
      </c>
      <c r="H9" s="328">
        <v>189.7320667691632</v>
      </c>
      <c r="I9" s="333">
        <v>7</v>
      </c>
      <c r="J9" s="419">
        <v>6.9</v>
      </c>
      <c r="K9" s="316"/>
      <c r="M9" s="316"/>
      <c r="N9" s="316"/>
    </row>
    <row r="10" spans="1:14" ht="12.75">
      <c r="A10" s="421"/>
      <c r="B10" s="334"/>
      <c r="C10" s="324"/>
      <c r="D10" s="324"/>
      <c r="E10" s="334"/>
      <c r="F10" s="331"/>
      <c r="G10" s="331"/>
      <c r="H10" s="422"/>
      <c r="I10" s="411"/>
      <c r="J10" s="423"/>
      <c r="K10" s="316"/>
      <c r="M10" s="316"/>
      <c r="N10" s="316"/>
    </row>
    <row r="11" spans="1:14" ht="12.75">
      <c r="A11" s="424" t="s">
        <v>95</v>
      </c>
      <c r="B11" s="324"/>
      <c r="C11" s="323"/>
      <c r="D11" s="323"/>
      <c r="E11" s="324"/>
      <c r="F11" s="331"/>
      <c r="G11" s="331"/>
      <c r="H11" s="422"/>
      <c r="I11" s="412"/>
      <c r="J11" s="423"/>
      <c r="K11" s="316"/>
      <c r="M11" s="316"/>
      <c r="N11" s="316"/>
    </row>
    <row r="12" spans="1:14" ht="12.75">
      <c r="A12" s="425" t="s">
        <v>127</v>
      </c>
      <c r="B12" s="324">
        <v>14.16</v>
      </c>
      <c r="C12" s="324"/>
      <c r="D12" s="324"/>
      <c r="E12" s="324">
        <v>0</v>
      </c>
      <c r="F12" s="19">
        <v>143.8</v>
      </c>
      <c r="G12" s="19">
        <v>163.9</v>
      </c>
      <c r="H12" s="387">
        <v>170.2</v>
      </c>
      <c r="I12" s="331">
        <v>14</v>
      </c>
      <c r="J12" s="422">
        <v>3.8</v>
      </c>
      <c r="K12" s="316"/>
      <c r="L12" s="413"/>
      <c r="M12" s="316"/>
      <c r="N12" s="316"/>
    </row>
    <row r="13" spans="1:14" ht="12.75">
      <c r="A13" s="425" t="s">
        <v>128</v>
      </c>
      <c r="B13" s="324">
        <v>1.79</v>
      </c>
      <c r="C13" s="324">
        <v>1.79</v>
      </c>
      <c r="D13" s="324">
        <v>0.8261940952937737</v>
      </c>
      <c r="E13" s="324">
        <v>2.62</v>
      </c>
      <c r="F13" s="19">
        <v>173</v>
      </c>
      <c r="G13" s="19">
        <v>211.9</v>
      </c>
      <c r="H13" s="387">
        <v>240.9</v>
      </c>
      <c r="I13" s="331">
        <v>22.5</v>
      </c>
      <c r="J13" s="422">
        <v>13.7</v>
      </c>
      <c r="K13" s="316"/>
      <c r="L13" s="413"/>
      <c r="M13" s="316"/>
      <c r="N13" s="316"/>
    </row>
    <row r="14" spans="1:14" ht="12.75">
      <c r="A14" s="425" t="s">
        <v>129</v>
      </c>
      <c r="B14" s="324">
        <v>2.05</v>
      </c>
      <c r="C14" s="324">
        <v>2.05</v>
      </c>
      <c r="D14" s="324">
        <v>0.946199941537562</v>
      </c>
      <c r="E14" s="324">
        <v>3</v>
      </c>
      <c r="F14" s="19">
        <v>144.7</v>
      </c>
      <c r="G14" s="19">
        <v>151.1</v>
      </c>
      <c r="H14" s="387">
        <v>173.9</v>
      </c>
      <c r="I14" s="331">
        <v>4.4</v>
      </c>
      <c r="J14" s="422">
        <v>15.1</v>
      </c>
      <c r="K14" s="316"/>
      <c r="L14" s="413"/>
      <c r="M14" s="316"/>
      <c r="N14" s="316"/>
    </row>
    <row r="15" spans="1:14" ht="12.75">
      <c r="A15" s="424" t="s">
        <v>97</v>
      </c>
      <c r="B15" s="324">
        <v>2.73</v>
      </c>
      <c r="C15" s="324">
        <v>2.73</v>
      </c>
      <c r="D15" s="324">
        <v>1.2600613855597778</v>
      </c>
      <c r="E15" s="324">
        <v>3.99</v>
      </c>
      <c r="F15" s="19">
        <v>129</v>
      </c>
      <c r="G15" s="19">
        <v>164.4</v>
      </c>
      <c r="H15" s="387">
        <v>182.8</v>
      </c>
      <c r="I15" s="331">
        <v>27.4</v>
      </c>
      <c r="J15" s="422">
        <v>11.2</v>
      </c>
      <c r="K15" s="316"/>
      <c r="L15" s="413"/>
      <c r="M15" s="316"/>
      <c r="N15" s="322"/>
    </row>
    <row r="16" spans="1:14" ht="12.75">
      <c r="A16" s="426" t="s">
        <v>130</v>
      </c>
      <c r="B16" s="324">
        <v>7.89</v>
      </c>
      <c r="C16" s="324"/>
      <c r="D16" s="324"/>
      <c r="E16" s="324">
        <v>0</v>
      </c>
      <c r="F16" s="19">
        <v>139.8</v>
      </c>
      <c r="G16" s="19">
        <v>152.1</v>
      </c>
      <c r="H16" s="387">
        <v>161.8</v>
      </c>
      <c r="I16" s="331">
        <v>8.8</v>
      </c>
      <c r="J16" s="422">
        <v>6.4</v>
      </c>
      <c r="K16" s="316"/>
      <c r="L16" s="413"/>
      <c r="M16" s="316"/>
      <c r="N16" s="316"/>
    </row>
    <row r="17" spans="1:14" ht="12.75" hidden="1">
      <c r="A17" s="386" t="s">
        <v>131</v>
      </c>
      <c r="B17" s="324"/>
      <c r="C17" s="324"/>
      <c r="D17" s="324"/>
      <c r="E17" s="324">
        <v>0</v>
      </c>
      <c r="F17" s="19">
        <v>129.5</v>
      </c>
      <c r="G17" s="19">
        <v>145.3</v>
      </c>
      <c r="H17" s="387">
        <v>153.7</v>
      </c>
      <c r="I17" s="331">
        <v>12.2</v>
      </c>
      <c r="J17" s="422">
        <v>5.8</v>
      </c>
      <c r="K17" s="316"/>
      <c r="L17" s="413"/>
      <c r="M17" s="316"/>
      <c r="N17" s="316"/>
    </row>
    <row r="18" spans="1:14" ht="12.75" hidden="1">
      <c r="A18" s="427" t="s">
        <v>132</v>
      </c>
      <c r="B18" s="324"/>
      <c r="C18" s="324"/>
      <c r="D18" s="324"/>
      <c r="E18" s="324">
        <v>0</v>
      </c>
      <c r="F18" s="19">
        <v>130.4</v>
      </c>
      <c r="G18" s="19">
        <v>146.9</v>
      </c>
      <c r="H18" s="387">
        <v>153.9</v>
      </c>
      <c r="I18" s="331">
        <v>12.7</v>
      </c>
      <c r="J18" s="422">
        <v>4.8</v>
      </c>
      <c r="K18" s="316"/>
      <c r="L18" s="413"/>
      <c r="M18" s="316"/>
      <c r="N18" s="316"/>
    </row>
    <row r="19" spans="1:14" ht="12.75" hidden="1">
      <c r="A19" s="427" t="s">
        <v>133</v>
      </c>
      <c r="B19" s="324"/>
      <c r="C19" s="324"/>
      <c r="D19" s="324"/>
      <c r="E19" s="324">
        <v>0</v>
      </c>
      <c r="F19" s="19">
        <v>135.2</v>
      </c>
      <c r="G19" s="19">
        <v>150.5</v>
      </c>
      <c r="H19" s="387">
        <v>162.5</v>
      </c>
      <c r="I19" s="331">
        <v>11.3</v>
      </c>
      <c r="J19" s="422">
        <v>8</v>
      </c>
      <c r="K19" s="316"/>
      <c r="L19" s="413"/>
      <c r="M19" s="316"/>
      <c r="N19" s="316"/>
    </row>
    <row r="20" spans="1:14" ht="12.75" hidden="1">
      <c r="A20" s="386" t="s">
        <v>134</v>
      </c>
      <c r="B20" s="324"/>
      <c r="C20" s="324"/>
      <c r="D20" s="324"/>
      <c r="E20" s="324">
        <v>0</v>
      </c>
      <c r="F20" s="19">
        <v>180.1</v>
      </c>
      <c r="G20" s="19">
        <v>179.2</v>
      </c>
      <c r="H20" s="387">
        <v>192.6</v>
      </c>
      <c r="I20" s="331">
        <v>-0.5</v>
      </c>
      <c r="J20" s="422">
        <v>7.5</v>
      </c>
      <c r="K20" s="316"/>
      <c r="L20" s="413"/>
      <c r="M20" s="316"/>
      <c r="N20" s="316"/>
    </row>
    <row r="21" spans="1:14" ht="12.75" hidden="1">
      <c r="A21" s="427" t="s">
        <v>135</v>
      </c>
      <c r="B21" s="324"/>
      <c r="C21" s="324"/>
      <c r="D21" s="324"/>
      <c r="E21" s="324">
        <v>0</v>
      </c>
      <c r="F21" s="19">
        <v>178.8</v>
      </c>
      <c r="G21" s="19">
        <v>177.3</v>
      </c>
      <c r="H21" s="387">
        <v>193.6</v>
      </c>
      <c r="I21" s="331">
        <v>-0.8</v>
      </c>
      <c r="J21" s="422">
        <v>9.2</v>
      </c>
      <c r="K21" s="316"/>
      <c r="L21" s="413"/>
      <c r="M21" s="316"/>
      <c r="N21" s="316"/>
    </row>
    <row r="22" spans="1:14" ht="12.75" hidden="1">
      <c r="A22" s="427" t="s">
        <v>136</v>
      </c>
      <c r="B22" s="324"/>
      <c r="C22" s="324"/>
      <c r="D22" s="324"/>
      <c r="E22" s="324">
        <v>0</v>
      </c>
      <c r="F22" s="19">
        <v>212.5</v>
      </c>
      <c r="G22" s="19">
        <v>220.9</v>
      </c>
      <c r="H22" s="387">
        <v>160.5</v>
      </c>
      <c r="I22" s="331">
        <v>4</v>
      </c>
      <c r="J22" s="422">
        <v>-27.3</v>
      </c>
      <c r="K22" s="316"/>
      <c r="L22" s="413"/>
      <c r="M22" s="316"/>
      <c r="N22" s="316"/>
    </row>
    <row r="23" spans="1:12" ht="12.75">
      <c r="A23" s="424" t="s">
        <v>100</v>
      </c>
      <c r="B23" s="324">
        <v>1.85</v>
      </c>
      <c r="C23" s="324">
        <v>1.85</v>
      </c>
      <c r="D23" s="324">
        <v>0.8538877521192633</v>
      </c>
      <c r="E23" s="324">
        <v>2.7</v>
      </c>
      <c r="F23" s="19">
        <v>148.2</v>
      </c>
      <c r="G23" s="19">
        <v>156.1</v>
      </c>
      <c r="H23" s="387">
        <v>187.3</v>
      </c>
      <c r="I23" s="331">
        <v>5.3</v>
      </c>
      <c r="J23" s="422">
        <v>20</v>
      </c>
      <c r="L23" s="413"/>
    </row>
    <row r="24" spans="1:12" ht="12.75">
      <c r="A24" s="424" t="s">
        <v>101</v>
      </c>
      <c r="B24" s="324">
        <v>5.21</v>
      </c>
      <c r="C24" s="324">
        <v>5.21</v>
      </c>
      <c r="D24" s="324">
        <v>2.404732534346682</v>
      </c>
      <c r="E24" s="324">
        <v>7.61</v>
      </c>
      <c r="F24" s="19">
        <v>173.2</v>
      </c>
      <c r="G24" s="19">
        <v>182.5</v>
      </c>
      <c r="H24" s="387">
        <v>193.2</v>
      </c>
      <c r="I24" s="331">
        <v>5.4</v>
      </c>
      <c r="J24" s="422">
        <v>5.9</v>
      </c>
      <c r="L24" s="413"/>
    </row>
    <row r="25" spans="1:12" ht="12.75">
      <c r="A25" s="424" t="s">
        <v>102</v>
      </c>
      <c r="B25" s="324">
        <v>4.05</v>
      </c>
      <c r="C25" s="324">
        <v>4.05</v>
      </c>
      <c r="D25" s="324">
        <v>1.8693218357205494</v>
      </c>
      <c r="E25" s="324">
        <v>5.92</v>
      </c>
      <c r="F25" s="19">
        <v>151.6</v>
      </c>
      <c r="G25" s="19">
        <v>159.3</v>
      </c>
      <c r="H25" s="387">
        <v>169.4</v>
      </c>
      <c r="I25" s="331">
        <v>5.1</v>
      </c>
      <c r="J25" s="422">
        <v>6.3</v>
      </c>
      <c r="L25" s="413"/>
    </row>
    <row r="26" spans="1:12" ht="12.75">
      <c r="A26" s="424" t="s">
        <v>103</v>
      </c>
      <c r="B26" s="324">
        <v>3.07</v>
      </c>
      <c r="C26" s="324">
        <v>3.07</v>
      </c>
      <c r="D26" s="324">
        <v>1.4169921075708856</v>
      </c>
      <c r="E26" s="324">
        <v>4.49</v>
      </c>
      <c r="F26" s="19">
        <v>150.1</v>
      </c>
      <c r="G26" s="19">
        <v>149.2</v>
      </c>
      <c r="H26" s="387">
        <v>163.9</v>
      </c>
      <c r="I26" s="331">
        <v>-0.6</v>
      </c>
      <c r="J26" s="422">
        <v>9.9</v>
      </c>
      <c r="L26" s="413"/>
    </row>
    <row r="27" spans="1:12" ht="12.75">
      <c r="A27" s="424" t="s">
        <v>104</v>
      </c>
      <c r="B27" s="324">
        <v>1.21</v>
      </c>
      <c r="C27" s="324">
        <v>1.21</v>
      </c>
      <c r="D27" s="324">
        <v>0.5584887459807074</v>
      </c>
      <c r="E27" s="324">
        <v>1.77</v>
      </c>
      <c r="F27" s="19">
        <v>161.6</v>
      </c>
      <c r="G27" s="19">
        <v>168.3</v>
      </c>
      <c r="H27" s="387">
        <v>140.9</v>
      </c>
      <c r="I27" s="331">
        <v>4.1</v>
      </c>
      <c r="J27" s="422">
        <v>-16.3</v>
      </c>
      <c r="L27" s="413"/>
    </row>
    <row r="28" spans="1:12" ht="12.75">
      <c r="A28" s="424" t="s">
        <v>105</v>
      </c>
      <c r="B28" s="324">
        <v>2.28</v>
      </c>
      <c r="C28" s="324">
        <v>2.28</v>
      </c>
      <c r="D28" s="324">
        <v>1.0523589593686056</v>
      </c>
      <c r="E28" s="324">
        <v>3.33</v>
      </c>
      <c r="F28" s="19">
        <v>167.4</v>
      </c>
      <c r="G28" s="19">
        <v>183.6</v>
      </c>
      <c r="H28" s="387">
        <v>187.9</v>
      </c>
      <c r="I28" s="331">
        <v>9.7</v>
      </c>
      <c r="J28" s="422">
        <v>2.3</v>
      </c>
      <c r="L28" s="413"/>
    </row>
    <row r="29" spans="1:12" ht="12.75" hidden="1">
      <c r="A29" s="386" t="s">
        <v>137</v>
      </c>
      <c r="B29" s="324"/>
      <c r="C29" s="324"/>
      <c r="D29" s="324"/>
      <c r="E29" s="324">
        <v>0</v>
      </c>
      <c r="F29" s="19">
        <v>140.9</v>
      </c>
      <c r="G29" s="19">
        <v>142.2</v>
      </c>
      <c r="H29" s="387">
        <v>144.4</v>
      </c>
      <c r="I29" s="331">
        <v>0.9</v>
      </c>
      <c r="J29" s="422">
        <v>1.5</v>
      </c>
      <c r="L29" s="413"/>
    </row>
    <row r="30" spans="1:12" ht="12.75" hidden="1">
      <c r="A30" s="386" t="s">
        <v>138</v>
      </c>
      <c r="B30" s="324"/>
      <c r="C30" s="324"/>
      <c r="D30" s="324"/>
      <c r="E30" s="324">
        <v>0</v>
      </c>
      <c r="F30" s="19">
        <v>177.9</v>
      </c>
      <c r="G30" s="19">
        <v>199.9</v>
      </c>
      <c r="H30" s="387">
        <v>205.3</v>
      </c>
      <c r="I30" s="331">
        <v>12.4</v>
      </c>
      <c r="J30" s="422">
        <v>2.7</v>
      </c>
      <c r="L30" s="413"/>
    </row>
    <row r="31" spans="1:12" ht="12.75">
      <c r="A31" s="424" t="s">
        <v>108</v>
      </c>
      <c r="B31" s="324">
        <v>6.91</v>
      </c>
      <c r="C31" s="324">
        <v>6.91</v>
      </c>
      <c r="D31" s="324">
        <v>3.189386144402221</v>
      </c>
      <c r="E31" s="324">
        <v>10.1</v>
      </c>
      <c r="F31" s="19">
        <v>199.7</v>
      </c>
      <c r="G31" s="19">
        <v>206</v>
      </c>
      <c r="H31" s="387">
        <v>214.5</v>
      </c>
      <c r="I31" s="331">
        <v>3.2</v>
      </c>
      <c r="J31" s="422">
        <v>4.1</v>
      </c>
      <c r="L31" s="413"/>
    </row>
    <row r="32" spans="1:12" ht="12.75">
      <c r="A32" s="424"/>
      <c r="B32" s="324"/>
      <c r="C32" s="324"/>
      <c r="D32" s="324"/>
      <c r="E32" s="324"/>
      <c r="F32" s="331"/>
      <c r="G32" s="331"/>
      <c r="H32" s="422"/>
      <c r="I32" s="331"/>
      <c r="J32" s="422"/>
      <c r="L32" s="413"/>
    </row>
    <row r="33" spans="1:12" ht="12.75">
      <c r="A33" s="418" t="s">
        <v>139</v>
      </c>
      <c r="B33" s="339">
        <v>46.8</v>
      </c>
      <c r="C33" s="410"/>
      <c r="D33" s="410"/>
      <c r="E33" s="339">
        <v>54.47</v>
      </c>
      <c r="F33" s="328">
        <v>159.40622360932625</v>
      </c>
      <c r="G33" s="328">
        <v>164.82070864696163</v>
      </c>
      <c r="H33" s="328">
        <v>171.9602717091977</v>
      </c>
      <c r="I33" s="333">
        <v>3.4</v>
      </c>
      <c r="J33" s="419">
        <v>4.3</v>
      </c>
      <c r="L33" s="413"/>
    </row>
    <row r="34" spans="1:12" ht="12.75">
      <c r="A34" s="421"/>
      <c r="B34" s="334"/>
      <c r="C34" s="324"/>
      <c r="D34" s="324"/>
      <c r="E34" s="334"/>
      <c r="F34" s="331"/>
      <c r="G34" s="331"/>
      <c r="H34" s="422"/>
      <c r="I34" s="412"/>
      <c r="J34" s="423"/>
      <c r="L34" s="413"/>
    </row>
    <row r="35" spans="1:12" ht="12.75">
      <c r="A35" s="424" t="s">
        <v>109</v>
      </c>
      <c r="B35" s="324">
        <v>8.92</v>
      </c>
      <c r="C35" s="324">
        <v>8.92</v>
      </c>
      <c r="D35" s="324">
        <v>4.117123648056124</v>
      </c>
      <c r="E35" s="324">
        <v>13.04</v>
      </c>
      <c r="F35" s="19">
        <v>142.4</v>
      </c>
      <c r="G35" s="19">
        <v>145.9</v>
      </c>
      <c r="H35" s="387">
        <v>149.3</v>
      </c>
      <c r="I35" s="331">
        <v>2.5</v>
      </c>
      <c r="J35" s="422">
        <v>2.3</v>
      </c>
      <c r="L35" s="413"/>
    </row>
    <row r="36" spans="1:12" ht="12.75" hidden="1">
      <c r="A36" s="386" t="s">
        <v>140</v>
      </c>
      <c r="B36" s="324"/>
      <c r="C36" s="324"/>
      <c r="D36" s="324"/>
      <c r="E36" s="324">
        <v>0</v>
      </c>
      <c r="F36" s="19">
        <v>131.2</v>
      </c>
      <c r="G36" s="19">
        <v>133.9</v>
      </c>
      <c r="H36" s="387">
        <v>134.5</v>
      </c>
      <c r="I36" s="331">
        <v>2.1</v>
      </c>
      <c r="J36" s="422">
        <v>0.4</v>
      </c>
      <c r="L36" s="413"/>
    </row>
    <row r="37" spans="1:12" ht="12.75" hidden="1">
      <c r="A37" s="386" t="s">
        <v>141</v>
      </c>
      <c r="B37" s="324"/>
      <c r="C37" s="324"/>
      <c r="D37" s="324"/>
      <c r="E37" s="324">
        <v>0</v>
      </c>
      <c r="F37" s="19">
        <v>141.6</v>
      </c>
      <c r="G37" s="19">
        <v>145.2</v>
      </c>
      <c r="H37" s="387">
        <v>149</v>
      </c>
      <c r="I37" s="331">
        <v>2.5</v>
      </c>
      <c r="J37" s="422">
        <v>2.6</v>
      </c>
      <c r="L37" s="413"/>
    </row>
    <row r="38" spans="1:12" ht="12.75" hidden="1">
      <c r="A38" s="386" t="s">
        <v>142</v>
      </c>
      <c r="B38" s="324"/>
      <c r="C38" s="324"/>
      <c r="D38" s="324"/>
      <c r="E38" s="324">
        <v>0</v>
      </c>
      <c r="F38" s="19">
        <v>181.2</v>
      </c>
      <c r="G38" s="19">
        <v>187.5</v>
      </c>
      <c r="H38" s="387">
        <v>194.8</v>
      </c>
      <c r="I38" s="331">
        <v>3.5</v>
      </c>
      <c r="J38" s="422">
        <v>3.9</v>
      </c>
      <c r="L38" s="413"/>
    </row>
    <row r="39" spans="1:12" ht="12.75">
      <c r="A39" s="424" t="s">
        <v>112</v>
      </c>
      <c r="B39" s="324">
        <v>2.2</v>
      </c>
      <c r="C39" s="324">
        <v>2.2</v>
      </c>
      <c r="D39" s="324">
        <v>1.0154340836012863</v>
      </c>
      <c r="E39" s="324">
        <v>3.22</v>
      </c>
      <c r="F39" s="19">
        <v>134.9</v>
      </c>
      <c r="G39" s="19">
        <v>139.5</v>
      </c>
      <c r="H39" s="387">
        <v>146.7</v>
      </c>
      <c r="I39" s="331">
        <v>3.4</v>
      </c>
      <c r="J39" s="422">
        <v>5.2</v>
      </c>
      <c r="L39" s="413"/>
    </row>
    <row r="40" spans="1:12" ht="12.75">
      <c r="A40" s="424" t="s">
        <v>113</v>
      </c>
      <c r="B40" s="324"/>
      <c r="C40" s="324"/>
      <c r="D40" s="324"/>
      <c r="E40" s="324"/>
      <c r="F40" s="19"/>
      <c r="G40" s="19"/>
      <c r="H40" s="387"/>
      <c r="I40" s="331"/>
      <c r="J40" s="422"/>
      <c r="L40" s="413"/>
    </row>
    <row r="41" spans="1:12" ht="12.75">
      <c r="A41" s="425" t="s">
        <v>143</v>
      </c>
      <c r="B41" s="324">
        <v>3.5</v>
      </c>
      <c r="C41" s="324">
        <v>3.5</v>
      </c>
      <c r="D41" s="324">
        <v>1.615463314820228</v>
      </c>
      <c r="E41" s="324">
        <v>5.12</v>
      </c>
      <c r="F41" s="19">
        <v>138.2</v>
      </c>
      <c r="G41" s="19">
        <v>143.1</v>
      </c>
      <c r="H41" s="387">
        <v>152.2</v>
      </c>
      <c r="I41" s="331">
        <v>3.5</v>
      </c>
      <c r="J41" s="422">
        <v>6.4</v>
      </c>
      <c r="L41" s="413"/>
    </row>
    <row r="42" spans="1:12" ht="12.75">
      <c r="A42" s="425" t="s">
        <v>144</v>
      </c>
      <c r="B42" s="324">
        <v>4.19</v>
      </c>
      <c r="C42" s="324">
        <v>4.19</v>
      </c>
      <c r="D42" s="324">
        <v>1.9339403683133587</v>
      </c>
      <c r="E42" s="324">
        <v>6.12</v>
      </c>
      <c r="F42" s="19">
        <v>154.9</v>
      </c>
      <c r="G42" s="19">
        <v>161.8</v>
      </c>
      <c r="H42" s="387">
        <v>168.5</v>
      </c>
      <c r="I42" s="331">
        <v>4.5</v>
      </c>
      <c r="J42" s="422">
        <v>4.1</v>
      </c>
      <c r="L42" s="413"/>
    </row>
    <row r="43" spans="1:12" ht="12.75">
      <c r="A43" s="425" t="s">
        <v>145</v>
      </c>
      <c r="B43" s="324">
        <v>1.26</v>
      </c>
      <c r="C43" s="324">
        <v>1.26</v>
      </c>
      <c r="D43" s="324">
        <v>0.5815667933352819</v>
      </c>
      <c r="E43" s="324">
        <v>1.84</v>
      </c>
      <c r="F43" s="19">
        <v>142.6</v>
      </c>
      <c r="G43" s="19">
        <v>144.4</v>
      </c>
      <c r="H43" s="387">
        <v>158</v>
      </c>
      <c r="I43" s="331">
        <v>1.3</v>
      </c>
      <c r="J43" s="422">
        <v>9.4</v>
      </c>
      <c r="L43" s="413"/>
    </row>
    <row r="44" spans="1:12" ht="12.75">
      <c r="A44" s="425" t="s">
        <v>146</v>
      </c>
      <c r="B44" s="324">
        <v>5.92</v>
      </c>
      <c r="C44" s="324"/>
      <c r="D44" s="324">
        <v>0</v>
      </c>
      <c r="E44" s="324">
        <v>0</v>
      </c>
      <c r="F44" s="19">
        <v>242.5</v>
      </c>
      <c r="G44" s="19">
        <v>301.2</v>
      </c>
      <c r="H44" s="387">
        <v>301.9</v>
      </c>
      <c r="I44" s="331">
        <v>24.2</v>
      </c>
      <c r="J44" s="422">
        <v>0.2</v>
      </c>
      <c r="L44" s="413"/>
    </row>
    <row r="45" spans="1:12" ht="12.75" hidden="1">
      <c r="A45" s="25" t="s">
        <v>147</v>
      </c>
      <c r="B45" s="324"/>
      <c r="C45" s="324"/>
      <c r="D45" s="324"/>
      <c r="E45" s="324">
        <v>0</v>
      </c>
      <c r="F45" s="19">
        <v>209.9</v>
      </c>
      <c r="G45" s="19">
        <v>253.6</v>
      </c>
      <c r="H45" s="387">
        <v>255.1</v>
      </c>
      <c r="I45" s="331">
        <v>20.8</v>
      </c>
      <c r="J45" s="422">
        <v>0.6</v>
      </c>
      <c r="L45" s="413"/>
    </row>
    <row r="46" spans="1:12" ht="12.75">
      <c r="A46" s="426" t="s">
        <v>148</v>
      </c>
      <c r="B46" s="324">
        <v>3.61</v>
      </c>
      <c r="C46" s="324"/>
      <c r="D46" s="324">
        <v>0</v>
      </c>
      <c r="E46" s="324">
        <v>0</v>
      </c>
      <c r="F46" s="19">
        <v>219.6</v>
      </c>
      <c r="G46" s="19">
        <v>268.4</v>
      </c>
      <c r="H46" s="387">
        <v>270.1</v>
      </c>
      <c r="I46" s="331">
        <v>22.2</v>
      </c>
      <c r="J46" s="422">
        <v>0.6</v>
      </c>
      <c r="L46" s="413"/>
    </row>
    <row r="47" spans="1:12" ht="12.75" hidden="1">
      <c r="A47" s="427" t="s">
        <v>149</v>
      </c>
      <c r="B47" s="324"/>
      <c r="C47" s="324"/>
      <c r="D47" s="324"/>
      <c r="E47" s="324">
        <v>0</v>
      </c>
      <c r="F47" s="19">
        <v>236.6</v>
      </c>
      <c r="G47" s="19">
        <v>300.3</v>
      </c>
      <c r="H47" s="387">
        <v>302.5</v>
      </c>
      <c r="I47" s="331">
        <v>26.9</v>
      </c>
      <c r="J47" s="422">
        <v>0.7</v>
      </c>
      <c r="L47" s="413"/>
    </row>
    <row r="48" spans="1:12" ht="12.75" hidden="1">
      <c r="A48" s="427" t="s">
        <v>150</v>
      </c>
      <c r="B48" s="324"/>
      <c r="C48" s="324"/>
      <c r="D48" s="324"/>
      <c r="E48" s="324">
        <v>0</v>
      </c>
      <c r="F48" s="19">
        <v>173.8</v>
      </c>
      <c r="G48" s="19">
        <v>183</v>
      </c>
      <c r="H48" s="387">
        <v>184.6</v>
      </c>
      <c r="I48" s="331">
        <v>5.3</v>
      </c>
      <c r="J48" s="422">
        <v>0.9</v>
      </c>
      <c r="L48" s="413"/>
    </row>
    <row r="49" spans="1:12" ht="12.75">
      <c r="A49" s="424" t="s">
        <v>151</v>
      </c>
      <c r="B49" s="324">
        <v>0.42</v>
      </c>
      <c r="C49" s="324">
        <v>0.42</v>
      </c>
      <c r="D49" s="324">
        <v>0.19385559777842734</v>
      </c>
      <c r="E49" s="324">
        <v>0.61</v>
      </c>
      <c r="F49" s="19">
        <v>126.6</v>
      </c>
      <c r="G49" s="19">
        <v>126.6</v>
      </c>
      <c r="H49" s="387">
        <v>126.6</v>
      </c>
      <c r="I49" s="331">
        <v>0</v>
      </c>
      <c r="J49" s="422">
        <v>0</v>
      </c>
      <c r="K49" s="316"/>
      <c r="L49" s="413"/>
    </row>
    <row r="50" spans="1:12" ht="12.75">
      <c r="A50" s="424" t="s">
        <v>115</v>
      </c>
      <c r="B50" s="324">
        <v>8.03</v>
      </c>
      <c r="C50" s="324">
        <v>8.03</v>
      </c>
      <c r="D50" s="324">
        <v>3.7063344051446943</v>
      </c>
      <c r="E50" s="324">
        <v>11.74</v>
      </c>
      <c r="F50" s="19">
        <v>172.7</v>
      </c>
      <c r="G50" s="19">
        <v>177.7</v>
      </c>
      <c r="H50" s="387">
        <v>183.2</v>
      </c>
      <c r="I50" s="331">
        <v>2.9</v>
      </c>
      <c r="J50" s="422">
        <v>3.1</v>
      </c>
      <c r="K50" s="316"/>
      <c r="L50" s="413"/>
    </row>
    <row r="51" spans="1:12" ht="12.75" hidden="1">
      <c r="A51" s="386" t="s">
        <v>152</v>
      </c>
      <c r="B51" s="324"/>
      <c r="C51" s="324"/>
      <c r="D51" s="324"/>
      <c r="E51" s="324">
        <v>0</v>
      </c>
      <c r="F51" s="19">
        <v>177.7</v>
      </c>
      <c r="G51" s="19">
        <v>183.4</v>
      </c>
      <c r="H51" s="387">
        <v>189.4</v>
      </c>
      <c r="I51" s="331">
        <v>3.2</v>
      </c>
      <c r="J51" s="422">
        <v>3.3</v>
      </c>
      <c r="K51" s="316"/>
      <c r="L51" s="413"/>
    </row>
    <row r="52" spans="1:12" ht="12.75" hidden="1">
      <c r="A52" s="386" t="s">
        <v>153</v>
      </c>
      <c r="B52" s="324"/>
      <c r="C52" s="324"/>
      <c r="D52" s="324"/>
      <c r="E52" s="324">
        <v>0</v>
      </c>
      <c r="F52" s="19">
        <v>155.4</v>
      </c>
      <c r="G52" s="19">
        <v>157.8</v>
      </c>
      <c r="H52" s="387">
        <v>161.5</v>
      </c>
      <c r="I52" s="331">
        <v>1.5</v>
      </c>
      <c r="J52" s="422">
        <v>2.3</v>
      </c>
      <c r="K52" s="316"/>
      <c r="L52" s="413"/>
    </row>
    <row r="53" spans="1:12" ht="12.75">
      <c r="A53" s="424" t="s">
        <v>116</v>
      </c>
      <c r="B53" s="324">
        <v>7.09</v>
      </c>
      <c r="C53" s="324">
        <v>7.09</v>
      </c>
      <c r="D53" s="324">
        <v>3.2724671148786904</v>
      </c>
      <c r="E53" s="324">
        <v>10.36</v>
      </c>
      <c r="F53" s="19">
        <v>191.2</v>
      </c>
      <c r="G53" s="19">
        <v>200.2</v>
      </c>
      <c r="H53" s="387">
        <v>212.1</v>
      </c>
      <c r="I53" s="331">
        <v>4.7</v>
      </c>
      <c r="J53" s="422">
        <v>5.9</v>
      </c>
      <c r="K53" s="316"/>
      <c r="L53" s="413"/>
    </row>
    <row r="54" spans="1:12" ht="12.75" hidden="1">
      <c r="A54" s="386" t="s">
        <v>154</v>
      </c>
      <c r="B54" s="324"/>
      <c r="C54" s="324"/>
      <c r="D54" s="324"/>
      <c r="E54" s="324">
        <v>0</v>
      </c>
      <c r="F54" s="19">
        <v>210.6</v>
      </c>
      <c r="G54" s="19">
        <v>221.2</v>
      </c>
      <c r="H54" s="387">
        <v>237</v>
      </c>
      <c r="I54" s="331"/>
      <c r="J54" s="422"/>
      <c r="K54" s="316"/>
      <c r="L54" s="413"/>
    </row>
    <row r="55" spans="1:12" ht="12.75" hidden="1">
      <c r="A55" s="386" t="s">
        <v>155</v>
      </c>
      <c r="B55" s="324"/>
      <c r="C55" s="324"/>
      <c r="D55" s="324"/>
      <c r="E55" s="324">
        <v>0</v>
      </c>
      <c r="F55" s="19">
        <v>144.2</v>
      </c>
      <c r="G55" s="19">
        <v>149.7</v>
      </c>
      <c r="H55" s="387">
        <v>149.5</v>
      </c>
      <c r="I55" s="331"/>
      <c r="J55" s="422"/>
      <c r="K55" s="316"/>
      <c r="L55" s="413"/>
    </row>
    <row r="56" spans="1:12" ht="12.75" hidden="1">
      <c r="A56" s="386" t="s">
        <v>156</v>
      </c>
      <c r="B56" s="324"/>
      <c r="C56" s="324"/>
      <c r="D56" s="324"/>
      <c r="E56" s="324">
        <v>0</v>
      </c>
      <c r="F56" s="19">
        <v>175.5</v>
      </c>
      <c r="G56" s="19">
        <v>180.2</v>
      </c>
      <c r="H56" s="387">
        <v>194.3</v>
      </c>
      <c r="I56" s="331"/>
      <c r="J56" s="422"/>
      <c r="K56" s="316"/>
      <c r="L56" s="413"/>
    </row>
    <row r="57" spans="1:12" ht="12.75">
      <c r="A57" s="428" t="s">
        <v>117</v>
      </c>
      <c r="B57" s="325">
        <v>1.66</v>
      </c>
      <c r="C57" s="325">
        <v>1.66</v>
      </c>
      <c r="D57" s="325">
        <v>0.7661911721718795</v>
      </c>
      <c r="E57" s="325">
        <v>2.43</v>
      </c>
      <c r="F57" s="391">
        <v>159.7</v>
      </c>
      <c r="G57" s="391">
        <v>164.6</v>
      </c>
      <c r="H57" s="392">
        <v>173.2</v>
      </c>
      <c r="I57" s="330">
        <v>3.1</v>
      </c>
      <c r="J57" s="429">
        <v>5.2</v>
      </c>
      <c r="K57" s="316"/>
      <c r="L57" s="413"/>
    </row>
    <row r="58" spans="1:12" ht="13.5" hidden="1" thickTop="1">
      <c r="A58" s="316"/>
      <c r="B58" s="416">
        <v>31.58</v>
      </c>
      <c r="C58" s="416">
        <v>68.42</v>
      </c>
      <c r="D58" s="316"/>
      <c r="E58" s="316"/>
      <c r="F58" s="316"/>
      <c r="G58" s="316"/>
      <c r="H58" s="316"/>
      <c r="I58" s="316"/>
      <c r="J58" s="316"/>
      <c r="K58" s="316"/>
      <c r="L58" s="414"/>
    </row>
    <row r="59" spans="1:12" ht="12.75">
      <c r="A59" s="316"/>
      <c r="B59" s="417"/>
      <c r="C59" s="316"/>
      <c r="D59" s="316"/>
      <c r="E59" s="316"/>
      <c r="F59" s="316"/>
      <c r="G59" s="316"/>
      <c r="H59" s="316"/>
      <c r="I59" s="316"/>
      <c r="J59" s="316"/>
      <c r="K59" s="316"/>
      <c r="L59" s="414"/>
    </row>
    <row r="60" spans="1:11" ht="12.75">
      <c r="A60" s="316" t="s">
        <v>207</v>
      </c>
      <c r="B60" s="316"/>
      <c r="C60" s="316"/>
      <c r="D60" s="316"/>
      <c r="E60" s="316"/>
      <c r="F60" s="316"/>
      <c r="G60" s="316"/>
      <c r="H60" s="316"/>
      <c r="I60" s="316"/>
      <c r="J60" s="316"/>
      <c r="K60" s="316"/>
    </row>
    <row r="61" spans="1:11" ht="12.75" customHeight="1">
      <c r="A61" s="863" t="s">
        <v>157</v>
      </c>
      <c r="B61" s="863"/>
      <c r="C61" s="863"/>
      <c r="D61" s="863"/>
      <c r="E61" s="863"/>
      <c r="F61" s="863"/>
      <c r="G61" s="863"/>
      <c r="H61" s="863"/>
      <c r="I61" s="863"/>
      <c r="J61" s="863"/>
      <c r="K61" s="316"/>
    </row>
    <row r="62" spans="1:12" ht="12.75">
      <c r="A62" s="863"/>
      <c r="B62" s="863"/>
      <c r="C62" s="863"/>
      <c r="D62" s="863"/>
      <c r="E62" s="863"/>
      <c r="F62" s="863"/>
      <c r="G62" s="863"/>
      <c r="H62" s="863"/>
      <c r="I62" s="863"/>
      <c r="J62" s="863"/>
      <c r="K62" s="316"/>
      <c r="L62" s="414"/>
    </row>
    <row r="63" spans="1:12" ht="12.75">
      <c r="A63" s="316" t="s">
        <v>158</v>
      </c>
      <c r="B63" s="316"/>
      <c r="C63" s="316"/>
      <c r="D63" s="316"/>
      <c r="E63" s="316"/>
      <c r="F63" s="316"/>
      <c r="G63" s="316"/>
      <c r="H63" s="316"/>
      <c r="I63" s="316"/>
      <c r="J63" s="316"/>
      <c r="K63" s="316"/>
      <c r="L63" s="414"/>
    </row>
    <row r="64" spans="1:12" ht="12.75">
      <c r="A64" s="316" t="s">
        <v>159</v>
      </c>
      <c r="L64" s="414"/>
    </row>
    <row r="65" ht="12.75">
      <c r="L65" s="414"/>
    </row>
    <row r="67" ht="12.75">
      <c r="L67" s="414"/>
    </row>
    <row r="68" ht="12.75">
      <c r="L68" s="415"/>
    </row>
    <row r="69" ht="12.75">
      <c r="L69" s="415"/>
    </row>
    <row r="70" ht="12.75">
      <c r="L70" s="414"/>
    </row>
    <row r="72" ht="12.75">
      <c r="L72" s="414"/>
    </row>
    <row r="73" ht="12.75">
      <c r="L73" s="414"/>
    </row>
    <row r="75" ht="12.75">
      <c r="L75" s="414"/>
    </row>
    <row r="76" ht="12.75">
      <c r="L76" s="414"/>
    </row>
    <row r="77" ht="12.75">
      <c r="L77" s="414"/>
    </row>
    <row r="79" ht="12.75">
      <c r="L79" s="414"/>
    </row>
  </sheetData>
  <sheetProtection/>
  <mergeCells count="7">
    <mergeCell ref="I5:J5"/>
    <mergeCell ref="A61:J62"/>
    <mergeCell ref="A1:J1"/>
    <mergeCell ref="A2:J2"/>
    <mergeCell ref="A3:J3"/>
    <mergeCell ref="A4:J4"/>
    <mergeCell ref="A5:A6"/>
  </mergeCells>
  <printOptions/>
  <pageMargins left="1" right="1" top="1" bottom="1" header="0.5" footer="0.5"/>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M22"/>
  <sheetViews>
    <sheetView showGridLines="0" zoomScalePageLayoutView="0" workbookViewId="0" topLeftCell="A1">
      <selection activeCell="E23" sqref="E23"/>
    </sheetView>
  </sheetViews>
  <sheetFormatPr defaultColWidth="12.421875" defaultRowHeight="12.75"/>
  <cols>
    <col min="1" max="1" width="15.57421875" style="2" customWidth="1"/>
    <col min="2" max="2" width="12.421875" style="2" customWidth="1"/>
    <col min="3" max="3" width="14.00390625" style="2" customWidth="1"/>
    <col min="4" max="7" width="12.421875" style="2" customWidth="1"/>
    <col min="8" max="9" width="12.421875" style="2" hidden="1" customWidth="1"/>
    <col min="10" max="16384" width="12.421875" style="2" customWidth="1"/>
  </cols>
  <sheetData>
    <row r="1" spans="1:7" ht="15.75">
      <c r="A1" s="872" t="s">
        <v>211</v>
      </c>
      <c r="B1" s="872"/>
      <c r="C1" s="872"/>
      <c r="D1" s="872"/>
      <c r="E1" s="872"/>
      <c r="F1" s="872"/>
      <c r="G1" s="872"/>
    </row>
    <row r="2" spans="1:7" ht="15.75">
      <c r="A2" s="812" t="s">
        <v>739</v>
      </c>
      <c r="B2" s="812"/>
      <c r="C2" s="812"/>
      <c r="D2" s="812"/>
      <c r="E2" s="812"/>
      <c r="F2" s="812"/>
      <c r="G2" s="812"/>
    </row>
    <row r="3" spans="1:9" s="438" customFormat="1" ht="15.75" customHeight="1">
      <c r="A3" s="871" t="s">
        <v>83</v>
      </c>
      <c r="B3" s="871"/>
      <c r="C3" s="871"/>
      <c r="D3" s="871"/>
      <c r="E3" s="871"/>
      <c r="F3" s="871"/>
      <c r="G3" s="871"/>
      <c r="H3" s="871"/>
      <c r="I3" s="871"/>
    </row>
    <row r="4" spans="1:9" s="438" customFormat="1" ht="13.5" customHeight="1">
      <c r="A4" s="873" t="s">
        <v>720</v>
      </c>
      <c r="B4" s="873"/>
      <c r="C4" s="873"/>
      <c r="D4" s="873"/>
      <c r="E4" s="873"/>
      <c r="F4" s="873"/>
      <c r="G4" s="873"/>
      <c r="H4" s="873"/>
      <c r="I4" s="873"/>
    </row>
    <row r="5" spans="1:9" ht="6.75" customHeight="1">
      <c r="A5" s="249"/>
      <c r="B5" s="7"/>
      <c r="C5" s="7"/>
      <c r="D5" s="7"/>
      <c r="E5" s="7"/>
      <c r="F5" s="7"/>
      <c r="G5" s="7"/>
      <c r="H5" s="7"/>
      <c r="I5" s="7"/>
    </row>
    <row r="6" spans="1:13" ht="15" customHeight="1">
      <c r="A6" s="867" t="s">
        <v>721</v>
      </c>
      <c r="B6" s="869" t="s">
        <v>161</v>
      </c>
      <c r="C6" s="870"/>
      <c r="D6" s="869" t="s">
        <v>668</v>
      </c>
      <c r="E6" s="870"/>
      <c r="F6" s="869" t="s">
        <v>819</v>
      </c>
      <c r="G6" s="870"/>
      <c r="H6" s="3" t="s">
        <v>162</v>
      </c>
      <c r="I6" s="4"/>
      <c r="J6" s="7"/>
      <c r="K6" s="7"/>
      <c r="L6" s="7"/>
      <c r="M6" s="7"/>
    </row>
    <row r="7" spans="1:13" ht="24.75" customHeight="1">
      <c r="A7" s="868"/>
      <c r="B7" s="439" t="s">
        <v>795</v>
      </c>
      <c r="C7" s="439" t="s">
        <v>311</v>
      </c>
      <c r="D7" s="439" t="str">
        <f>B7</f>
        <v>Index</v>
      </c>
      <c r="E7" s="439" t="str">
        <f>C7</f>
        <v>% Change</v>
      </c>
      <c r="F7" s="439" t="str">
        <f>B7</f>
        <v>Index</v>
      </c>
      <c r="G7" s="439" t="str">
        <f>C7</f>
        <v>% Change</v>
      </c>
      <c r="H7" s="5" t="s">
        <v>163</v>
      </c>
      <c r="I7" s="5" t="s">
        <v>164</v>
      </c>
      <c r="J7" s="7"/>
      <c r="K7" s="7"/>
      <c r="L7" s="7"/>
      <c r="M7" s="7"/>
    </row>
    <row r="8" spans="1:13" ht="24.75" customHeight="1">
      <c r="A8" s="250" t="s">
        <v>596</v>
      </c>
      <c r="B8" s="435">
        <v>155</v>
      </c>
      <c r="C8" s="251">
        <v>1.8396846254927794</v>
      </c>
      <c r="D8" s="435">
        <v>164.6</v>
      </c>
      <c r="E8" s="251">
        <v>6.193548387096783</v>
      </c>
      <c r="F8" s="435">
        <v>179.6</v>
      </c>
      <c r="G8" s="251">
        <v>9.113001215066816</v>
      </c>
      <c r="J8" s="7"/>
      <c r="K8" s="7"/>
      <c r="L8" s="7"/>
      <c r="M8" s="7"/>
    </row>
    <row r="9" spans="1:7" ht="24.75" customHeight="1">
      <c r="A9" s="250" t="s">
        <v>597</v>
      </c>
      <c r="B9" s="435">
        <v>156.4</v>
      </c>
      <c r="C9" s="251">
        <v>2.0221787345074915</v>
      </c>
      <c r="D9" s="435">
        <v>166.8</v>
      </c>
      <c r="E9" s="251">
        <v>6.649616368286445</v>
      </c>
      <c r="F9" s="436">
        <v>180.6</v>
      </c>
      <c r="G9" s="251">
        <v>8.273381294964025</v>
      </c>
    </row>
    <row r="10" spans="1:7" ht="24.75" customHeight="1">
      <c r="A10" s="250" t="s">
        <v>5</v>
      </c>
      <c r="B10" s="435">
        <v>159.1</v>
      </c>
      <c r="C10" s="251">
        <v>2.3809523809523796</v>
      </c>
      <c r="D10" s="435">
        <v>170.7</v>
      </c>
      <c r="E10" s="251">
        <v>7.29101194217472</v>
      </c>
      <c r="F10" s="436">
        <v>183.1</v>
      </c>
      <c r="G10" s="251">
        <v>7.2642062097246765</v>
      </c>
    </row>
    <row r="11" spans="1:7" ht="24.75" customHeight="1">
      <c r="A11" s="250" t="s">
        <v>595</v>
      </c>
      <c r="B11" s="435">
        <v>160.2</v>
      </c>
      <c r="C11" s="251">
        <v>2.626521460602177</v>
      </c>
      <c r="D11" s="435">
        <v>173.3</v>
      </c>
      <c r="E11" s="251">
        <v>8.177278401997512</v>
      </c>
      <c r="F11" s="436">
        <v>184.8</v>
      </c>
      <c r="G11" s="251">
        <v>6.635891517599532</v>
      </c>
    </row>
    <row r="12" spans="1:7" ht="24.75" customHeight="1">
      <c r="A12" s="250" t="s">
        <v>301</v>
      </c>
      <c r="B12" s="435">
        <v>161.2</v>
      </c>
      <c r="C12" s="251">
        <v>2.609802673456386</v>
      </c>
      <c r="D12" s="435">
        <v>173.8</v>
      </c>
      <c r="E12" s="251">
        <v>7.816377171215905</v>
      </c>
      <c r="F12" s="436">
        <v>186.9</v>
      </c>
      <c r="G12" s="251">
        <v>7.537399309551191</v>
      </c>
    </row>
    <row r="13" spans="1:7" ht="24.75" customHeight="1">
      <c r="A13" s="250" t="s">
        <v>302</v>
      </c>
      <c r="B13" s="435">
        <v>160.8</v>
      </c>
      <c r="C13" s="251">
        <v>2.6819923371647576</v>
      </c>
      <c r="D13" s="435">
        <v>174.5</v>
      </c>
      <c r="E13" s="251">
        <v>8.519900497512438</v>
      </c>
      <c r="F13" s="436">
        <v>186.9</v>
      </c>
      <c r="G13" s="251">
        <v>7.106017191977074</v>
      </c>
    </row>
    <row r="14" spans="1:7" ht="24.75" customHeight="1">
      <c r="A14" s="250" t="s">
        <v>303</v>
      </c>
      <c r="B14" s="435">
        <v>159</v>
      </c>
      <c r="C14" s="251">
        <v>3.1128404669260874</v>
      </c>
      <c r="D14" s="435">
        <v>173</v>
      </c>
      <c r="E14" s="251">
        <v>8.80503144654088</v>
      </c>
      <c r="F14" s="436">
        <v>185.6</v>
      </c>
      <c r="G14" s="251">
        <v>7.283236994219649</v>
      </c>
    </row>
    <row r="15" spans="1:7" ht="24.75" customHeight="1">
      <c r="A15" s="250" t="s">
        <v>304</v>
      </c>
      <c r="B15" s="435">
        <v>159.5</v>
      </c>
      <c r="C15" s="251">
        <v>4.5901639344262435</v>
      </c>
      <c r="D15" s="435">
        <v>170.6</v>
      </c>
      <c r="E15" s="251">
        <v>6.959247648902817</v>
      </c>
      <c r="F15" s="436">
        <v>183.6</v>
      </c>
      <c r="G15" s="251">
        <v>7.620164126611954</v>
      </c>
    </row>
    <row r="16" spans="1:7" ht="24.75" customHeight="1">
      <c r="A16" s="250" t="s">
        <v>305</v>
      </c>
      <c r="B16" s="435">
        <v>161.4</v>
      </c>
      <c r="C16" s="251">
        <v>5.697445972495103</v>
      </c>
      <c r="D16" s="435">
        <v>170.8</v>
      </c>
      <c r="E16" s="251">
        <v>5.824039653035925</v>
      </c>
      <c r="F16" s="436">
        <v>184.5</v>
      </c>
      <c r="G16" s="251">
        <v>8.021077283372364</v>
      </c>
    </row>
    <row r="17" spans="1:7" ht="24.75" customHeight="1">
      <c r="A17" s="250" t="s">
        <v>800</v>
      </c>
      <c r="B17" s="435">
        <v>161.9</v>
      </c>
      <c r="C17" s="251">
        <v>5.7478772044415365</v>
      </c>
      <c r="D17" s="435">
        <v>174.3</v>
      </c>
      <c r="E17" s="251">
        <v>7.65904879555282</v>
      </c>
      <c r="F17" s="436">
        <v>185.1</v>
      </c>
      <c r="G17" s="251">
        <v>6.196213425129088</v>
      </c>
    </row>
    <row r="18" spans="1:7" ht="24.75" customHeight="1">
      <c r="A18" s="250" t="s">
        <v>822</v>
      </c>
      <c r="B18" s="435">
        <v>163.1</v>
      </c>
      <c r="C18" s="251">
        <v>5.840363400389364</v>
      </c>
      <c r="D18" s="435">
        <v>176</v>
      </c>
      <c r="E18" s="251">
        <v>7.9092581238503925</v>
      </c>
      <c r="F18" s="436">
        <v>185.9</v>
      </c>
      <c r="G18" s="251">
        <v>5.625000000000014</v>
      </c>
    </row>
    <row r="19" spans="1:7" ht="24.75" customHeight="1">
      <c r="A19" s="250" t="s">
        <v>308</v>
      </c>
      <c r="B19" s="435">
        <v>164</v>
      </c>
      <c r="C19" s="251">
        <v>6.424399740428299</v>
      </c>
      <c r="D19" s="436">
        <v>179</v>
      </c>
      <c r="E19" s="251">
        <v>9.146341463414643</v>
      </c>
      <c r="F19" s="437">
        <v>187.3</v>
      </c>
      <c r="G19" s="252">
        <v>4.6368715083798975</v>
      </c>
    </row>
    <row r="20" spans="1:7" ht="24.75" customHeight="1">
      <c r="A20" s="71" t="s">
        <v>165</v>
      </c>
      <c r="B20" s="253">
        <v>160.1</v>
      </c>
      <c r="C20" s="253">
        <v>3.8</v>
      </c>
      <c r="D20" s="253">
        <v>172.3</v>
      </c>
      <c r="E20" s="253">
        <v>7.6</v>
      </c>
      <c r="F20" s="253">
        <v>184.5</v>
      </c>
      <c r="G20" s="253">
        <v>7.1</v>
      </c>
    </row>
    <row r="21" spans="1:4" ht="24.75" customHeight="1">
      <c r="A21" s="6" t="s">
        <v>121</v>
      </c>
      <c r="D21" s="7"/>
    </row>
    <row r="22" ht="19.5" customHeight="1">
      <c r="A22" s="6"/>
    </row>
    <row r="23" ht="19.5" customHeight="1"/>
  </sheetData>
  <sheetProtection/>
  <mergeCells count="8">
    <mergeCell ref="A6:A7"/>
    <mergeCell ref="B6:C6"/>
    <mergeCell ref="D6:E6"/>
    <mergeCell ref="F6:G6"/>
    <mergeCell ref="A3:I3"/>
    <mergeCell ref="A1:G1"/>
    <mergeCell ref="A2:G2"/>
    <mergeCell ref="A4:I4"/>
  </mergeCells>
  <printOptions/>
  <pageMargins left="1" right="1" top="1" bottom="1" header="0.5" footer="0.5"/>
  <pageSetup fitToHeight="1" fitToWidth="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D28">
      <selection activeCell="D45" sqref="D45"/>
    </sheetView>
  </sheetViews>
  <sheetFormatPr defaultColWidth="9.140625" defaultRowHeight="12.75"/>
  <cols>
    <col min="1" max="1" width="3.28125" style="8" hidden="1" customWidth="1"/>
    <col min="2" max="2" width="44.140625" style="9" customWidth="1"/>
    <col min="3" max="3" width="11.8515625" style="8" bestFit="1" customWidth="1"/>
    <col min="4" max="9" width="10.421875" style="8" bestFit="1" customWidth="1"/>
    <col min="10" max="11" width="11.00390625" style="8" bestFit="1" customWidth="1"/>
    <col min="12" max="12" width="8.57421875" style="8" customWidth="1"/>
    <col min="13" max="13" width="11.00390625" style="8" bestFit="1" customWidth="1"/>
    <col min="14" max="16384" width="9.140625" style="10" customWidth="1"/>
  </cols>
  <sheetData>
    <row r="1" spans="1:13" s="11" customFormat="1" ht="34.5" hidden="1">
      <c r="A1" s="874" t="s">
        <v>167</v>
      </c>
      <c r="B1" s="874"/>
      <c r="C1" s="874"/>
      <c r="D1" s="874"/>
      <c r="E1" s="874"/>
      <c r="F1" s="874"/>
      <c r="G1" s="874"/>
      <c r="H1" s="874"/>
      <c r="I1" s="874"/>
      <c r="J1" s="874"/>
      <c r="K1" s="874"/>
      <c r="L1" s="874"/>
      <c r="M1" s="874"/>
    </row>
    <row r="2" spans="1:13" s="11" customFormat="1" ht="20.25" customHeight="1" hidden="1">
      <c r="A2" s="875" t="s">
        <v>168</v>
      </c>
      <c r="B2" s="875"/>
      <c r="C2" s="875"/>
      <c r="D2" s="875"/>
      <c r="E2" s="875"/>
      <c r="F2" s="875"/>
      <c r="G2" s="875"/>
      <c r="H2" s="875"/>
      <c r="I2" s="875"/>
      <c r="J2" s="875"/>
      <c r="K2" s="875"/>
      <c r="L2" s="875"/>
      <c r="M2" s="875"/>
    </row>
    <row r="3" spans="1:13" s="11" customFormat="1" ht="22.5" customHeight="1" hidden="1">
      <c r="A3" s="876" t="s">
        <v>169</v>
      </c>
      <c r="B3" s="876"/>
      <c r="C3" s="876"/>
      <c r="D3" s="876"/>
      <c r="E3" s="876"/>
      <c r="F3" s="876"/>
      <c r="G3" s="876"/>
      <c r="H3" s="876"/>
      <c r="I3" s="876"/>
      <c r="J3" s="876"/>
      <c r="K3" s="876"/>
      <c r="L3" s="876"/>
      <c r="M3" s="876"/>
    </row>
    <row r="4" spans="1:13" s="11" customFormat="1" ht="18" customHeight="1">
      <c r="A4" s="12"/>
      <c r="B4" s="838" t="s">
        <v>243</v>
      </c>
      <c r="C4" s="838"/>
      <c r="D4" s="838"/>
      <c r="E4" s="838"/>
      <c r="F4" s="838"/>
      <c r="G4" s="838"/>
      <c r="H4" s="838"/>
      <c r="I4" s="838"/>
      <c r="J4" s="838"/>
      <c r="K4" s="838"/>
      <c r="L4" s="838"/>
      <c r="M4" s="838"/>
    </row>
    <row r="5" spans="1:13" s="11" customFormat="1" ht="15.75">
      <c r="A5" s="838" t="s">
        <v>741</v>
      </c>
      <c r="B5" s="838"/>
      <c r="C5" s="838"/>
      <c r="D5" s="838"/>
      <c r="E5" s="838"/>
      <c r="F5" s="838"/>
      <c r="G5" s="838"/>
      <c r="H5" s="838"/>
      <c r="I5" s="838"/>
      <c r="J5" s="838"/>
      <c r="K5" s="838"/>
      <c r="L5" s="838"/>
      <c r="M5" s="838"/>
    </row>
    <row r="6" spans="1:13" s="11" customFormat="1" ht="15.75">
      <c r="A6" s="838" t="s">
        <v>171</v>
      </c>
      <c r="B6" s="838"/>
      <c r="C6" s="838"/>
      <c r="D6" s="838"/>
      <c r="E6" s="838"/>
      <c r="F6" s="838"/>
      <c r="G6" s="838"/>
      <c r="H6" s="838"/>
      <c r="I6" s="838"/>
      <c r="J6" s="838"/>
      <c r="K6" s="838"/>
      <c r="L6" s="838"/>
      <c r="M6" s="838"/>
    </row>
    <row r="7" spans="1:13" ht="16.5" thickBot="1">
      <c r="A7" s="877" t="str">
        <f>CPI!A4</f>
        <v>MID-MAY 2007 (BAISAKH 2064)</v>
      </c>
      <c r="B7" s="878"/>
      <c r="C7" s="878"/>
      <c r="D7" s="878"/>
      <c r="E7" s="878"/>
      <c r="F7" s="878"/>
      <c r="G7" s="878"/>
      <c r="H7" s="878"/>
      <c r="I7" s="878"/>
      <c r="J7" s="878"/>
      <c r="K7" s="878"/>
      <c r="L7" s="878"/>
      <c r="M7" s="878"/>
    </row>
    <row r="8" spans="1:13" s="14" customFormat="1" ht="13.5" thickTop="1">
      <c r="A8" s="13" t="s">
        <v>172</v>
      </c>
      <c r="B8" s="281"/>
      <c r="C8" s="281"/>
      <c r="D8" s="445" t="s">
        <v>85</v>
      </c>
      <c r="E8" s="859" t="s">
        <v>2</v>
      </c>
      <c r="F8" s="860"/>
      <c r="G8" s="859" t="s">
        <v>86</v>
      </c>
      <c r="H8" s="861"/>
      <c r="I8" s="860"/>
      <c r="J8" s="840" t="s">
        <v>311</v>
      </c>
      <c r="K8" s="840"/>
      <c r="L8" s="840"/>
      <c r="M8" s="841"/>
    </row>
    <row r="9" spans="1:13" s="14" customFormat="1" ht="12.75">
      <c r="A9" s="15" t="s">
        <v>173</v>
      </c>
      <c r="B9" s="312" t="s">
        <v>174</v>
      </c>
      <c r="C9" s="312" t="s">
        <v>175</v>
      </c>
      <c r="D9" s="446" t="s">
        <v>888</v>
      </c>
      <c r="E9" s="446" t="s">
        <v>829</v>
      </c>
      <c r="F9" s="374" t="s">
        <v>888</v>
      </c>
      <c r="G9" s="446" t="s">
        <v>799</v>
      </c>
      <c r="H9" s="650" t="s">
        <v>829</v>
      </c>
      <c r="I9" s="374" t="s">
        <v>888</v>
      </c>
      <c r="J9" s="373" t="s">
        <v>88</v>
      </c>
      <c r="K9" s="312" t="s">
        <v>88</v>
      </c>
      <c r="L9" s="312" t="s">
        <v>89</v>
      </c>
      <c r="M9" s="373" t="s">
        <v>89</v>
      </c>
    </row>
    <row r="10" spans="1:13" s="14" customFormat="1" ht="12.75">
      <c r="A10" s="15">
        <v>1</v>
      </c>
      <c r="B10" s="278">
        <v>1</v>
      </c>
      <c r="C10" s="278">
        <v>2</v>
      </c>
      <c r="D10" s="277">
        <v>3</v>
      </c>
      <c r="E10" s="277">
        <v>4</v>
      </c>
      <c r="F10" s="277">
        <v>5</v>
      </c>
      <c r="G10" s="277">
        <v>6</v>
      </c>
      <c r="H10" s="282">
        <v>7</v>
      </c>
      <c r="I10" s="277">
        <v>8</v>
      </c>
      <c r="J10" s="280" t="s">
        <v>91</v>
      </c>
      <c r="K10" s="278" t="s">
        <v>92</v>
      </c>
      <c r="L10" s="278" t="s">
        <v>93</v>
      </c>
      <c r="M10" s="280" t="s">
        <v>94</v>
      </c>
    </row>
    <row r="11" spans="1:13" s="256" customFormat="1" ht="30" customHeight="1">
      <c r="A11" s="255">
        <v>1</v>
      </c>
      <c r="B11" s="596" t="s">
        <v>221</v>
      </c>
      <c r="C11" s="597">
        <v>100</v>
      </c>
      <c r="D11" s="598">
        <v>125.2</v>
      </c>
      <c r="E11" s="599">
        <v>133.1</v>
      </c>
      <c r="F11" s="600">
        <v>136.9</v>
      </c>
      <c r="G11" s="599">
        <v>146.7</v>
      </c>
      <c r="H11" s="601">
        <v>143.2</v>
      </c>
      <c r="I11" s="600">
        <v>145.4</v>
      </c>
      <c r="J11" s="602">
        <v>9.345047923322696</v>
      </c>
      <c r="K11" s="602">
        <v>2.854996243426001</v>
      </c>
      <c r="L11" s="602">
        <v>6.2089116143170315</v>
      </c>
      <c r="M11" s="603">
        <v>1.5363128491620301</v>
      </c>
    </row>
    <row r="12" spans="1:13" s="11" customFormat="1" ht="29.25" customHeight="1">
      <c r="A12" s="16">
        <v>1.1</v>
      </c>
      <c r="B12" s="441" t="s">
        <v>796</v>
      </c>
      <c r="C12" s="548">
        <v>49.593021995747016</v>
      </c>
      <c r="D12" s="407">
        <v>118.1</v>
      </c>
      <c r="E12" s="549">
        <v>125</v>
      </c>
      <c r="F12" s="384">
        <v>131.8</v>
      </c>
      <c r="G12" s="549">
        <v>145</v>
      </c>
      <c r="H12" s="257">
        <v>137.5</v>
      </c>
      <c r="I12" s="384">
        <v>141.7</v>
      </c>
      <c r="J12" s="328">
        <v>11.60033869602033</v>
      </c>
      <c r="K12" s="328">
        <v>5.44</v>
      </c>
      <c r="L12" s="328">
        <v>7.511380880121379</v>
      </c>
      <c r="M12" s="419">
        <v>3.0545454545454476</v>
      </c>
    </row>
    <row r="13" spans="1:13" s="18" customFormat="1" ht="24.75" customHeight="1">
      <c r="A13" s="17" t="s">
        <v>176</v>
      </c>
      <c r="B13" s="442" t="s">
        <v>177</v>
      </c>
      <c r="C13" s="349">
        <v>16.575694084141823</v>
      </c>
      <c r="D13" s="408">
        <v>102.3</v>
      </c>
      <c r="E13" s="550">
        <v>120.5</v>
      </c>
      <c r="F13" s="387">
        <v>124.9</v>
      </c>
      <c r="G13" s="550">
        <v>137.7</v>
      </c>
      <c r="H13" s="19">
        <v>129.6</v>
      </c>
      <c r="I13" s="387">
        <v>127.8</v>
      </c>
      <c r="J13" s="331">
        <v>22.091886608015642</v>
      </c>
      <c r="K13" s="331">
        <v>3.651452282157692</v>
      </c>
      <c r="L13" s="331">
        <v>2.3218574859887866</v>
      </c>
      <c r="M13" s="422">
        <v>-1.3888888888888857</v>
      </c>
    </row>
    <row r="14" spans="1:13" s="18" customFormat="1" ht="24.75" customHeight="1">
      <c r="A14" s="17" t="s">
        <v>178</v>
      </c>
      <c r="B14" s="442" t="s">
        <v>179</v>
      </c>
      <c r="C14" s="349">
        <v>6.086031204033311</v>
      </c>
      <c r="D14" s="408">
        <v>134.7</v>
      </c>
      <c r="E14" s="550">
        <v>146</v>
      </c>
      <c r="F14" s="387">
        <v>156.7</v>
      </c>
      <c r="G14" s="550">
        <v>140.2</v>
      </c>
      <c r="H14" s="19">
        <v>147.4</v>
      </c>
      <c r="I14" s="387">
        <v>163.6</v>
      </c>
      <c r="J14" s="331">
        <v>16.33259094283592</v>
      </c>
      <c r="K14" s="331">
        <v>7.328767123287676</v>
      </c>
      <c r="L14" s="331">
        <v>4.403318442884512</v>
      </c>
      <c r="M14" s="422">
        <v>10.99050203527814</v>
      </c>
    </row>
    <row r="15" spans="1:13" s="18" customFormat="1" ht="24.75" customHeight="1">
      <c r="A15" s="17" t="s">
        <v>180</v>
      </c>
      <c r="B15" s="442" t="s">
        <v>181</v>
      </c>
      <c r="C15" s="349">
        <v>3.770519507075808</v>
      </c>
      <c r="D15" s="408">
        <v>114.8</v>
      </c>
      <c r="E15" s="550">
        <v>134.6</v>
      </c>
      <c r="F15" s="387">
        <v>151</v>
      </c>
      <c r="G15" s="550">
        <v>161.6</v>
      </c>
      <c r="H15" s="19">
        <v>165</v>
      </c>
      <c r="I15" s="387">
        <v>168.9</v>
      </c>
      <c r="J15" s="331">
        <v>31.533101045296178</v>
      </c>
      <c r="K15" s="331">
        <v>12.184249628528974</v>
      </c>
      <c r="L15" s="331">
        <v>11.854304635761608</v>
      </c>
      <c r="M15" s="422">
        <v>2.363636363636374</v>
      </c>
    </row>
    <row r="16" spans="1:13" s="18" customFormat="1" ht="24.75" customHeight="1">
      <c r="A16" s="17" t="s">
        <v>182</v>
      </c>
      <c r="B16" s="442" t="s">
        <v>183</v>
      </c>
      <c r="C16" s="349">
        <v>11.183012678383857</v>
      </c>
      <c r="D16" s="408">
        <v>114.5</v>
      </c>
      <c r="E16" s="550">
        <v>106.5</v>
      </c>
      <c r="F16" s="387">
        <v>110.3</v>
      </c>
      <c r="G16" s="550">
        <v>143.8</v>
      </c>
      <c r="H16" s="19">
        <v>116.9</v>
      </c>
      <c r="I16" s="387">
        <v>131.3</v>
      </c>
      <c r="J16" s="331">
        <v>-3.6681222707423586</v>
      </c>
      <c r="K16" s="331">
        <v>3.5680751173708956</v>
      </c>
      <c r="L16" s="331">
        <v>19.03898458748867</v>
      </c>
      <c r="M16" s="422">
        <v>12.318220701454237</v>
      </c>
    </row>
    <row r="17" spans="1:13" s="18" customFormat="1" ht="24.75" customHeight="1">
      <c r="A17" s="17" t="s">
        <v>184</v>
      </c>
      <c r="B17" s="442" t="s">
        <v>185</v>
      </c>
      <c r="C17" s="349">
        <v>1.9487350779721184</v>
      </c>
      <c r="D17" s="408">
        <v>110.9</v>
      </c>
      <c r="E17" s="550">
        <v>118.7</v>
      </c>
      <c r="F17" s="387">
        <v>110.4</v>
      </c>
      <c r="G17" s="550">
        <v>138.3</v>
      </c>
      <c r="H17" s="19">
        <v>138.1</v>
      </c>
      <c r="I17" s="387">
        <v>118.2</v>
      </c>
      <c r="J17" s="331">
        <v>-0.4508566275924153</v>
      </c>
      <c r="K17" s="331">
        <v>-6.992417860151647</v>
      </c>
      <c r="L17" s="331">
        <v>7.065217391304344</v>
      </c>
      <c r="M17" s="422">
        <v>-14.409847936278055</v>
      </c>
    </row>
    <row r="18" spans="1:13" s="18" customFormat="1" ht="24.75" customHeight="1">
      <c r="A18" s="17" t="s">
        <v>186</v>
      </c>
      <c r="B18" s="442" t="s">
        <v>187</v>
      </c>
      <c r="C18" s="349">
        <v>10.019129444140097</v>
      </c>
      <c r="D18" s="408">
        <v>141</v>
      </c>
      <c r="E18" s="550">
        <v>138</v>
      </c>
      <c r="F18" s="387">
        <v>149.2</v>
      </c>
      <c r="G18" s="550">
        <v>156.3</v>
      </c>
      <c r="H18" s="19">
        <v>156.9</v>
      </c>
      <c r="I18" s="387">
        <v>157.3</v>
      </c>
      <c r="J18" s="331">
        <v>5.815602836879435</v>
      </c>
      <c r="K18" s="331">
        <v>8.115942028985486</v>
      </c>
      <c r="L18" s="331">
        <v>5.428954423592501</v>
      </c>
      <c r="M18" s="422">
        <v>0.2549394518801762</v>
      </c>
    </row>
    <row r="19" spans="1:13" s="11" customFormat="1" ht="30.75" customHeight="1">
      <c r="A19" s="16">
        <v>1.2</v>
      </c>
      <c r="B19" s="441" t="s">
        <v>797</v>
      </c>
      <c r="C19" s="548">
        <v>20.37273710722672</v>
      </c>
      <c r="D19" s="407">
        <v>125.4</v>
      </c>
      <c r="E19" s="549">
        <v>126.7</v>
      </c>
      <c r="F19" s="384">
        <v>128.7</v>
      </c>
      <c r="G19" s="549">
        <v>137.7</v>
      </c>
      <c r="H19" s="257">
        <v>139.3</v>
      </c>
      <c r="I19" s="384">
        <v>139.5</v>
      </c>
      <c r="J19" s="328">
        <v>2.6315789473684106</v>
      </c>
      <c r="K19" s="328">
        <v>1.5785319652722904</v>
      </c>
      <c r="L19" s="328">
        <v>8.3916083916084</v>
      </c>
      <c r="M19" s="419">
        <v>0.14357501794685845</v>
      </c>
    </row>
    <row r="20" spans="1:13" s="18" customFormat="1" ht="24.75" customHeight="1">
      <c r="A20" s="17" t="s">
        <v>188</v>
      </c>
      <c r="B20" s="442" t="s">
        <v>189</v>
      </c>
      <c r="C20" s="349">
        <v>6.117694570987977</v>
      </c>
      <c r="D20" s="408">
        <v>115.1</v>
      </c>
      <c r="E20" s="550">
        <v>116</v>
      </c>
      <c r="F20" s="387">
        <v>118</v>
      </c>
      <c r="G20" s="550">
        <v>125.4</v>
      </c>
      <c r="H20" s="19">
        <v>127.6</v>
      </c>
      <c r="I20" s="387">
        <v>128.5</v>
      </c>
      <c r="J20" s="331">
        <v>2.519548218940045</v>
      </c>
      <c r="K20" s="331">
        <v>1.7241379310344769</v>
      </c>
      <c r="L20" s="331">
        <v>8.898305084745758</v>
      </c>
      <c r="M20" s="422">
        <v>0.705329153605021</v>
      </c>
    </row>
    <row r="21" spans="1:13" s="18" customFormat="1" ht="24.75" customHeight="1">
      <c r="A21" s="17" t="s">
        <v>190</v>
      </c>
      <c r="B21" s="442" t="s">
        <v>191</v>
      </c>
      <c r="C21" s="349">
        <v>5.683628753648385</v>
      </c>
      <c r="D21" s="408">
        <v>124.6</v>
      </c>
      <c r="E21" s="550">
        <v>128.8</v>
      </c>
      <c r="F21" s="387">
        <v>128.8</v>
      </c>
      <c r="G21" s="550">
        <v>135.7</v>
      </c>
      <c r="H21" s="19">
        <v>135.7</v>
      </c>
      <c r="I21" s="387">
        <v>136</v>
      </c>
      <c r="J21" s="331">
        <v>3.37078651685394</v>
      </c>
      <c r="K21" s="331">
        <v>0</v>
      </c>
      <c r="L21" s="331">
        <v>5.590062111801245</v>
      </c>
      <c r="M21" s="422">
        <v>0.22107590272662492</v>
      </c>
    </row>
    <row r="22" spans="1:13" s="18" customFormat="1" ht="24.75" customHeight="1">
      <c r="A22" s="17" t="s">
        <v>192</v>
      </c>
      <c r="B22" s="442" t="s">
        <v>193</v>
      </c>
      <c r="C22" s="349">
        <v>4.4957766210627</v>
      </c>
      <c r="D22" s="408">
        <v>154.5</v>
      </c>
      <c r="E22" s="550">
        <v>150.6</v>
      </c>
      <c r="F22" s="387">
        <v>157.5</v>
      </c>
      <c r="G22" s="550">
        <v>175.6</v>
      </c>
      <c r="H22" s="19">
        <v>178.3</v>
      </c>
      <c r="I22" s="387">
        <v>179.9</v>
      </c>
      <c r="J22" s="331">
        <v>1.9417475728155296</v>
      </c>
      <c r="K22" s="331">
        <v>4.581673306772899</v>
      </c>
      <c r="L22" s="331">
        <v>14.222222222222229</v>
      </c>
      <c r="M22" s="422">
        <v>0.8973639932697637</v>
      </c>
    </row>
    <row r="23" spans="1:13" s="18" customFormat="1" ht="24.75" customHeight="1">
      <c r="A23" s="17" t="s">
        <v>194</v>
      </c>
      <c r="B23" s="442" t="s">
        <v>195</v>
      </c>
      <c r="C23" s="349">
        <v>4.065637161527658</v>
      </c>
      <c r="D23" s="408">
        <v>110</v>
      </c>
      <c r="E23" s="550">
        <v>113.6</v>
      </c>
      <c r="F23" s="387">
        <v>113</v>
      </c>
      <c r="G23" s="550">
        <v>117.1</v>
      </c>
      <c r="H23" s="19">
        <v>118.8</v>
      </c>
      <c r="I23" s="387">
        <v>116.2</v>
      </c>
      <c r="J23" s="331">
        <v>2.7272727272727337</v>
      </c>
      <c r="K23" s="331">
        <v>-0.5281690140844972</v>
      </c>
      <c r="L23" s="331">
        <v>2.8318584070796504</v>
      </c>
      <c r="M23" s="422">
        <v>-2.1885521885521797</v>
      </c>
    </row>
    <row r="24" spans="1:13" s="11" customFormat="1" ht="30.75" customHeight="1">
      <c r="A24" s="16">
        <v>1.3</v>
      </c>
      <c r="B24" s="441" t="s">
        <v>798</v>
      </c>
      <c r="C24" s="548">
        <v>30.044340897026256</v>
      </c>
      <c r="D24" s="407">
        <v>136.6</v>
      </c>
      <c r="E24" s="549">
        <v>150.7</v>
      </c>
      <c r="F24" s="384">
        <v>150.9</v>
      </c>
      <c r="G24" s="549">
        <v>155.5</v>
      </c>
      <c r="H24" s="257">
        <v>155.3</v>
      </c>
      <c r="I24" s="384">
        <v>155.4</v>
      </c>
      <c r="J24" s="328">
        <v>10.46852122986823</v>
      </c>
      <c r="K24" s="328">
        <v>0.13271400132714462</v>
      </c>
      <c r="L24" s="328">
        <v>2.9821073558648123</v>
      </c>
      <c r="M24" s="419">
        <v>0.0643915003219604</v>
      </c>
    </row>
    <row r="25" spans="1:13" s="18" customFormat="1" ht="24.75" customHeight="1">
      <c r="A25" s="17" t="s">
        <v>196</v>
      </c>
      <c r="B25" s="442" t="s">
        <v>197</v>
      </c>
      <c r="C25" s="349">
        <v>5.397977971447429</v>
      </c>
      <c r="D25" s="408">
        <v>212</v>
      </c>
      <c r="E25" s="550">
        <v>263.5</v>
      </c>
      <c r="F25" s="387">
        <v>263.5</v>
      </c>
      <c r="G25" s="550">
        <v>268.7</v>
      </c>
      <c r="H25" s="19">
        <v>268.7</v>
      </c>
      <c r="I25" s="387">
        <v>268.7</v>
      </c>
      <c r="J25" s="331">
        <v>24.29245283018868</v>
      </c>
      <c r="K25" s="331">
        <v>0</v>
      </c>
      <c r="L25" s="331">
        <v>1.9734345351043743</v>
      </c>
      <c r="M25" s="422">
        <v>0</v>
      </c>
    </row>
    <row r="26" spans="1:13" s="18" customFormat="1" ht="24.75" customHeight="1">
      <c r="A26" s="17" t="s">
        <v>198</v>
      </c>
      <c r="B26" s="442" t="s">
        <v>199</v>
      </c>
      <c r="C26" s="349">
        <v>2.4560330063653932</v>
      </c>
      <c r="D26" s="408">
        <v>154.8</v>
      </c>
      <c r="E26" s="550">
        <v>159.9</v>
      </c>
      <c r="F26" s="387">
        <v>161</v>
      </c>
      <c r="G26" s="550">
        <v>168.1</v>
      </c>
      <c r="H26" s="19">
        <v>168.1</v>
      </c>
      <c r="I26" s="387">
        <v>168.1</v>
      </c>
      <c r="J26" s="331">
        <v>4.00516795865633</v>
      </c>
      <c r="K26" s="331">
        <v>0.6879299562226464</v>
      </c>
      <c r="L26" s="331">
        <v>4.4099378881987406</v>
      </c>
      <c r="M26" s="422">
        <v>0</v>
      </c>
    </row>
    <row r="27" spans="1:13" s="18" customFormat="1" ht="24.75" customHeight="1">
      <c r="A27" s="17" t="s">
        <v>200</v>
      </c>
      <c r="B27" s="442" t="s">
        <v>201</v>
      </c>
      <c r="C27" s="349">
        <v>6.973714820123034</v>
      </c>
      <c r="D27" s="408">
        <v>118.1</v>
      </c>
      <c r="E27" s="550">
        <v>126.1</v>
      </c>
      <c r="F27" s="387">
        <v>126</v>
      </c>
      <c r="G27" s="550">
        <v>129.4</v>
      </c>
      <c r="H27" s="19">
        <v>128.9</v>
      </c>
      <c r="I27" s="387">
        <v>128.9</v>
      </c>
      <c r="J27" s="331">
        <v>6.689246401354794</v>
      </c>
      <c r="K27" s="331">
        <v>-0.07930214115781098</v>
      </c>
      <c r="L27" s="331">
        <v>2.3015873015873183</v>
      </c>
      <c r="M27" s="422">
        <v>0</v>
      </c>
    </row>
    <row r="28" spans="1:13" s="18" customFormat="1" ht="24.75" customHeight="1">
      <c r="A28" s="17"/>
      <c r="B28" s="442" t="s">
        <v>202</v>
      </c>
      <c r="C28" s="349">
        <v>1.8659527269142209</v>
      </c>
      <c r="D28" s="408">
        <v>96.7</v>
      </c>
      <c r="E28" s="550">
        <v>95.4</v>
      </c>
      <c r="F28" s="387">
        <v>96</v>
      </c>
      <c r="G28" s="550">
        <v>96</v>
      </c>
      <c r="H28" s="19">
        <v>96.1</v>
      </c>
      <c r="I28" s="387">
        <v>96.1</v>
      </c>
      <c r="J28" s="331">
        <v>-0.7238883143743493</v>
      </c>
      <c r="K28" s="331">
        <v>0.628930817610069</v>
      </c>
      <c r="L28" s="331">
        <v>0.10416666666665719</v>
      </c>
      <c r="M28" s="422">
        <v>0</v>
      </c>
    </row>
    <row r="29" spans="1:13" s="18" customFormat="1" ht="24.75" customHeight="1">
      <c r="A29" s="17"/>
      <c r="B29" s="442" t="s">
        <v>203</v>
      </c>
      <c r="C29" s="349">
        <v>2.731641690470963</v>
      </c>
      <c r="D29" s="408">
        <v>109.8</v>
      </c>
      <c r="E29" s="550">
        <v>111.7</v>
      </c>
      <c r="F29" s="387">
        <v>111.3</v>
      </c>
      <c r="G29" s="550">
        <v>112.8</v>
      </c>
      <c r="H29" s="19">
        <v>113.4</v>
      </c>
      <c r="I29" s="387">
        <v>115.1</v>
      </c>
      <c r="J29" s="331">
        <v>1.3661202185792263</v>
      </c>
      <c r="K29" s="331">
        <v>-0.3581020590868462</v>
      </c>
      <c r="L29" s="331">
        <v>3.414195867026052</v>
      </c>
      <c r="M29" s="422">
        <v>1.4991181657848358</v>
      </c>
    </row>
    <row r="30" spans="1:13" s="18" customFormat="1" ht="24.75" customHeight="1">
      <c r="A30" s="17"/>
      <c r="B30" s="442" t="s">
        <v>204</v>
      </c>
      <c r="C30" s="349">
        <v>3.1001290737979397</v>
      </c>
      <c r="D30" s="408">
        <v>112</v>
      </c>
      <c r="E30" s="550">
        <v>110.7</v>
      </c>
      <c r="F30" s="387">
        <v>111</v>
      </c>
      <c r="G30" s="550">
        <v>112.1</v>
      </c>
      <c r="H30" s="19">
        <v>111.8</v>
      </c>
      <c r="I30" s="387">
        <v>107.8</v>
      </c>
      <c r="J30" s="331">
        <v>-0.8928571428571388</v>
      </c>
      <c r="K30" s="331">
        <v>0.27100271002709064</v>
      </c>
      <c r="L30" s="331">
        <v>-2.882882882882882</v>
      </c>
      <c r="M30" s="422">
        <v>-3.577817531305911</v>
      </c>
    </row>
    <row r="31" spans="1:13" s="18" customFormat="1" ht="24.75" customHeight="1">
      <c r="A31" s="17" t="s">
        <v>205</v>
      </c>
      <c r="B31" s="442" t="s">
        <v>206</v>
      </c>
      <c r="C31" s="349">
        <v>7.508891607907275</v>
      </c>
      <c r="D31" s="408">
        <v>123.6</v>
      </c>
      <c r="E31" s="550">
        <v>133.8</v>
      </c>
      <c r="F31" s="387">
        <v>134</v>
      </c>
      <c r="G31" s="550">
        <v>142.6</v>
      </c>
      <c r="H31" s="19">
        <v>142.2</v>
      </c>
      <c r="I31" s="387">
        <v>143.4</v>
      </c>
      <c r="J31" s="331">
        <v>8.414239482200657</v>
      </c>
      <c r="K31" s="331">
        <v>0.14947683109116383</v>
      </c>
      <c r="L31" s="331">
        <v>7.014925373134332</v>
      </c>
      <c r="M31" s="422">
        <v>0.8438818565400936</v>
      </c>
    </row>
    <row r="32" spans="1:13" s="18" customFormat="1" ht="9" customHeight="1">
      <c r="A32" s="20"/>
      <c r="B32" s="443"/>
      <c r="C32" s="444"/>
      <c r="D32" s="447"/>
      <c r="E32" s="448"/>
      <c r="F32" s="449"/>
      <c r="G32" s="448"/>
      <c r="H32" s="440"/>
      <c r="I32" s="449"/>
      <c r="J32" s="330"/>
      <c r="K32" s="330"/>
      <c r="L32" s="330"/>
      <c r="M32" s="429"/>
    </row>
    <row r="33" spans="1:13" ht="15">
      <c r="A33" s="10"/>
      <c r="B33" s="258" t="s">
        <v>207</v>
      </c>
      <c r="C33" s="10"/>
      <c r="D33" s="10"/>
      <c r="E33" s="10"/>
      <c r="F33" s="10"/>
      <c r="G33" s="10"/>
      <c r="H33" s="10"/>
      <c r="I33" s="10"/>
      <c r="J33" s="10"/>
      <c r="K33" s="10"/>
      <c r="L33" s="10"/>
      <c r="M33" s="10"/>
    </row>
    <row r="34" spans="1:13" ht="12.75" hidden="1">
      <c r="A34" s="10"/>
      <c r="B34" s="21" t="s">
        <v>208</v>
      </c>
      <c r="C34" s="10"/>
      <c r="D34" s="10"/>
      <c r="E34" s="10"/>
      <c r="F34" s="10"/>
      <c r="G34" s="10"/>
      <c r="H34" s="10"/>
      <c r="I34" s="10"/>
      <c r="J34" s="10"/>
      <c r="K34" s="10"/>
      <c r="L34" s="10"/>
      <c r="M34" s="10"/>
    </row>
    <row r="35" spans="1:13" ht="12.75" hidden="1">
      <c r="A35" s="10"/>
      <c r="B35" s="21" t="s">
        <v>209</v>
      </c>
      <c r="C35" s="10"/>
      <c r="D35" s="10"/>
      <c r="E35" s="10"/>
      <c r="F35" s="10"/>
      <c r="G35" s="10"/>
      <c r="H35" s="10"/>
      <c r="I35" s="10"/>
      <c r="J35" s="10"/>
      <c r="K35" s="10"/>
      <c r="L35" s="10"/>
      <c r="M35" s="10"/>
    </row>
    <row r="36" spans="1:13" ht="12.75" hidden="1">
      <c r="A36" s="10"/>
      <c r="B36" s="21" t="s">
        <v>210</v>
      </c>
      <c r="C36" s="10"/>
      <c r="D36" s="10"/>
      <c r="E36" s="10"/>
      <c r="F36" s="10"/>
      <c r="G36" s="10"/>
      <c r="H36" s="10"/>
      <c r="I36" s="10"/>
      <c r="J36" s="10"/>
      <c r="K36" s="10"/>
      <c r="L36" s="10"/>
      <c r="M36" s="10"/>
    </row>
    <row r="37" spans="1:13" ht="12.75">
      <c r="A37" s="10"/>
      <c r="B37" s="21" t="s">
        <v>763</v>
      </c>
      <c r="C37" s="10"/>
      <c r="D37" s="10"/>
      <c r="E37" s="10"/>
      <c r="F37" s="10"/>
      <c r="G37" s="10"/>
      <c r="H37" s="10"/>
      <c r="I37" s="10"/>
      <c r="J37" s="10"/>
      <c r="K37" s="10"/>
      <c r="L37" s="10"/>
      <c r="M37" s="10"/>
    </row>
  </sheetData>
  <sheetProtection/>
  <mergeCells count="10">
    <mergeCell ref="A1:M1"/>
    <mergeCell ref="A2:M2"/>
    <mergeCell ref="A3:M3"/>
    <mergeCell ref="E8:F8"/>
    <mergeCell ref="G8:I8"/>
    <mergeCell ref="J8:M8"/>
    <mergeCell ref="B4:M4"/>
    <mergeCell ref="A5:M5"/>
    <mergeCell ref="A6:M6"/>
    <mergeCell ref="A7:M7"/>
  </mergeCells>
  <printOptions horizontalCentered="1"/>
  <pageMargins left="1" right="1" top="1" bottom="1" header="0.5" footer="0.3"/>
  <pageSetup fitToHeight="1" fitToWidth="1"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2" sqref="A2:I2"/>
    </sheetView>
  </sheetViews>
  <sheetFormatPr defaultColWidth="12.421875" defaultRowHeight="12.75"/>
  <cols>
    <col min="1" max="1" width="15.57421875" style="2" customWidth="1"/>
    <col min="2" max="2" width="12.421875" style="2" customWidth="1"/>
    <col min="3" max="3" width="14.00390625" style="2" customWidth="1"/>
    <col min="4" max="7" width="12.421875" style="2" customWidth="1"/>
    <col min="8" max="9" width="12.421875" style="2" hidden="1" customWidth="1"/>
    <col min="10" max="16384" width="12.421875" style="2" customWidth="1"/>
  </cols>
  <sheetData>
    <row r="1" spans="1:9" ht="15.75">
      <c r="A1" s="880" t="s">
        <v>244</v>
      </c>
      <c r="B1" s="880"/>
      <c r="C1" s="880"/>
      <c r="D1" s="880"/>
      <c r="E1" s="880"/>
      <c r="F1" s="880"/>
      <c r="G1" s="880"/>
      <c r="H1" s="450"/>
      <c r="I1" s="450"/>
    </row>
    <row r="2" spans="1:9" ht="19.5" customHeight="1">
      <c r="A2" s="879" t="s">
        <v>741</v>
      </c>
      <c r="B2" s="879"/>
      <c r="C2" s="879"/>
      <c r="D2" s="879"/>
      <c r="E2" s="879"/>
      <c r="F2" s="879"/>
      <c r="G2" s="879"/>
      <c r="H2" s="879"/>
      <c r="I2" s="879"/>
    </row>
    <row r="3" spans="1:9" s="454" customFormat="1" ht="14.25" customHeight="1">
      <c r="A3" s="881" t="s">
        <v>171</v>
      </c>
      <c r="B3" s="881"/>
      <c r="C3" s="881"/>
      <c r="D3" s="881"/>
      <c r="E3" s="881"/>
      <c r="F3" s="881"/>
      <c r="G3" s="881"/>
      <c r="H3" s="881"/>
      <c r="I3" s="881"/>
    </row>
    <row r="4" spans="1:9" s="454" customFormat="1" ht="15.75" customHeight="1">
      <c r="A4" s="882" t="s">
        <v>720</v>
      </c>
      <c r="B4" s="882"/>
      <c r="C4" s="882"/>
      <c r="D4" s="882"/>
      <c r="E4" s="882"/>
      <c r="F4" s="882"/>
      <c r="G4" s="882"/>
      <c r="H4" s="882"/>
      <c r="I4" s="882"/>
    </row>
    <row r="5" spans="1:13" ht="9.75" customHeight="1">
      <c r="A5" s="249"/>
      <c r="B5" s="7"/>
      <c r="C5" s="7"/>
      <c r="D5" s="7"/>
      <c r="E5" s="7"/>
      <c r="F5" s="7"/>
      <c r="G5" s="7"/>
      <c r="H5" s="7"/>
      <c r="I5" s="7"/>
      <c r="J5" s="7"/>
      <c r="K5" s="7"/>
      <c r="L5" s="7"/>
      <c r="M5" s="7"/>
    </row>
    <row r="6" spans="1:13" ht="24.75" customHeight="1">
      <c r="A6" s="867" t="s">
        <v>721</v>
      </c>
      <c r="B6" s="869" t="s">
        <v>161</v>
      </c>
      <c r="C6" s="870"/>
      <c r="D6" s="869" t="s">
        <v>668</v>
      </c>
      <c r="E6" s="870"/>
      <c r="F6" s="869" t="s">
        <v>819</v>
      </c>
      <c r="G6" s="870"/>
      <c r="H6" s="3" t="s">
        <v>162</v>
      </c>
      <c r="I6" s="4"/>
      <c r="J6" s="7"/>
      <c r="K6" s="7"/>
      <c r="L6" s="7"/>
      <c r="M6" s="7"/>
    </row>
    <row r="7" spans="1:13" ht="24.75" customHeight="1">
      <c r="A7" s="868"/>
      <c r="B7" s="439" t="s">
        <v>795</v>
      </c>
      <c r="C7" s="439" t="s">
        <v>311</v>
      </c>
      <c r="D7" s="439" t="str">
        <f>B7</f>
        <v>Index</v>
      </c>
      <c r="E7" s="439" t="str">
        <f>C7</f>
        <v>% Change</v>
      </c>
      <c r="F7" s="560" t="str">
        <f>B7</f>
        <v>Index</v>
      </c>
      <c r="G7" s="611" t="str">
        <f>C7</f>
        <v>% Change</v>
      </c>
      <c r="H7" s="5" t="s">
        <v>163</v>
      </c>
      <c r="I7" s="5" t="s">
        <v>164</v>
      </c>
      <c r="J7" s="7"/>
      <c r="K7" s="7"/>
      <c r="L7" s="7"/>
      <c r="M7" s="7"/>
    </row>
    <row r="8" spans="1:16" ht="24.75" customHeight="1">
      <c r="A8" s="250" t="s">
        <v>596</v>
      </c>
      <c r="B8" s="451">
        <v>116.2</v>
      </c>
      <c r="C8" s="452">
        <v>4.496402877697832</v>
      </c>
      <c r="D8" s="452">
        <v>126.5</v>
      </c>
      <c r="E8" s="452">
        <v>8.864027538726333</v>
      </c>
      <c r="F8" s="451">
        <v>138.2</v>
      </c>
      <c r="G8" s="452">
        <v>9.249011857707501</v>
      </c>
      <c r="H8" s="22"/>
      <c r="I8" s="22"/>
      <c r="J8" s="7"/>
      <c r="K8" s="7"/>
      <c r="L8" s="7"/>
      <c r="M8" s="7"/>
      <c r="N8" s="7"/>
      <c r="O8" s="7"/>
      <c r="P8" s="7"/>
    </row>
    <row r="9" spans="1:16" ht="24.75" customHeight="1">
      <c r="A9" s="250" t="s">
        <v>597</v>
      </c>
      <c r="B9" s="451">
        <v>118.1</v>
      </c>
      <c r="C9" s="436">
        <v>4.791481810115357</v>
      </c>
      <c r="D9" s="436">
        <v>129.9</v>
      </c>
      <c r="E9" s="436">
        <v>9.991532599491975</v>
      </c>
      <c r="F9" s="451">
        <v>139.9</v>
      </c>
      <c r="G9" s="436">
        <v>7.69822940723634</v>
      </c>
      <c r="H9" s="22"/>
      <c r="I9" s="22"/>
      <c r="J9" s="7"/>
      <c r="K9" s="7"/>
      <c r="L9" s="7"/>
      <c r="M9" s="7"/>
      <c r="N9" s="7"/>
      <c r="O9" s="7"/>
      <c r="P9" s="7"/>
    </row>
    <row r="10" spans="1:16" ht="24.75" customHeight="1">
      <c r="A10" s="250" t="s">
        <v>5</v>
      </c>
      <c r="B10" s="451">
        <v>122.1</v>
      </c>
      <c r="C10" s="436">
        <v>6.730769230769226</v>
      </c>
      <c r="D10" s="436">
        <v>133.5</v>
      </c>
      <c r="E10" s="436">
        <v>9.336609336609342</v>
      </c>
      <c r="F10" s="451">
        <v>142.4</v>
      </c>
      <c r="G10" s="436">
        <v>6.666666666666671</v>
      </c>
      <c r="H10" s="7"/>
      <c r="I10" s="7"/>
      <c r="J10" s="7"/>
      <c r="K10" s="7"/>
      <c r="L10" s="7"/>
      <c r="M10" s="7"/>
      <c r="N10" s="7"/>
      <c r="O10" s="7"/>
      <c r="P10" s="7"/>
    </row>
    <row r="11" spans="1:16" ht="24.75" customHeight="1">
      <c r="A11" s="250" t="s">
        <v>595</v>
      </c>
      <c r="B11" s="451">
        <v>123.1</v>
      </c>
      <c r="C11" s="436">
        <v>6.120689655172413</v>
      </c>
      <c r="D11" s="436">
        <v>134.8</v>
      </c>
      <c r="E11" s="436">
        <v>9.504467912266463</v>
      </c>
      <c r="F11" s="451">
        <v>147.1</v>
      </c>
      <c r="G11" s="436">
        <v>9.12462908011868</v>
      </c>
      <c r="H11" s="7"/>
      <c r="I11" s="7"/>
      <c r="J11" s="7"/>
      <c r="K11" s="7"/>
      <c r="L11" s="7"/>
      <c r="M11" s="7"/>
      <c r="N11" s="7"/>
      <c r="O11" s="7"/>
      <c r="P11" s="7"/>
    </row>
    <row r="12" spans="1:16" ht="24.75" customHeight="1">
      <c r="A12" s="250" t="s">
        <v>301</v>
      </c>
      <c r="B12" s="451">
        <v>123.4</v>
      </c>
      <c r="C12" s="436">
        <v>6.013745704467354</v>
      </c>
      <c r="D12" s="436">
        <v>135</v>
      </c>
      <c r="E12" s="436">
        <v>9.400324149108584</v>
      </c>
      <c r="F12" s="451">
        <v>149</v>
      </c>
      <c r="G12" s="436">
        <v>10.370370370370367</v>
      </c>
      <c r="H12" s="7"/>
      <c r="I12" s="7"/>
      <c r="J12" s="7"/>
      <c r="K12" s="7"/>
      <c r="L12" s="7"/>
      <c r="M12" s="7"/>
      <c r="N12" s="7"/>
      <c r="O12" s="7"/>
      <c r="P12" s="7"/>
    </row>
    <row r="13" spans="1:16" ht="24.75" customHeight="1">
      <c r="A13" s="250" t="s">
        <v>302</v>
      </c>
      <c r="B13" s="451">
        <v>122.6</v>
      </c>
      <c r="C13" s="436">
        <v>4.607508532423196</v>
      </c>
      <c r="D13" s="436">
        <v>136.4</v>
      </c>
      <c r="E13" s="436">
        <v>11.256117455138678</v>
      </c>
      <c r="F13" s="451">
        <v>150.5</v>
      </c>
      <c r="G13" s="436">
        <v>10.337243401759522</v>
      </c>
      <c r="H13" s="7"/>
      <c r="I13" s="7"/>
      <c r="J13" s="7"/>
      <c r="K13" s="7"/>
      <c r="L13" s="7"/>
      <c r="M13" s="7"/>
      <c r="N13" s="7"/>
      <c r="O13" s="7"/>
      <c r="P13" s="7"/>
    </row>
    <row r="14" spans="1:16" ht="24.75" customHeight="1">
      <c r="A14" s="250" t="s">
        <v>303</v>
      </c>
      <c r="B14" s="451">
        <v>119</v>
      </c>
      <c r="C14" s="436">
        <v>4.477611940298502</v>
      </c>
      <c r="D14" s="436">
        <v>134.3</v>
      </c>
      <c r="E14" s="436">
        <v>12.857142857142861</v>
      </c>
      <c r="F14" s="451">
        <v>146.3</v>
      </c>
      <c r="G14" s="436">
        <v>8.935219657483245</v>
      </c>
      <c r="H14" s="7"/>
      <c r="I14" s="7"/>
      <c r="J14" s="7"/>
      <c r="K14" s="7"/>
      <c r="L14" s="7"/>
      <c r="M14" s="7"/>
      <c r="N14" s="7"/>
      <c r="O14" s="7"/>
      <c r="P14" s="7"/>
    </row>
    <row r="15" spans="1:16" ht="24.75" customHeight="1">
      <c r="A15" s="250" t="s">
        <v>304</v>
      </c>
      <c r="B15" s="451">
        <v>119.7</v>
      </c>
      <c r="C15" s="436">
        <v>6.875000000000014</v>
      </c>
      <c r="D15" s="436">
        <v>129.5</v>
      </c>
      <c r="E15" s="436">
        <v>8.187134502923968</v>
      </c>
      <c r="F15" s="451">
        <v>143</v>
      </c>
      <c r="G15" s="436">
        <v>10.424710424710426</v>
      </c>
      <c r="H15" s="7"/>
      <c r="I15" s="7"/>
      <c r="J15" s="7"/>
      <c r="K15" s="7"/>
      <c r="L15" s="7"/>
      <c r="M15" s="7"/>
      <c r="N15" s="7"/>
      <c r="O15" s="7"/>
      <c r="P15" s="7"/>
    </row>
    <row r="16" spans="1:16" ht="24.75" customHeight="1">
      <c r="A16" s="250" t="s">
        <v>305</v>
      </c>
      <c r="B16" s="451">
        <v>121</v>
      </c>
      <c r="C16" s="436">
        <v>7.174490699734278</v>
      </c>
      <c r="D16" s="436">
        <v>128.9</v>
      </c>
      <c r="E16" s="436">
        <v>6.528925619834709</v>
      </c>
      <c r="F16" s="451">
        <v>145.1</v>
      </c>
      <c r="G16" s="436">
        <v>12.56788207913111</v>
      </c>
      <c r="H16" s="7"/>
      <c r="I16" s="7"/>
      <c r="J16" s="7"/>
      <c r="K16" s="7"/>
      <c r="L16" s="7"/>
      <c r="M16" s="7"/>
      <c r="N16" s="7"/>
      <c r="O16" s="7"/>
      <c r="P16" s="7"/>
    </row>
    <row r="17" spans="1:16" ht="24.75" customHeight="1">
      <c r="A17" s="250" t="s">
        <v>800</v>
      </c>
      <c r="B17" s="451">
        <v>123.2</v>
      </c>
      <c r="C17" s="436">
        <v>8.54625550660792</v>
      </c>
      <c r="D17" s="436">
        <v>130.8</v>
      </c>
      <c r="E17" s="436">
        <v>6.168831168831176</v>
      </c>
      <c r="F17" s="451">
        <v>146.7</v>
      </c>
      <c r="G17" s="436">
        <v>12.155963302752284</v>
      </c>
      <c r="H17" s="7"/>
      <c r="I17" s="7"/>
      <c r="J17" s="7"/>
      <c r="K17" s="7"/>
      <c r="L17" s="7"/>
      <c r="M17" s="7"/>
      <c r="N17" s="7"/>
      <c r="O17" s="7"/>
      <c r="P17" s="7"/>
    </row>
    <row r="18" spans="1:16" ht="24.75" customHeight="1">
      <c r="A18" s="250" t="s">
        <v>822</v>
      </c>
      <c r="B18" s="451">
        <v>123.7</v>
      </c>
      <c r="C18" s="436">
        <v>8.318739054290731</v>
      </c>
      <c r="D18" s="436">
        <v>133.1</v>
      </c>
      <c r="E18" s="436">
        <v>7.599029911075178</v>
      </c>
      <c r="F18" s="451">
        <v>143.2</v>
      </c>
      <c r="G18" s="436">
        <v>7.588279489105943</v>
      </c>
      <c r="H18" s="7"/>
      <c r="I18" s="7"/>
      <c r="J18" s="7"/>
      <c r="K18" s="7"/>
      <c r="L18" s="7"/>
      <c r="M18" s="7"/>
      <c r="N18" s="7"/>
      <c r="O18" s="7"/>
      <c r="P18" s="7"/>
    </row>
    <row r="19" spans="1:16" ht="24.75" customHeight="1">
      <c r="A19" s="250" t="s">
        <v>308</v>
      </c>
      <c r="B19" s="451">
        <v>125.2</v>
      </c>
      <c r="C19" s="437">
        <v>9.536307961504818</v>
      </c>
      <c r="D19" s="437">
        <v>136.9</v>
      </c>
      <c r="E19" s="437">
        <v>9.345047923322696</v>
      </c>
      <c r="F19" s="451">
        <v>145.4</v>
      </c>
      <c r="G19" s="437">
        <v>6.2089116143170315</v>
      </c>
      <c r="K19" s="7"/>
      <c r="L19" s="7"/>
      <c r="M19" s="7"/>
      <c r="N19" s="7"/>
      <c r="O19" s="7"/>
      <c r="P19" s="7"/>
    </row>
    <row r="20" spans="1:7" ht="24.75" customHeight="1">
      <c r="A20" s="71" t="s">
        <v>165</v>
      </c>
      <c r="B20" s="259">
        <v>121.44166666666668</v>
      </c>
      <c r="C20" s="253">
        <v>6.474083581090137</v>
      </c>
      <c r="D20" s="259">
        <v>132.46666666666667</v>
      </c>
      <c r="E20" s="253">
        <v>9.086599247872664</v>
      </c>
      <c r="F20" s="259">
        <v>144.73333333333335</v>
      </c>
      <c r="G20" s="253">
        <v>9.277259779279927</v>
      </c>
    </row>
    <row r="21" spans="1:4" ht="19.5" customHeight="1">
      <c r="A21" s="6" t="s">
        <v>207</v>
      </c>
      <c r="D21" s="7"/>
    </row>
    <row r="22" ht="19.5" customHeight="1">
      <c r="A22" s="6"/>
    </row>
    <row r="24" spans="1:2" ht="12.75">
      <c r="A24" s="453"/>
      <c r="B24" s="453"/>
    </row>
    <row r="25" spans="1:2" ht="12.75">
      <c r="A25" s="23"/>
      <c r="B25" s="453"/>
    </row>
    <row r="26" spans="1:2" ht="12.75">
      <c r="A26" s="23"/>
      <c r="B26" s="453"/>
    </row>
    <row r="27" spans="1:2" ht="12.75">
      <c r="A27" s="23"/>
      <c r="B27" s="453"/>
    </row>
    <row r="28" spans="1:2" ht="12.75">
      <c r="A28" s="453"/>
      <c r="B28" s="453"/>
    </row>
  </sheetData>
  <sheetProtection/>
  <mergeCells count="8">
    <mergeCell ref="A6:A7"/>
    <mergeCell ref="B6:C6"/>
    <mergeCell ref="D6:E6"/>
    <mergeCell ref="F6:G6"/>
    <mergeCell ref="A2:I2"/>
    <mergeCell ref="A1:G1"/>
    <mergeCell ref="A3:I3"/>
    <mergeCell ref="A4:I4"/>
  </mergeCells>
  <printOptions/>
  <pageMargins left="1" right="1" top="1" bottom="1" header="0.5" footer="0.5"/>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pageSetUpPr fitToPage="1"/>
  </sheetPr>
  <dimension ref="A1:O55"/>
  <sheetViews>
    <sheetView zoomScale="85" zoomScaleNormal="85" zoomScalePageLayoutView="0" workbookViewId="0" topLeftCell="A38">
      <selection activeCell="H66" sqref="H66"/>
    </sheetView>
  </sheetViews>
  <sheetFormatPr defaultColWidth="9.140625" defaultRowHeight="12.75"/>
  <cols>
    <col min="1" max="1" width="6.28125" style="455" customWidth="1"/>
    <col min="2" max="2" width="26.421875" style="455" bestFit="1" customWidth="1"/>
    <col min="3" max="3" width="7.7109375" style="455" customWidth="1"/>
    <col min="4" max="4" width="7.421875" style="455" customWidth="1"/>
    <col min="5" max="6" width="7.57421875" style="455" bestFit="1" customWidth="1"/>
    <col min="7" max="7" width="7.57421875" style="455" customWidth="1"/>
    <col min="8" max="8" width="8.00390625" style="455" bestFit="1" customWidth="1"/>
    <col min="9" max="9" width="7.8515625" style="455" bestFit="1" customWidth="1"/>
    <col min="10" max="11" width="7.8515625" style="455" customWidth="1"/>
    <col min="12" max="12" width="8.140625" style="455" customWidth="1"/>
    <col min="13" max="13" width="9.421875" style="455" customWidth="1"/>
    <col min="14" max="16384" width="9.140625" style="455" customWidth="1"/>
  </cols>
  <sheetData>
    <row r="1" spans="1:13" ht="22.5" customHeight="1">
      <c r="A1" s="888" t="s">
        <v>277</v>
      </c>
      <c r="B1" s="888"/>
      <c r="C1" s="888"/>
      <c r="D1" s="888"/>
      <c r="E1" s="888"/>
      <c r="F1" s="888"/>
      <c r="G1" s="888"/>
      <c r="H1" s="888"/>
      <c r="I1" s="888"/>
      <c r="J1" s="888"/>
      <c r="K1" s="888"/>
      <c r="L1" s="888"/>
      <c r="M1" s="888"/>
    </row>
    <row r="2" spans="1:13" s="456" customFormat="1" ht="18.75" customHeight="1">
      <c r="A2" s="889" t="s">
        <v>742</v>
      </c>
      <c r="B2" s="889"/>
      <c r="C2" s="889"/>
      <c r="D2" s="889"/>
      <c r="E2" s="889"/>
      <c r="F2" s="889"/>
      <c r="G2" s="889"/>
      <c r="H2" s="889"/>
      <c r="I2" s="889"/>
      <c r="J2" s="889"/>
      <c r="K2" s="889"/>
      <c r="L2" s="889"/>
      <c r="M2" s="889"/>
    </row>
    <row r="3" spans="1:13" s="462" customFormat="1" ht="15" customHeight="1">
      <c r="A3" s="889" t="s">
        <v>213</v>
      </c>
      <c r="B3" s="889"/>
      <c r="C3" s="889"/>
      <c r="D3" s="889"/>
      <c r="E3" s="889"/>
      <c r="F3" s="889"/>
      <c r="G3" s="889"/>
      <c r="H3" s="889"/>
      <c r="I3" s="889"/>
      <c r="J3" s="889"/>
      <c r="K3" s="889"/>
      <c r="L3" s="889"/>
      <c r="M3" s="889"/>
    </row>
    <row r="4" spans="1:13" s="462" customFormat="1" ht="15.75">
      <c r="A4" s="890" t="str">
        <f>CPI!A4</f>
        <v>MID-MAY 2007 (BAISAKH 2064)</v>
      </c>
      <c r="B4" s="890"/>
      <c r="C4" s="890"/>
      <c r="D4" s="890"/>
      <c r="E4" s="890"/>
      <c r="F4" s="890"/>
      <c r="G4" s="890"/>
      <c r="H4" s="890"/>
      <c r="I4" s="890"/>
      <c r="J4" s="890"/>
      <c r="K4" s="890"/>
      <c r="L4" s="890"/>
      <c r="M4" s="890"/>
    </row>
    <row r="5" spans="1:13" ht="12.75">
      <c r="A5" s="891" t="s">
        <v>214</v>
      </c>
      <c r="B5" s="891" t="s">
        <v>215</v>
      </c>
      <c r="C5" s="471" t="s">
        <v>84</v>
      </c>
      <c r="D5" s="472" t="s">
        <v>85</v>
      </c>
      <c r="E5" s="893" t="s">
        <v>2</v>
      </c>
      <c r="F5" s="894"/>
      <c r="G5" s="895" t="s">
        <v>86</v>
      </c>
      <c r="H5" s="893"/>
      <c r="I5" s="893"/>
      <c r="J5" s="885" t="s">
        <v>311</v>
      </c>
      <c r="K5" s="886"/>
      <c r="L5" s="886"/>
      <c r="M5" s="887"/>
    </row>
    <row r="6" spans="1:13" ht="12.75">
      <c r="A6" s="892"/>
      <c r="B6" s="892"/>
      <c r="C6" s="475" t="s">
        <v>87</v>
      </c>
      <c r="D6" s="472" t="s">
        <v>888</v>
      </c>
      <c r="E6" s="474" t="s">
        <v>829</v>
      </c>
      <c r="F6" s="472" t="s">
        <v>888</v>
      </c>
      <c r="G6" s="474" t="s">
        <v>799</v>
      </c>
      <c r="H6" s="473" t="s">
        <v>829</v>
      </c>
      <c r="I6" s="473" t="s">
        <v>888</v>
      </c>
      <c r="J6" s="883" t="s">
        <v>217</v>
      </c>
      <c r="K6" s="883" t="s">
        <v>218</v>
      </c>
      <c r="L6" s="883" t="s">
        <v>219</v>
      </c>
      <c r="M6" s="883" t="s">
        <v>220</v>
      </c>
    </row>
    <row r="7" spans="1:13" ht="12.75">
      <c r="A7" s="477"/>
      <c r="B7" s="476">
        <v>1</v>
      </c>
      <c r="C7" s="477">
        <v>2</v>
      </c>
      <c r="D7" s="477">
        <v>3</v>
      </c>
      <c r="E7" s="478">
        <v>4</v>
      </c>
      <c r="F7" s="477">
        <v>5</v>
      </c>
      <c r="G7" s="478">
        <v>6</v>
      </c>
      <c r="H7" s="478">
        <v>7</v>
      </c>
      <c r="I7" s="479">
        <v>8</v>
      </c>
      <c r="J7" s="884"/>
      <c r="K7" s="884"/>
      <c r="L7" s="884"/>
      <c r="M7" s="884"/>
    </row>
    <row r="8" spans="1:13" ht="12.75" customHeight="1" hidden="1">
      <c r="A8" s="480"/>
      <c r="B8" s="485"/>
      <c r="C8" s="485"/>
      <c r="D8" s="485"/>
      <c r="E8" s="457"/>
      <c r="F8" s="494"/>
      <c r="G8" s="493"/>
      <c r="H8" s="458"/>
      <c r="I8" s="459"/>
      <c r="J8" s="260"/>
      <c r="K8" s="261"/>
      <c r="L8" s="457"/>
      <c r="M8" s="463"/>
    </row>
    <row r="9" spans="1:13" ht="12" customHeight="1">
      <c r="A9" s="481"/>
      <c r="B9" s="481" t="s">
        <v>221</v>
      </c>
      <c r="C9" s="490">
        <v>100</v>
      </c>
      <c r="D9" s="490">
        <v>100</v>
      </c>
      <c r="E9" s="262">
        <v>104.9</v>
      </c>
      <c r="F9" s="464">
        <v>104.8</v>
      </c>
      <c r="G9" s="262">
        <v>114.8</v>
      </c>
      <c r="H9" s="263">
        <v>114.8</v>
      </c>
      <c r="I9" s="264">
        <v>117.3</v>
      </c>
      <c r="J9" s="265">
        <v>4.800000000000011</v>
      </c>
      <c r="K9" s="263">
        <v>-0.09532888465206213</v>
      </c>
      <c r="L9" s="263">
        <v>11.927480916030532</v>
      </c>
      <c r="M9" s="464">
        <v>2.1777003484320545</v>
      </c>
    </row>
    <row r="10" spans="1:13" ht="14.25" customHeight="1" hidden="1">
      <c r="A10" s="481"/>
      <c r="B10" s="486"/>
      <c r="C10" s="490"/>
      <c r="D10" s="490"/>
      <c r="E10" s="262"/>
      <c r="F10" s="464"/>
      <c r="G10" s="262"/>
      <c r="H10" s="263"/>
      <c r="I10" s="264"/>
      <c r="J10" s="265"/>
      <c r="K10" s="263"/>
      <c r="L10" s="263"/>
      <c r="M10" s="464"/>
    </row>
    <row r="11" spans="1:13" ht="12" customHeight="1">
      <c r="A11" s="482">
        <v>1</v>
      </c>
      <c r="B11" s="481" t="s">
        <v>222</v>
      </c>
      <c r="C11" s="490">
        <v>26.97</v>
      </c>
      <c r="D11" s="490">
        <v>100</v>
      </c>
      <c r="E11" s="262">
        <v>100.4</v>
      </c>
      <c r="F11" s="464">
        <v>100.4</v>
      </c>
      <c r="G11" s="262">
        <v>106.6</v>
      </c>
      <c r="H11" s="263">
        <v>106.6</v>
      </c>
      <c r="I11" s="264">
        <v>106.6</v>
      </c>
      <c r="J11" s="265">
        <v>0.4000000000000057</v>
      </c>
      <c r="K11" s="263">
        <v>0</v>
      </c>
      <c r="L11" s="263">
        <v>6.175298804780866</v>
      </c>
      <c r="M11" s="464">
        <v>0</v>
      </c>
    </row>
    <row r="12" spans="1:13" ht="12" customHeight="1" hidden="1">
      <c r="A12" s="482"/>
      <c r="B12" s="481"/>
      <c r="C12" s="490"/>
      <c r="D12" s="490"/>
      <c r="E12" s="262"/>
      <c r="F12" s="464"/>
      <c r="G12" s="262"/>
      <c r="H12" s="263"/>
      <c r="I12" s="264"/>
      <c r="J12" s="265"/>
      <c r="K12" s="263"/>
      <c r="L12" s="263"/>
      <c r="M12" s="464"/>
    </row>
    <row r="13" spans="1:13" ht="15" customHeight="1">
      <c r="A13" s="483"/>
      <c r="B13" s="486" t="s">
        <v>223</v>
      </c>
      <c r="C13" s="491">
        <v>9.8</v>
      </c>
      <c r="D13" s="491">
        <v>100</v>
      </c>
      <c r="E13" s="266">
        <v>100.3</v>
      </c>
      <c r="F13" s="465">
        <v>100.3</v>
      </c>
      <c r="G13" s="266">
        <v>105.8</v>
      </c>
      <c r="H13" s="267">
        <v>105.8</v>
      </c>
      <c r="I13" s="268">
        <v>105.8</v>
      </c>
      <c r="J13" s="269">
        <v>0.29999999999998295</v>
      </c>
      <c r="K13" s="267">
        <v>0</v>
      </c>
      <c r="L13" s="267">
        <v>5.483549351944177</v>
      </c>
      <c r="M13" s="465">
        <v>0</v>
      </c>
    </row>
    <row r="14" spans="1:13" s="495" customFormat="1" ht="15" customHeight="1">
      <c r="A14" s="483"/>
      <c r="B14" s="486" t="s">
        <v>224</v>
      </c>
      <c r="C14" s="491">
        <v>17.17</v>
      </c>
      <c r="D14" s="491">
        <v>100</v>
      </c>
      <c r="E14" s="266">
        <v>100.4</v>
      </c>
      <c r="F14" s="465">
        <v>100.4</v>
      </c>
      <c r="G14" s="266">
        <v>107.1</v>
      </c>
      <c r="H14" s="267">
        <v>107.1</v>
      </c>
      <c r="I14" s="268">
        <v>107.1</v>
      </c>
      <c r="J14" s="269">
        <v>0.4000000000000057</v>
      </c>
      <c r="K14" s="267">
        <v>0</v>
      </c>
      <c r="L14" s="267">
        <v>6.6733067729083615</v>
      </c>
      <c r="M14" s="465">
        <v>0</v>
      </c>
    </row>
    <row r="15" spans="1:13" s="495" customFormat="1" ht="12.75" customHeight="1">
      <c r="A15" s="483"/>
      <c r="B15" s="486"/>
      <c r="C15" s="491"/>
      <c r="D15" s="491"/>
      <c r="E15" s="266"/>
      <c r="F15" s="465"/>
      <c r="G15" s="266"/>
      <c r="H15" s="267"/>
      <c r="I15" s="268"/>
      <c r="J15" s="269"/>
      <c r="K15" s="267"/>
      <c r="L15" s="267"/>
      <c r="M15" s="465"/>
    </row>
    <row r="16" spans="1:13" s="505" customFormat="1" ht="15" customHeight="1">
      <c r="A16" s="497">
        <v>1.1</v>
      </c>
      <c r="B16" s="498" t="s">
        <v>225</v>
      </c>
      <c r="C16" s="499">
        <v>2.82</v>
      </c>
      <c r="D16" s="499">
        <v>100</v>
      </c>
      <c r="E16" s="500">
        <v>100</v>
      </c>
      <c r="F16" s="501">
        <v>100</v>
      </c>
      <c r="G16" s="500">
        <v>110</v>
      </c>
      <c r="H16" s="502">
        <v>110</v>
      </c>
      <c r="I16" s="503">
        <v>110</v>
      </c>
      <c r="J16" s="504">
        <v>0</v>
      </c>
      <c r="K16" s="502">
        <v>0</v>
      </c>
      <c r="L16" s="502">
        <v>10</v>
      </c>
      <c r="M16" s="501">
        <v>0</v>
      </c>
    </row>
    <row r="17" spans="1:13" ht="13.5" customHeight="1">
      <c r="A17" s="482"/>
      <c r="B17" s="486" t="s">
        <v>223</v>
      </c>
      <c r="C17" s="491">
        <v>0.31</v>
      </c>
      <c r="D17" s="491">
        <v>100</v>
      </c>
      <c r="E17" s="266">
        <v>100</v>
      </c>
      <c r="F17" s="465">
        <v>100</v>
      </c>
      <c r="G17" s="266">
        <v>110</v>
      </c>
      <c r="H17" s="267">
        <v>110</v>
      </c>
      <c r="I17" s="268">
        <v>110</v>
      </c>
      <c r="J17" s="269">
        <v>0</v>
      </c>
      <c r="K17" s="267">
        <v>0</v>
      </c>
      <c r="L17" s="267">
        <v>10</v>
      </c>
      <c r="M17" s="465">
        <v>0</v>
      </c>
    </row>
    <row r="18" spans="1:13" ht="15" customHeight="1">
      <c r="A18" s="483"/>
      <c r="B18" s="486" t="s">
        <v>224</v>
      </c>
      <c r="C18" s="491">
        <v>2.51</v>
      </c>
      <c r="D18" s="491">
        <v>100</v>
      </c>
      <c r="E18" s="266">
        <v>100</v>
      </c>
      <c r="F18" s="465">
        <v>100</v>
      </c>
      <c r="G18" s="266">
        <v>110</v>
      </c>
      <c r="H18" s="267">
        <v>110</v>
      </c>
      <c r="I18" s="268">
        <v>110</v>
      </c>
      <c r="J18" s="269">
        <v>0</v>
      </c>
      <c r="K18" s="267">
        <v>0</v>
      </c>
      <c r="L18" s="267">
        <v>10</v>
      </c>
      <c r="M18" s="465">
        <v>0</v>
      </c>
    </row>
    <row r="19" spans="1:13" s="505" customFormat="1" ht="15" customHeight="1">
      <c r="A19" s="497">
        <v>1.2</v>
      </c>
      <c r="B19" s="498" t="s">
        <v>226</v>
      </c>
      <c r="C19" s="499">
        <v>1.14</v>
      </c>
      <c r="D19" s="499">
        <v>100</v>
      </c>
      <c r="E19" s="500">
        <v>104.4</v>
      </c>
      <c r="F19" s="501">
        <v>104.4</v>
      </c>
      <c r="G19" s="500">
        <v>111.4</v>
      </c>
      <c r="H19" s="502">
        <v>111.4</v>
      </c>
      <c r="I19" s="503">
        <v>111.4</v>
      </c>
      <c r="J19" s="504">
        <v>4.400000000000006</v>
      </c>
      <c r="K19" s="502">
        <v>0</v>
      </c>
      <c r="L19" s="502">
        <v>6.704980842911866</v>
      </c>
      <c r="M19" s="501">
        <v>0</v>
      </c>
    </row>
    <row r="20" spans="1:13" ht="15" customHeight="1">
      <c r="A20" s="483"/>
      <c r="B20" s="486" t="s">
        <v>223</v>
      </c>
      <c r="C20" s="491">
        <v>0.19</v>
      </c>
      <c r="D20" s="491">
        <v>100</v>
      </c>
      <c r="E20" s="266">
        <v>106.4</v>
      </c>
      <c r="F20" s="465">
        <v>106.4</v>
      </c>
      <c r="G20" s="266">
        <v>114.2</v>
      </c>
      <c r="H20" s="267">
        <v>114.2</v>
      </c>
      <c r="I20" s="268">
        <v>114.2</v>
      </c>
      <c r="J20" s="269">
        <v>6.400000000000006</v>
      </c>
      <c r="K20" s="267">
        <v>0</v>
      </c>
      <c r="L20" s="267">
        <v>7.330827067669162</v>
      </c>
      <c r="M20" s="465">
        <v>0</v>
      </c>
    </row>
    <row r="21" spans="1:13" ht="15" customHeight="1">
      <c r="A21" s="483"/>
      <c r="B21" s="486" t="s">
        <v>224</v>
      </c>
      <c r="C21" s="491">
        <v>0.95</v>
      </c>
      <c r="D21" s="491">
        <v>100</v>
      </c>
      <c r="E21" s="266">
        <v>104</v>
      </c>
      <c r="F21" s="465">
        <v>104</v>
      </c>
      <c r="G21" s="266">
        <v>110.8</v>
      </c>
      <c r="H21" s="267">
        <v>110.8</v>
      </c>
      <c r="I21" s="268">
        <v>110.8</v>
      </c>
      <c r="J21" s="269">
        <v>4</v>
      </c>
      <c r="K21" s="267">
        <v>0</v>
      </c>
      <c r="L21" s="267">
        <v>6.538461538461533</v>
      </c>
      <c r="M21" s="465">
        <v>0</v>
      </c>
    </row>
    <row r="22" spans="1:13" s="505" customFormat="1" ht="15" customHeight="1">
      <c r="A22" s="497">
        <v>1.3</v>
      </c>
      <c r="B22" s="498" t="s">
        <v>227</v>
      </c>
      <c r="C22" s="499">
        <v>0.55</v>
      </c>
      <c r="D22" s="499">
        <v>100</v>
      </c>
      <c r="E22" s="500">
        <v>110</v>
      </c>
      <c r="F22" s="501">
        <v>110</v>
      </c>
      <c r="G22" s="500">
        <v>113.3</v>
      </c>
      <c r="H22" s="502">
        <v>113.3</v>
      </c>
      <c r="I22" s="503">
        <v>113.3</v>
      </c>
      <c r="J22" s="504">
        <v>10</v>
      </c>
      <c r="K22" s="502">
        <v>0</v>
      </c>
      <c r="L22" s="502">
        <v>3</v>
      </c>
      <c r="M22" s="501">
        <v>0</v>
      </c>
    </row>
    <row r="23" spans="1:13" ht="15" customHeight="1">
      <c r="A23" s="482"/>
      <c r="B23" s="486" t="s">
        <v>223</v>
      </c>
      <c r="C23" s="491">
        <v>0.1</v>
      </c>
      <c r="D23" s="491">
        <v>100</v>
      </c>
      <c r="E23" s="266">
        <v>112.6</v>
      </c>
      <c r="F23" s="465">
        <v>112.6</v>
      </c>
      <c r="G23" s="266">
        <v>117.6</v>
      </c>
      <c r="H23" s="267">
        <v>117.6</v>
      </c>
      <c r="I23" s="268">
        <v>117.6</v>
      </c>
      <c r="J23" s="269">
        <v>12.6</v>
      </c>
      <c r="K23" s="267">
        <v>0</v>
      </c>
      <c r="L23" s="267">
        <v>4.440497335701593</v>
      </c>
      <c r="M23" s="465">
        <v>0</v>
      </c>
    </row>
    <row r="24" spans="1:13" ht="15" customHeight="1">
      <c r="A24" s="482"/>
      <c r="B24" s="486" t="s">
        <v>224</v>
      </c>
      <c r="C24" s="491">
        <v>0.45</v>
      </c>
      <c r="D24" s="491">
        <v>100</v>
      </c>
      <c r="E24" s="266">
        <v>109.4</v>
      </c>
      <c r="F24" s="465">
        <v>109.4</v>
      </c>
      <c r="G24" s="266">
        <v>112.3</v>
      </c>
      <c r="H24" s="267">
        <v>112.3</v>
      </c>
      <c r="I24" s="268">
        <v>112.3</v>
      </c>
      <c r="J24" s="269">
        <v>9.400000000000006</v>
      </c>
      <c r="K24" s="267">
        <v>0</v>
      </c>
      <c r="L24" s="267">
        <v>2.650822669104187</v>
      </c>
      <c r="M24" s="465">
        <v>0</v>
      </c>
    </row>
    <row r="25" spans="1:13" s="505" customFormat="1" ht="15" customHeight="1">
      <c r="A25" s="497">
        <v>1.4</v>
      </c>
      <c r="B25" s="498" t="s">
        <v>228</v>
      </c>
      <c r="C25" s="499">
        <v>4.01</v>
      </c>
      <c r="D25" s="499">
        <v>100</v>
      </c>
      <c r="E25" s="500">
        <v>100</v>
      </c>
      <c r="F25" s="501">
        <v>100</v>
      </c>
      <c r="G25" s="500">
        <v>111.4</v>
      </c>
      <c r="H25" s="502">
        <v>111.4</v>
      </c>
      <c r="I25" s="503">
        <v>111.4</v>
      </c>
      <c r="J25" s="504">
        <v>0</v>
      </c>
      <c r="K25" s="502">
        <v>0</v>
      </c>
      <c r="L25" s="502">
        <v>11.4</v>
      </c>
      <c r="M25" s="501">
        <v>0</v>
      </c>
    </row>
    <row r="26" spans="1:13" ht="15" customHeight="1">
      <c r="A26" s="483"/>
      <c r="B26" s="486" t="s">
        <v>223</v>
      </c>
      <c r="C26" s="491">
        <v>0.17</v>
      </c>
      <c r="D26" s="491">
        <v>100</v>
      </c>
      <c r="E26" s="266">
        <v>100</v>
      </c>
      <c r="F26" s="465">
        <v>100</v>
      </c>
      <c r="G26" s="266">
        <v>109.9</v>
      </c>
      <c r="H26" s="267">
        <v>109.9</v>
      </c>
      <c r="I26" s="268">
        <v>109.9</v>
      </c>
      <c r="J26" s="269">
        <v>0</v>
      </c>
      <c r="K26" s="267">
        <v>0</v>
      </c>
      <c r="L26" s="267">
        <v>9.899999999999991</v>
      </c>
      <c r="M26" s="465">
        <v>0</v>
      </c>
    </row>
    <row r="27" spans="1:15" ht="15" customHeight="1">
      <c r="A27" s="483"/>
      <c r="B27" s="486" t="s">
        <v>224</v>
      </c>
      <c r="C27" s="491">
        <v>3.84</v>
      </c>
      <c r="D27" s="491">
        <v>100</v>
      </c>
      <c r="E27" s="266">
        <v>100</v>
      </c>
      <c r="F27" s="465">
        <v>100</v>
      </c>
      <c r="G27" s="266">
        <v>111.5</v>
      </c>
      <c r="H27" s="267">
        <v>111.5</v>
      </c>
      <c r="I27" s="268">
        <v>111.5</v>
      </c>
      <c r="J27" s="269">
        <v>0</v>
      </c>
      <c r="K27" s="267">
        <v>0</v>
      </c>
      <c r="L27" s="267">
        <v>11.5</v>
      </c>
      <c r="M27" s="465">
        <v>0</v>
      </c>
      <c r="O27" s="460"/>
    </row>
    <row r="28" spans="1:13" s="505" customFormat="1" ht="15" customHeight="1">
      <c r="A28" s="497">
        <v>1.5</v>
      </c>
      <c r="B28" s="498" t="s">
        <v>229</v>
      </c>
      <c r="C28" s="499">
        <v>10.55</v>
      </c>
      <c r="D28" s="499">
        <v>100</v>
      </c>
      <c r="E28" s="500">
        <v>100</v>
      </c>
      <c r="F28" s="501">
        <v>100</v>
      </c>
      <c r="G28" s="500">
        <v>107</v>
      </c>
      <c r="H28" s="502">
        <v>107</v>
      </c>
      <c r="I28" s="503">
        <v>107</v>
      </c>
      <c r="J28" s="504">
        <v>0</v>
      </c>
      <c r="K28" s="502">
        <v>0</v>
      </c>
      <c r="L28" s="502">
        <v>7</v>
      </c>
      <c r="M28" s="501">
        <v>0</v>
      </c>
    </row>
    <row r="29" spans="1:13" ht="15" customHeight="1">
      <c r="A29" s="483"/>
      <c r="B29" s="486" t="s">
        <v>223</v>
      </c>
      <c r="C29" s="491">
        <v>6.8</v>
      </c>
      <c r="D29" s="491">
        <v>100</v>
      </c>
      <c r="E29" s="266">
        <v>100</v>
      </c>
      <c r="F29" s="465">
        <v>100</v>
      </c>
      <c r="G29" s="266">
        <v>106.5</v>
      </c>
      <c r="H29" s="267">
        <v>106.5</v>
      </c>
      <c r="I29" s="268">
        <v>106.5</v>
      </c>
      <c r="J29" s="269">
        <v>0</v>
      </c>
      <c r="K29" s="267">
        <v>0</v>
      </c>
      <c r="L29" s="267">
        <v>6.5</v>
      </c>
      <c r="M29" s="465">
        <v>0</v>
      </c>
    </row>
    <row r="30" spans="1:13" ht="15" customHeight="1">
      <c r="A30" s="483"/>
      <c r="B30" s="486" t="s">
        <v>224</v>
      </c>
      <c r="C30" s="491">
        <v>3.75</v>
      </c>
      <c r="D30" s="491">
        <v>100</v>
      </c>
      <c r="E30" s="266">
        <v>100</v>
      </c>
      <c r="F30" s="465">
        <v>100</v>
      </c>
      <c r="G30" s="266">
        <v>108</v>
      </c>
      <c r="H30" s="267">
        <v>108</v>
      </c>
      <c r="I30" s="268">
        <v>108</v>
      </c>
      <c r="J30" s="269">
        <v>0</v>
      </c>
      <c r="K30" s="267">
        <v>0</v>
      </c>
      <c r="L30" s="267">
        <v>8</v>
      </c>
      <c r="M30" s="465">
        <v>0</v>
      </c>
    </row>
    <row r="31" spans="1:13" s="505" customFormat="1" ht="15" customHeight="1">
      <c r="A31" s="497">
        <v>1.6</v>
      </c>
      <c r="B31" s="498" t="s">
        <v>230</v>
      </c>
      <c r="C31" s="499">
        <v>7.9</v>
      </c>
      <c r="D31" s="499">
        <v>100</v>
      </c>
      <c r="E31" s="500">
        <v>100</v>
      </c>
      <c r="F31" s="501">
        <v>100</v>
      </c>
      <c r="G31" s="500">
        <v>101.3</v>
      </c>
      <c r="H31" s="502">
        <v>101.3</v>
      </c>
      <c r="I31" s="503">
        <v>101.3</v>
      </c>
      <c r="J31" s="504">
        <v>0</v>
      </c>
      <c r="K31" s="502">
        <v>0</v>
      </c>
      <c r="L31" s="502">
        <v>1.299999999999983</v>
      </c>
      <c r="M31" s="501">
        <v>0</v>
      </c>
    </row>
    <row r="32" spans="1:13" ht="15" customHeight="1">
      <c r="A32" s="483"/>
      <c r="B32" s="486" t="s">
        <v>223</v>
      </c>
      <c r="C32" s="491">
        <v>2.24</v>
      </c>
      <c r="D32" s="491">
        <v>100</v>
      </c>
      <c r="E32" s="266">
        <v>100</v>
      </c>
      <c r="F32" s="465">
        <v>100</v>
      </c>
      <c r="G32" s="266">
        <v>101.5</v>
      </c>
      <c r="H32" s="267">
        <v>101.5</v>
      </c>
      <c r="I32" s="268">
        <v>101.5</v>
      </c>
      <c r="J32" s="269">
        <v>0</v>
      </c>
      <c r="K32" s="267">
        <v>0</v>
      </c>
      <c r="L32" s="267">
        <v>1.4999999999999858</v>
      </c>
      <c r="M32" s="465">
        <v>0</v>
      </c>
    </row>
    <row r="33" spans="1:13" ht="15" customHeight="1">
      <c r="A33" s="483"/>
      <c r="B33" s="486" t="s">
        <v>224</v>
      </c>
      <c r="C33" s="491">
        <v>5.66</v>
      </c>
      <c r="D33" s="491">
        <v>100</v>
      </c>
      <c r="E33" s="266">
        <v>100</v>
      </c>
      <c r="F33" s="465">
        <v>100</v>
      </c>
      <c r="G33" s="266">
        <v>101.3</v>
      </c>
      <c r="H33" s="267">
        <v>101.3</v>
      </c>
      <c r="I33" s="268">
        <v>101.3</v>
      </c>
      <c r="J33" s="269">
        <v>0</v>
      </c>
      <c r="K33" s="267">
        <v>0</v>
      </c>
      <c r="L33" s="267">
        <v>1.299999999999983</v>
      </c>
      <c r="M33" s="465">
        <v>0</v>
      </c>
    </row>
    <row r="34" spans="1:13" s="495" customFormat="1" ht="6" customHeight="1">
      <c r="A34" s="484"/>
      <c r="B34" s="489"/>
      <c r="C34" s="492"/>
      <c r="D34" s="492"/>
      <c r="E34" s="466"/>
      <c r="F34" s="470"/>
      <c r="G34" s="466"/>
      <c r="H34" s="467"/>
      <c r="I34" s="468"/>
      <c r="J34" s="469"/>
      <c r="K34" s="467"/>
      <c r="L34" s="467"/>
      <c r="M34" s="470"/>
    </row>
    <row r="35" spans="1:13" s="495" customFormat="1" ht="12.75">
      <c r="A35" s="496">
        <v>2</v>
      </c>
      <c r="B35" s="488" t="s">
        <v>231</v>
      </c>
      <c r="C35" s="490">
        <v>73.03</v>
      </c>
      <c r="D35" s="490">
        <v>100</v>
      </c>
      <c r="E35" s="262">
        <v>106.6</v>
      </c>
      <c r="F35" s="464">
        <v>106.5</v>
      </c>
      <c r="G35" s="262">
        <v>117.8</v>
      </c>
      <c r="H35" s="263">
        <v>117.8</v>
      </c>
      <c r="I35" s="264">
        <v>121.2</v>
      </c>
      <c r="J35" s="265">
        <v>6.5</v>
      </c>
      <c r="K35" s="263">
        <v>-0.09380863039399401</v>
      </c>
      <c r="L35" s="263">
        <v>13.802816901408448</v>
      </c>
      <c r="M35" s="464">
        <v>2.8862478777589047</v>
      </c>
    </row>
    <row r="36" spans="1:13" ht="9.75" customHeight="1">
      <c r="A36" s="483"/>
      <c r="B36" s="487"/>
      <c r="C36" s="491"/>
      <c r="D36" s="491"/>
      <c r="E36" s="266"/>
      <c r="F36" s="465"/>
      <c r="G36" s="266"/>
      <c r="H36" s="267"/>
      <c r="I36" s="268"/>
      <c r="J36" s="269"/>
      <c r="K36" s="267"/>
      <c r="L36" s="267"/>
      <c r="M36" s="465"/>
    </row>
    <row r="37" spans="1:13" s="505" customFormat="1" ht="12.75">
      <c r="A37" s="497">
        <v>2.1</v>
      </c>
      <c r="B37" s="506" t="s">
        <v>232</v>
      </c>
      <c r="C37" s="499">
        <v>39.49</v>
      </c>
      <c r="D37" s="499">
        <v>100</v>
      </c>
      <c r="E37" s="500">
        <v>107.3</v>
      </c>
      <c r="F37" s="501">
        <v>107.1</v>
      </c>
      <c r="G37" s="500">
        <v>119</v>
      </c>
      <c r="H37" s="502">
        <v>119.1</v>
      </c>
      <c r="I37" s="503">
        <v>118.8</v>
      </c>
      <c r="J37" s="504">
        <v>7.099999999999994</v>
      </c>
      <c r="K37" s="502">
        <v>-0.18639328984157544</v>
      </c>
      <c r="L37" s="502">
        <v>10.924369747899163</v>
      </c>
      <c r="M37" s="501">
        <v>-0.25188916876574297</v>
      </c>
    </row>
    <row r="38" spans="1:13" ht="12.75">
      <c r="A38" s="483"/>
      <c r="B38" s="487" t="s">
        <v>233</v>
      </c>
      <c r="C38" s="491">
        <v>20.49</v>
      </c>
      <c r="D38" s="491">
        <v>100</v>
      </c>
      <c r="E38" s="266">
        <v>105.4</v>
      </c>
      <c r="F38" s="465">
        <v>105.5</v>
      </c>
      <c r="G38" s="266">
        <v>117.2</v>
      </c>
      <c r="H38" s="267">
        <v>117.5</v>
      </c>
      <c r="I38" s="268">
        <v>117.1</v>
      </c>
      <c r="J38" s="269">
        <v>5.5</v>
      </c>
      <c r="K38" s="267">
        <v>0.09487666034155495</v>
      </c>
      <c r="L38" s="267">
        <v>10.99526066350711</v>
      </c>
      <c r="M38" s="465">
        <v>-0.340425531914903</v>
      </c>
    </row>
    <row r="39" spans="1:13" ht="12.75">
      <c r="A39" s="483"/>
      <c r="B39" s="487" t="s">
        <v>234</v>
      </c>
      <c r="C39" s="491">
        <v>19</v>
      </c>
      <c r="D39" s="491">
        <v>100</v>
      </c>
      <c r="E39" s="266">
        <v>109.4</v>
      </c>
      <c r="F39" s="465">
        <v>108.8</v>
      </c>
      <c r="G39" s="266">
        <v>120.8</v>
      </c>
      <c r="H39" s="267">
        <v>120.8</v>
      </c>
      <c r="I39" s="268">
        <v>120.6</v>
      </c>
      <c r="J39" s="269">
        <v>8.800000000000011</v>
      </c>
      <c r="K39" s="267">
        <v>-0.548446069469847</v>
      </c>
      <c r="L39" s="267">
        <v>10.845588235294116</v>
      </c>
      <c r="M39" s="465">
        <v>-0.16556291390729427</v>
      </c>
    </row>
    <row r="40" spans="1:13" s="505" customFormat="1" ht="12.75">
      <c r="A40" s="497">
        <v>2.2</v>
      </c>
      <c r="B40" s="506" t="s">
        <v>235</v>
      </c>
      <c r="C40" s="499">
        <v>25.25</v>
      </c>
      <c r="D40" s="499">
        <v>100</v>
      </c>
      <c r="E40" s="500">
        <v>107</v>
      </c>
      <c r="F40" s="501">
        <v>107</v>
      </c>
      <c r="G40" s="500">
        <v>119.1</v>
      </c>
      <c r="H40" s="502">
        <v>119.1</v>
      </c>
      <c r="I40" s="503">
        <v>127.5</v>
      </c>
      <c r="J40" s="504">
        <v>7</v>
      </c>
      <c r="K40" s="502">
        <v>0</v>
      </c>
      <c r="L40" s="502">
        <v>19.1588785046729</v>
      </c>
      <c r="M40" s="501">
        <v>7.052896725440803</v>
      </c>
    </row>
    <row r="41" spans="1:13" ht="12.75">
      <c r="A41" s="483"/>
      <c r="B41" s="487" t="s">
        <v>236</v>
      </c>
      <c r="C41" s="491">
        <v>6.31</v>
      </c>
      <c r="D41" s="491">
        <v>100</v>
      </c>
      <c r="E41" s="266">
        <v>104.3</v>
      </c>
      <c r="F41" s="465">
        <v>104.3</v>
      </c>
      <c r="G41" s="266">
        <v>112</v>
      </c>
      <c r="H41" s="267">
        <v>112</v>
      </c>
      <c r="I41" s="268">
        <v>122</v>
      </c>
      <c r="J41" s="269">
        <v>4.3</v>
      </c>
      <c r="K41" s="267">
        <v>0</v>
      </c>
      <c r="L41" s="267">
        <v>16.970278044103566</v>
      </c>
      <c r="M41" s="465">
        <v>8.928571428571416</v>
      </c>
    </row>
    <row r="42" spans="1:13" ht="12.75">
      <c r="A42" s="483"/>
      <c r="B42" s="487" t="s">
        <v>237</v>
      </c>
      <c r="C42" s="491">
        <v>6.31</v>
      </c>
      <c r="D42" s="491">
        <v>100</v>
      </c>
      <c r="E42" s="266">
        <v>106.4</v>
      </c>
      <c r="F42" s="465">
        <v>106.4</v>
      </c>
      <c r="G42" s="266">
        <v>117.1</v>
      </c>
      <c r="H42" s="267">
        <v>117.1</v>
      </c>
      <c r="I42" s="268">
        <v>125.8</v>
      </c>
      <c r="J42" s="269">
        <v>6.400000000000006</v>
      </c>
      <c r="K42" s="267">
        <v>0</v>
      </c>
      <c r="L42" s="267">
        <v>18.233082706766908</v>
      </c>
      <c r="M42" s="465">
        <v>7.429547395388568</v>
      </c>
    </row>
    <row r="43" spans="1:13" ht="12.75">
      <c r="A43" s="483"/>
      <c r="B43" s="487" t="s">
        <v>238</v>
      </c>
      <c r="C43" s="491">
        <v>6.31</v>
      </c>
      <c r="D43" s="491">
        <v>100</v>
      </c>
      <c r="E43" s="266">
        <v>108.2</v>
      </c>
      <c r="F43" s="465">
        <v>108.2</v>
      </c>
      <c r="G43" s="266">
        <v>122.3</v>
      </c>
      <c r="H43" s="267">
        <v>122.3</v>
      </c>
      <c r="I43" s="268">
        <v>126.8</v>
      </c>
      <c r="J43" s="269">
        <v>8.2</v>
      </c>
      <c r="K43" s="267">
        <v>0</v>
      </c>
      <c r="L43" s="267">
        <v>17.190388170055442</v>
      </c>
      <c r="M43" s="465">
        <v>3.6794766966475834</v>
      </c>
    </row>
    <row r="44" spans="1:13" ht="12.75">
      <c r="A44" s="483"/>
      <c r="B44" s="487" t="s">
        <v>239</v>
      </c>
      <c r="C44" s="491">
        <v>6.32</v>
      </c>
      <c r="D44" s="491">
        <v>100</v>
      </c>
      <c r="E44" s="266">
        <v>109</v>
      </c>
      <c r="F44" s="465">
        <v>109</v>
      </c>
      <c r="G44" s="266">
        <v>125.3</v>
      </c>
      <c r="H44" s="267">
        <v>125.3</v>
      </c>
      <c r="I44" s="268">
        <v>135.5</v>
      </c>
      <c r="J44" s="269">
        <v>9.000000000000014</v>
      </c>
      <c r="K44" s="267">
        <v>0</v>
      </c>
      <c r="L44" s="267">
        <v>24.31192660550458</v>
      </c>
      <c r="M44" s="465">
        <v>8.140462889066242</v>
      </c>
    </row>
    <row r="45" spans="1:13" s="505" customFormat="1" ht="12.75">
      <c r="A45" s="497">
        <v>2.3</v>
      </c>
      <c r="B45" s="506" t="s">
        <v>240</v>
      </c>
      <c r="C45" s="499">
        <v>8.29</v>
      </c>
      <c r="D45" s="499">
        <v>100</v>
      </c>
      <c r="E45" s="500">
        <v>102.1</v>
      </c>
      <c r="F45" s="501">
        <v>102.1</v>
      </c>
      <c r="G45" s="500">
        <v>107.8</v>
      </c>
      <c r="H45" s="502">
        <v>107.9</v>
      </c>
      <c r="I45" s="503">
        <v>113.8</v>
      </c>
      <c r="J45" s="504">
        <v>2.0999999999999943</v>
      </c>
      <c r="K45" s="502">
        <v>0</v>
      </c>
      <c r="L45" s="502">
        <v>11.459353574926553</v>
      </c>
      <c r="M45" s="501">
        <v>5.468025949953656</v>
      </c>
    </row>
    <row r="46" spans="1:13" s="505" customFormat="1" ht="12.75">
      <c r="A46" s="497"/>
      <c r="B46" s="506" t="s">
        <v>241</v>
      </c>
      <c r="C46" s="499">
        <v>2.76</v>
      </c>
      <c r="D46" s="499">
        <v>100</v>
      </c>
      <c r="E46" s="500">
        <v>103.5</v>
      </c>
      <c r="F46" s="501">
        <v>103.5</v>
      </c>
      <c r="G46" s="500">
        <v>108.9</v>
      </c>
      <c r="H46" s="502">
        <v>108.9</v>
      </c>
      <c r="I46" s="503">
        <v>114.9</v>
      </c>
      <c r="J46" s="504">
        <v>3.499999999999986</v>
      </c>
      <c r="K46" s="502">
        <v>0</v>
      </c>
      <c r="L46" s="502">
        <v>11.014492753623188</v>
      </c>
      <c r="M46" s="501">
        <v>5.509641873278227</v>
      </c>
    </row>
    <row r="47" spans="1:13" ht="12.75">
      <c r="A47" s="483"/>
      <c r="B47" s="487" t="s">
        <v>237</v>
      </c>
      <c r="C47" s="491">
        <v>1.38</v>
      </c>
      <c r="D47" s="491">
        <v>100</v>
      </c>
      <c r="E47" s="266">
        <v>103.7</v>
      </c>
      <c r="F47" s="465">
        <v>103.7</v>
      </c>
      <c r="G47" s="266">
        <v>109.1</v>
      </c>
      <c r="H47" s="267">
        <v>109.1</v>
      </c>
      <c r="I47" s="268">
        <v>113.3</v>
      </c>
      <c r="J47" s="269">
        <v>3.6999999999999886</v>
      </c>
      <c r="K47" s="267">
        <v>0</v>
      </c>
      <c r="L47" s="267">
        <v>9.257473481195746</v>
      </c>
      <c r="M47" s="465">
        <v>3.8496791934005614</v>
      </c>
    </row>
    <row r="48" spans="1:13" ht="12.75">
      <c r="A48" s="483"/>
      <c r="B48" s="487" t="s">
        <v>239</v>
      </c>
      <c r="C48" s="491">
        <v>1.38</v>
      </c>
      <c r="D48" s="491">
        <v>100</v>
      </c>
      <c r="E48" s="266">
        <v>103.3</v>
      </c>
      <c r="F48" s="465">
        <v>103.3</v>
      </c>
      <c r="G48" s="266">
        <v>108.7</v>
      </c>
      <c r="H48" s="267">
        <v>108.7</v>
      </c>
      <c r="I48" s="268">
        <v>116.4</v>
      </c>
      <c r="J48" s="269">
        <v>3.3</v>
      </c>
      <c r="K48" s="267">
        <v>0</v>
      </c>
      <c r="L48" s="267">
        <v>12.681510164569218</v>
      </c>
      <c r="M48" s="465">
        <v>7.083716651333958</v>
      </c>
    </row>
    <row r="49" spans="1:13" s="505" customFormat="1" ht="12.75">
      <c r="A49" s="497"/>
      <c r="B49" s="506" t="s">
        <v>242</v>
      </c>
      <c r="C49" s="499">
        <v>2.76</v>
      </c>
      <c r="D49" s="499">
        <v>100</v>
      </c>
      <c r="E49" s="500">
        <v>102.1</v>
      </c>
      <c r="F49" s="501">
        <v>102</v>
      </c>
      <c r="G49" s="500">
        <v>106.1</v>
      </c>
      <c r="H49" s="502">
        <v>106.1</v>
      </c>
      <c r="I49" s="503">
        <v>111.4</v>
      </c>
      <c r="J49" s="504">
        <v>2</v>
      </c>
      <c r="K49" s="502">
        <v>-0.09794319294807963</v>
      </c>
      <c r="L49" s="502">
        <v>9.215686274509821</v>
      </c>
      <c r="M49" s="501">
        <v>4.995287464656002</v>
      </c>
    </row>
    <row r="50" spans="1:13" ht="12.75">
      <c r="A50" s="483"/>
      <c r="B50" s="487" t="s">
        <v>237</v>
      </c>
      <c r="C50" s="491">
        <v>1.38</v>
      </c>
      <c r="D50" s="491">
        <v>100</v>
      </c>
      <c r="E50" s="266">
        <v>102.6</v>
      </c>
      <c r="F50" s="465">
        <v>102.6</v>
      </c>
      <c r="G50" s="266">
        <v>107.3</v>
      </c>
      <c r="H50" s="267">
        <v>107.3</v>
      </c>
      <c r="I50" s="268">
        <v>110.8</v>
      </c>
      <c r="J50" s="269">
        <v>2.6000000000000085</v>
      </c>
      <c r="K50" s="267">
        <v>0</v>
      </c>
      <c r="L50" s="267">
        <v>7.992202729044834</v>
      </c>
      <c r="M50" s="465">
        <v>3.2618825722273925</v>
      </c>
    </row>
    <row r="51" spans="1:13" ht="12.75">
      <c r="A51" s="483"/>
      <c r="B51" s="487" t="s">
        <v>239</v>
      </c>
      <c r="C51" s="491">
        <v>1.38</v>
      </c>
      <c r="D51" s="491">
        <v>100</v>
      </c>
      <c r="E51" s="266">
        <v>101.7</v>
      </c>
      <c r="F51" s="465">
        <v>101.3</v>
      </c>
      <c r="G51" s="266">
        <v>105</v>
      </c>
      <c r="H51" s="267">
        <v>105</v>
      </c>
      <c r="I51" s="268">
        <v>111.9</v>
      </c>
      <c r="J51" s="269">
        <v>1.299999999999983</v>
      </c>
      <c r="K51" s="267">
        <v>-0.3933136676499487</v>
      </c>
      <c r="L51" s="267">
        <v>10.463968410661423</v>
      </c>
      <c r="M51" s="465">
        <v>6.571428571428584</v>
      </c>
    </row>
    <row r="52" spans="1:13" s="505" customFormat="1" ht="12.75">
      <c r="A52" s="497"/>
      <c r="B52" s="506" t="s">
        <v>743</v>
      </c>
      <c r="C52" s="499">
        <v>2.77</v>
      </c>
      <c r="D52" s="499">
        <v>100</v>
      </c>
      <c r="E52" s="500">
        <v>100.7</v>
      </c>
      <c r="F52" s="501">
        <v>100.7</v>
      </c>
      <c r="G52" s="500">
        <v>108.5</v>
      </c>
      <c r="H52" s="502">
        <v>108.8</v>
      </c>
      <c r="I52" s="503">
        <v>115.1</v>
      </c>
      <c r="J52" s="504">
        <v>0.700000000000017</v>
      </c>
      <c r="K52" s="502">
        <v>0</v>
      </c>
      <c r="L52" s="502">
        <v>14.299900695134056</v>
      </c>
      <c r="M52" s="501">
        <v>5.79044117647058</v>
      </c>
    </row>
    <row r="53" spans="1:13" ht="12.75">
      <c r="A53" s="483"/>
      <c r="B53" s="487" t="s">
        <v>233</v>
      </c>
      <c r="C53" s="491">
        <v>1.38</v>
      </c>
      <c r="D53" s="491">
        <v>100</v>
      </c>
      <c r="E53" s="266">
        <v>100.3</v>
      </c>
      <c r="F53" s="465">
        <v>100.3</v>
      </c>
      <c r="G53" s="266">
        <v>107.9</v>
      </c>
      <c r="H53" s="267">
        <v>108.2</v>
      </c>
      <c r="I53" s="268">
        <v>115.2</v>
      </c>
      <c r="J53" s="269">
        <v>0.29999999999998295</v>
      </c>
      <c r="K53" s="267">
        <v>0</v>
      </c>
      <c r="L53" s="267">
        <v>14.855433698903298</v>
      </c>
      <c r="M53" s="465">
        <v>6.469500924214415</v>
      </c>
    </row>
    <row r="54" spans="1:13" ht="12.75">
      <c r="A54" s="484"/>
      <c r="B54" s="489" t="s">
        <v>234</v>
      </c>
      <c r="C54" s="492">
        <v>1.39</v>
      </c>
      <c r="D54" s="492">
        <v>100</v>
      </c>
      <c r="E54" s="466">
        <v>101.1</v>
      </c>
      <c r="F54" s="470">
        <v>101.1</v>
      </c>
      <c r="G54" s="466">
        <v>109</v>
      </c>
      <c r="H54" s="467">
        <v>109.3</v>
      </c>
      <c r="I54" s="468">
        <v>114.9</v>
      </c>
      <c r="J54" s="469">
        <v>1.0999999999999943</v>
      </c>
      <c r="K54" s="467">
        <v>0</v>
      </c>
      <c r="L54" s="467">
        <v>13.649851632047486</v>
      </c>
      <c r="M54" s="470">
        <v>5.123513266239726</v>
      </c>
    </row>
    <row r="55" ht="12.75">
      <c r="B55" s="461" t="s">
        <v>207</v>
      </c>
    </row>
  </sheetData>
  <sheetProtection/>
  <mergeCells count="13">
    <mergeCell ref="B5:B6"/>
    <mergeCell ref="E5:F5"/>
    <mergeCell ref="G5:I5"/>
    <mergeCell ref="K6:K7"/>
    <mergeCell ref="L6:L7"/>
    <mergeCell ref="M6:M7"/>
    <mergeCell ref="J5:M5"/>
    <mergeCell ref="J6:J7"/>
    <mergeCell ref="A1:M1"/>
    <mergeCell ref="A2:M2"/>
    <mergeCell ref="A3:M3"/>
    <mergeCell ref="A4:M4"/>
    <mergeCell ref="A5:A6"/>
  </mergeCells>
  <printOptions/>
  <pageMargins left="1" right="1" top="1" bottom="1" header="0.5" footer="0.5"/>
  <pageSetup fitToHeight="1" fitToWidth="1" horizontalDpi="600" verticalDpi="600" orientation="portrait"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U49"/>
  <sheetViews>
    <sheetView zoomScalePageLayoutView="0" workbookViewId="0" topLeftCell="A1">
      <selection activeCell="B45" sqref="B45"/>
    </sheetView>
  </sheetViews>
  <sheetFormatPr defaultColWidth="11.00390625" defaultRowHeight="12.75"/>
  <cols>
    <col min="1" max="1" width="34.28125" style="10" customWidth="1"/>
    <col min="2" max="4" width="9.00390625" style="10" customWidth="1"/>
    <col min="5" max="5" width="8.7109375" style="10" customWidth="1"/>
    <col min="6" max="6" width="9.140625" style="10" customWidth="1"/>
    <col min="7" max="7" width="9.8515625" style="10" customWidth="1"/>
    <col min="8" max="16384" width="11.00390625" style="10" customWidth="1"/>
  </cols>
  <sheetData>
    <row r="1" spans="1:7" ht="15.75">
      <c r="A1" s="822" t="s">
        <v>392</v>
      </c>
      <c r="B1" s="822"/>
      <c r="C1" s="822"/>
      <c r="D1" s="822"/>
      <c r="E1" s="822"/>
      <c r="F1" s="822"/>
      <c r="G1" s="822"/>
    </row>
    <row r="2" spans="1:7" s="507" customFormat="1" ht="20.25" customHeight="1">
      <c r="A2" s="898" t="s">
        <v>968</v>
      </c>
      <c r="B2" s="898"/>
      <c r="C2" s="898"/>
      <c r="D2" s="898"/>
      <c r="E2" s="898"/>
      <c r="F2" s="898"/>
      <c r="G2" s="898"/>
    </row>
    <row r="3" spans="1:21" s="530" customFormat="1" ht="15" customHeight="1">
      <c r="A3" s="812" t="s">
        <v>245</v>
      </c>
      <c r="B3" s="812"/>
      <c r="C3" s="812"/>
      <c r="D3" s="812"/>
      <c r="E3" s="812"/>
      <c r="F3" s="812"/>
      <c r="G3" s="812"/>
      <c r="H3" s="372"/>
      <c r="I3" s="372"/>
      <c r="J3" s="372"/>
      <c r="K3" s="372"/>
      <c r="L3" s="372"/>
      <c r="M3" s="372"/>
      <c r="N3" s="372"/>
      <c r="O3" s="372"/>
      <c r="P3" s="372"/>
      <c r="Q3" s="372"/>
      <c r="R3" s="372"/>
      <c r="S3" s="372"/>
      <c r="T3" s="372"/>
      <c r="U3" s="372"/>
    </row>
    <row r="4" spans="1:7" s="531" customFormat="1" ht="16.5" customHeight="1">
      <c r="A4" s="822" t="s">
        <v>890</v>
      </c>
      <c r="B4" s="822"/>
      <c r="C4" s="822"/>
      <c r="D4" s="822"/>
      <c r="E4" s="822"/>
      <c r="F4" s="822"/>
      <c r="G4" s="822"/>
    </row>
    <row r="5" spans="1:7" ht="12" customHeight="1">
      <c r="A5" s="66"/>
      <c r="B5" s="66"/>
      <c r="C5" s="66"/>
      <c r="D5" s="66"/>
      <c r="E5" s="66"/>
      <c r="F5" s="66"/>
      <c r="G5" s="508" t="s">
        <v>685</v>
      </c>
    </row>
    <row r="6" spans="1:7" s="72" customFormat="1" ht="12" customHeight="1">
      <c r="A6" s="536"/>
      <c r="B6" s="899" t="s">
        <v>7</v>
      </c>
      <c r="C6" s="899"/>
      <c r="D6" s="900"/>
      <c r="E6" s="896" t="s">
        <v>311</v>
      </c>
      <c r="F6" s="896"/>
      <c r="G6" s="897"/>
    </row>
    <row r="7" spans="1:7" s="509" customFormat="1" ht="12" customHeight="1">
      <c r="A7" s="537" t="s">
        <v>246</v>
      </c>
      <c r="B7" s="538" t="s">
        <v>85</v>
      </c>
      <c r="C7" s="538" t="s">
        <v>2</v>
      </c>
      <c r="D7" s="538" t="s">
        <v>810</v>
      </c>
      <c r="E7" s="551" t="s">
        <v>85</v>
      </c>
      <c r="F7" s="538" t="s">
        <v>2</v>
      </c>
      <c r="G7" s="538" t="s">
        <v>810</v>
      </c>
    </row>
    <row r="8" spans="1:7" s="11" customFormat="1" ht="14.25" customHeight="1">
      <c r="A8" s="532" t="s">
        <v>248</v>
      </c>
      <c r="B8" s="625">
        <v>68754.2</v>
      </c>
      <c r="C8" s="625">
        <v>78542.7</v>
      </c>
      <c r="D8" s="625">
        <v>88626.2</v>
      </c>
      <c r="E8" s="510">
        <v>10.19201889898052</v>
      </c>
      <c r="F8" s="510">
        <v>14.236948433695687</v>
      </c>
      <c r="G8" s="510">
        <v>12.838239581781629</v>
      </c>
    </row>
    <row r="9" spans="1:7" s="18" customFormat="1" ht="12" customHeight="1">
      <c r="A9" s="533" t="s">
        <v>249</v>
      </c>
      <c r="B9" s="513">
        <v>48840.7</v>
      </c>
      <c r="C9" s="513">
        <v>52463.8</v>
      </c>
      <c r="D9" s="513">
        <v>59385.5</v>
      </c>
      <c r="E9" s="511" t="s">
        <v>250</v>
      </c>
      <c r="F9" s="512">
        <v>7.418198346870552</v>
      </c>
      <c r="G9" s="512">
        <v>13.193287562090426</v>
      </c>
    </row>
    <row r="10" spans="1:7" s="18" customFormat="1" ht="12.75" customHeight="1">
      <c r="A10" s="533" t="s">
        <v>251</v>
      </c>
      <c r="B10" s="513">
        <v>10174.1</v>
      </c>
      <c r="C10" s="513">
        <v>13279.3</v>
      </c>
      <c r="D10" s="513">
        <v>18055.3</v>
      </c>
      <c r="E10" s="511" t="s">
        <v>250</v>
      </c>
      <c r="F10" s="512">
        <v>30.52063573190748</v>
      </c>
      <c r="G10" s="512">
        <v>35.96575120676542</v>
      </c>
    </row>
    <row r="11" spans="1:7" s="515" customFormat="1" ht="11.25" customHeight="1">
      <c r="A11" s="534" t="s">
        <v>252</v>
      </c>
      <c r="B11" s="516">
        <v>9612</v>
      </c>
      <c r="C11" s="516">
        <v>12759.3</v>
      </c>
      <c r="D11" s="516">
        <v>15083.3</v>
      </c>
      <c r="E11" s="511" t="s">
        <v>250</v>
      </c>
      <c r="F11" s="514">
        <v>32.74344569288389</v>
      </c>
      <c r="G11" s="514">
        <v>18.214165353898725</v>
      </c>
    </row>
    <row r="12" spans="1:7" s="515" customFormat="1" ht="14.25" customHeight="1">
      <c r="A12" s="534" t="s">
        <v>253</v>
      </c>
      <c r="B12" s="516">
        <v>562.1</v>
      </c>
      <c r="C12" s="516">
        <v>520</v>
      </c>
      <c r="D12" s="516">
        <v>2972</v>
      </c>
      <c r="E12" s="511" t="s">
        <v>250</v>
      </c>
      <c r="F12" s="511">
        <v>-7.489770503469137</v>
      </c>
      <c r="G12" s="511">
        <v>471.53846153846155</v>
      </c>
    </row>
    <row r="13" spans="1:7" s="515" customFormat="1" ht="14.25" customHeight="1">
      <c r="A13" s="533" t="s">
        <v>254</v>
      </c>
      <c r="B13" s="516">
        <v>8349.1</v>
      </c>
      <c r="C13" s="516">
        <v>10492.9</v>
      </c>
      <c r="D13" s="516">
        <v>9066</v>
      </c>
      <c r="E13" s="511" t="s">
        <v>250</v>
      </c>
      <c r="F13" s="514">
        <v>25.67701907990082</v>
      </c>
      <c r="G13" s="514">
        <v>-13.598719133890533</v>
      </c>
    </row>
    <row r="14" spans="1:7" s="18" customFormat="1" ht="18" customHeight="1">
      <c r="A14" s="535" t="s">
        <v>255</v>
      </c>
      <c r="B14" s="626">
        <v>1390.3</v>
      </c>
      <c r="C14" s="626">
        <v>2306.7</v>
      </c>
      <c r="D14" s="626">
        <v>2119.4</v>
      </c>
      <c r="E14" s="517">
        <v>-12.195275988379445</v>
      </c>
      <c r="F14" s="517">
        <v>65.91383154714809</v>
      </c>
      <c r="G14" s="517">
        <v>-8.119824858022271</v>
      </c>
    </row>
    <row r="15" spans="1:7" s="11" customFormat="1" ht="21" customHeight="1">
      <c r="A15" s="532" t="s">
        <v>256</v>
      </c>
      <c r="B15" s="520">
        <v>7734.5</v>
      </c>
      <c r="C15" s="520">
        <v>8313.9</v>
      </c>
      <c r="D15" s="520">
        <v>9515</v>
      </c>
      <c r="E15" s="519">
        <v>3.601853836262306</v>
      </c>
      <c r="F15" s="519">
        <v>7.491111254767607</v>
      </c>
      <c r="G15" s="519">
        <v>14.446890147824732</v>
      </c>
    </row>
    <row r="16" spans="1:7" s="18" customFormat="1" ht="18" customHeight="1">
      <c r="A16" s="533" t="s">
        <v>249</v>
      </c>
      <c r="B16" s="513">
        <v>5689.4</v>
      </c>
      <c r="C16" s="513">
        <v>5686.4</v>
      </c>
      <c r="D16" s="513">
        <v>6240.2</v>
      </c>
      <c r="E16" s="511" t="s">
        <v>250</v>
      </c>
      <c r="F16" s="512">
        <v>-0.052729637571624424</v>
      </c>
      <c r="G16" s="512">
        <v>9.739026449071472</v>
      </c>
    </row>
    <row r="17" spans="1:7" s="18" customFormat="1" ht="18" customHeight="1">
      <c r="A17" s="533" t="s">
        <v>251</v>
      </c>
      <c r="B17" s="513">
        <v>1975.7</v>
      </c>
      <c r="C17" s="513">
        <v>2156.8</v>
      </c>
      <c r="D17" s="513">
        <v>3044.2</v>
      </c>
      <c r="E17" s="511" t="s">
        <v>250</v>
      </c>
      <c r="F17" s="512">
        <v>9.166371412663873</v>
      </c>
      <c r="G17" s="512">
        <v>41.144287833827875</v>
      </c>
    </row>
    <row r="18" spans="1:7" s="18" customFormat="1" ht="12.75" customHeight="1">
      <c r="A18" s="535" t="s">
        <v>254</v>
      </c>
      <c r="B18" s="626">
        <v>69.4</v>
      </c>
      <c r="C18" s="626">
        <v>470.7</v>
      </c>
      <c r="D18" s="626">
        <v>230.6</v>
      </c>
      <c r="E18" s="511" t="s">
        <v>250</v>
      </c>
      <c r="F18" s="517">
        <v>578.2420749279538</v>
      </c>
      <c r="G18" s="517">
        <v>-51.00913533035904</v>
      </c>
    </row>
    <row r="19" spans="1:7" s="11" customFormat="1" ht="18.75" customHeight="1">
      <c r="A19" s="532" t="s">
        <v>257</v>
      </c>
      <c r="B19" s="520">
        <v>61019.7</v>
      </c>
      <c r="C19" s="520">
        <v>70228.8</v>
      </c>
      <c r="D19" s="520">
        <v>79111.2</v>
      </c>
      <c r="E19" s="510">
        <v>11.087707289188117</v>
      </c>
      <c r="F19" s="519">
        <v>15.092011268491962</v>
      </c>
      <c r="G19" s="519">
        <v>12.647802610894646</v>
      </c>
    </row>
    <row r="20" spans="1:7" s="18" customFormat="1" ht="18" customHeight="1">
      <c r="A20" s="533" t="s">
        <v>249</v>
      </c>
      <c r="B20" s="513">
        <v>43151.3</v>
      </c>
      <c r="C20" s="513">
        <v>46777.4</v>
      </c>
      <c r="D20" s="513">
        <v>53145.3</v>
      </c>
      <c r="E20" s="511" t="s">
        <v>250</v>
      </c>
      <c r="F20" s="512">
        <v>8.403223077867871</v>
      </c>
      <c r="G20" s="512">
        <v>13.613197826300738</v>
      </c>
    </row>
    <row r="21" spans="1:7" s="18" customFormat="1" ht="18" customHeight="1">
      <c r="A21" s="533" t="s">
        <v>251</v>
      </c>
      <c r="B21" s="513">
        <v>8198.4</v>
      </c>
      <c r="C21" s="513">
        <v>11122.5</v>
      </c>
      <c r="D21" s="513">
        <v>15011.1</v>
      </c>
      <c r="E21" s="511" t="s">
        <v>250</v>
      </c>
      <c r="F21" s="512">
        <v>35.66671545667448</v>
      </c>
      <c r="G21" s="512">
        <v>34.961564396493586</v>
      </c>
    </row>
    <row r="22" spans="1:7" s="18" customFormat="1" ht="18" customHeight="1">
      <c r="A22" s="533" t="s">
        <v>254</v>
      </c>
      <c r="B22" s="513">
        <v>8279.7</v>
      </c>
      <c r="C22" s="513">
        <v>10022.2</v>
      </c>
      <c r="D22" s="513">
        <v>8835.4</v>
      </c>
      <c r="E22" s="511" t="s">
        <v>250</v>
      </c>
      <c r="F22" s="512">
        <v>21.04544850658838</v>
      </c>
      <c r="G22" s="512">
        <v>-11.84171140069046</v>
      </c>
    </row>
    <row r="23" spans="1:7" s="18" customFormat="1" ht="18" customHeight="1">
      <c r="A23" s="535" t="s">
        <v>258</v>
      </c>
      <c r="B23" s="626">
        <v>1390.3</v>
      </c>
      <c r="C23" s="626">
        <v>2306.7</v>
      </c>
      <c r="D23" s="626">
        <v>2119.4</v>
      </c>
      <c r="E23" s="517">
        <v>-12.195275988379445</v>
      </c>
      <c r="F23" s="517">
        <v>65.91383154714809</v>
      </c>
      <c r="G23" s="517">
        <v>-8.119824858022271</v>
      </c>
    </row>
    <row r="24" spans="1:7" s="11" customFormat="1" ht="20.25" customHeight="1">
      <c r="A24" s="532" t="s">
        <v>830</v>
      </c>
      <c r="B24" s="520">
        <v>58350.6</v>
      </c>
      <c r="C24" s="520">
        <v>65149.8</v>
      </c>
      <c r="D24" s="520">
        <v>81966.1</v>
      </c>
      <c r="E24" s="519">
        <v>13.272663035249082</v>
      </c>
      <c r="F24" s="519">
        <v>11.652322341158454</v>
      </c>
      <c r="G24" s="519">
        <v>25.811744625463145</v>
      </c>
    </row>
    <row r="25" spans="1:7" s="18" customFormat="1" ht="12.75" customHeight="1">
      <c r="A25" s="533" t="s">
        <v>259</v>
      </c>
      <c r="B25" s="513">
        <v>52144.4</v>
      </c>
      <c r="C25" s="513">
        <v>52023.8</v>
      </c>
      <c r="D25" s="513">
        <v>63714.2</v>
      </c>
      <c r="E25" s="512">
        <v>12.28434353439738</v>
      </c>
      <c r="F25" s="512">
        <v>-0.23128082785495385</v>
      </c>
      <c r="G25" s="512">
        <v>22.471253541648235</v>
      </c>
    </row>
    <row r="26" spans="1:7" s="18" customFormat="1" ht="15.75" customHeight="1">
      <c r="A26" s="533" t="s">
        <v>260</v>
      </c>
      <c r="B26" s="513">
        <v>4287</v>
      </c>
      <c r="C26" s="513">
        <v>7771.1</v>
      </c>
      <c r="D26" s="513">
        <v>12620.3</v>
      </c>
      <c r="E26" s="512">
        <v>24.20686657974794</v>
      </c>
      <c r="F26" s="512">
        <v>81.27128528108236</v>
      </c>
      <c r="G26" s="512">
        <v>62.40043237122156</v>
      </c>
    </row>
    <row r="27" spans="1:7" s="18" customFormat="1" ht="15" customHeight="1">
      <c r="A27" s="533" t="s">
        <v>261</v>
      </c>
      <c r="B27" s="513">
        <v>1486.6</v>
      </c>
      <c r="C27" s="513">
        <v>2030.8</v>
      </c>
      <c r="D27" s="513">
        <v>3779.4</v>
      </c>
      <c r="E27" s="512">
        <v>19.877429239577452</v>
      </c>
      <c r="F27" s="512">
        <v>36.607022736445586</v>
      </c>
      <c r="G27" s="512">
        <v>86.10399842426631</v>
      </c>
    </row>
    <row r="28" spans="1:7" s="18" customFormat="1" ht="14.25" customHeight="1">
      <c r="A28" s="533" t="s">
        <v>262</v>
      </c>
      <c r="B28" s="513">
        <v>267.6</v>
      </c>
      <c r="C28" s="513">
        <v>-530.2</v>
      </c>
      <c r="D28" s="513">
        <v>50.4</v>
      </c>
      <c r="E28" s="512">
        <v>-16.557530402245078</v>
      </c>
      <c r="F28" s="512">
        <v>-298.1315396113602</v>
      </c>
      <c r="G28" s="512">
        <v>-109.50584685024518</v>
      </c>
    </row>
    <row r="29" spans="1:7" s="18" customFormat="1" ht="14.25" customHeight="1">
      <c r="A29" s="533" t="s">
        <v>263</v>
      </c>
      <c r="B29" s="513">
        <v>165</v>
      </c>
      <c r="C29" s="513">
        <v>265.1</v>
      </c>
      <c r="D29" s="513">
        <v>78.7</v>
      </c>
      <c r="E29" s="512">
        <v>168.2926829268293</v>
      </c>
      <c r="F29" s="512">
        <v>60.66666666666668</v>
      </c>
      <c r="G29" s="512">
        <v>-70.31308940022633</v>
      </c>
    </row>
    <row r="30" spans="1:7" s="18" customFormat="1" ht="17.25" customHeight="1">
      <c r="A30" s="535" t="s">
        <v>889</v>
      </c>
      <c r="B30" s="722" t="s">
        <v>250</v>
      </c>
      <c r="C30" s="626">
        <v>3589.2</v>
      </c>
      <c r="D30" s="626">
        <v>1723.1</v>
      </c>
      <c r="E30" s="723"/>
      <c r="F30" s="723" t="s">
        <v>250</v>
      </c>
      <c r="G30" s="517">
        <v>-51.9920873732308</v>
      </c>
    </row>
    <row r="31" spans="1:7" s="11" customFormat="1" ht="15.75" customHeight="1">
      <c r="A31" s="521" t="s">
        <v>264</v>
      </c>
      <c r="B31" s="522">
        <v>-2669.100000000013</v>
      </c>
      <c r="C31" s="522">
        <v>-5079</v>
      </c>
      <c r="D31" s="522">
        <v>2854.9000000000087</v>
      </c>
      <c r="E31" s="523">
        <v>-21.862466699844646</v>
      </c>
      <c r="F31" s="523">
        <v>90.28886141395883</v>
      </c>
      <c r="G31" s="523">
        <v>-156.20988383540083</v>
      </c>
    </row>
    <row r="32" spans="1:7" s="11" customFormat="1" ht="21" customHeight="1">
      <c r="A32" s="532" t="s">
        <v>265</v>
      </c>
      <c r="B32" s="524">
        <v>2669.1</v>
      </c>
      <c r="C32" s="524">
        <v>5079</v>
      </c>
      <c r="D32" s="524">
        <v>-2854.9</v>
      </c>
      <c r="E32" s="518">
        <v>-21.86246669984486</v>
      </c>
      <c r="F32" s="518">
        <v>90.2888614139598</v>
      </c>
      <c r="G32" s="518">
        <v>-156.20988383540063</v>
      </c>
    </row>
    <row r="33" spans="1:7" s="18" customFormat="1" ht="14.25" customHeight="1">
      <c r="A33" s="533" t="s">
        <v>266</v>
      </c>
      <c r="B33" s="513">
        <v>876.9</v>
      </c>
      <c r="C33" s="513">
        <v>2051.3</v>
      </c>
      <c r="D33" s="513">
        <v>-5326.2</v>
      </c>
      <c r="E33" s="512">
        <v>-123.02481291847182</v>
      </c>
      <c r="F33" s="512">
        <v>133.92633139468592</v>
      </c>
      <c r="G33" s="512">
        <v>-359.6499780626919</v>
      </c>
    </row>
    <row r="34" spans="1:7" s="18" customFormat="1" ht="14.25" customHeight="1">
      <c r="A34" s="533" t="s">
        <v>267</v>
      </c>
      <c r="B34" s="513">
        <v>4358.1</v>
      </c>
      <c r="C34" s="513">
        <v>7097.5</v>
      </c>
      <c r="D34" s="513">
        <v>10030.2</v>
      </c>
      <c r="E34" s="511">
        <v>30.17802736125214</v>
      </c>
      <c r="F34" s="511">
        <v>62.85766733209428</v>
      </c>
      <c r="G34" s="511">
        <v>41.3201831630856</v>
      </c>
    </row>
    <row r="35" spans="1:7" s="515" customFormat="1" ht="14.25" customHeight="1">
      <c r="A35" s="534" t="s">
        <v>268</v>
      </c>
      <c r="B35" s="516">
        <v>4141.2</v>
      </c>
      <c r="C35" s="516">
        <v>6097.5</v>
      </c>
      <c r="D35" s="516">
        <v>6389.4</v>
      </c>
      <c r="E35" s="511">
        <v>53.377777777777766</v>
      </c>
      <c r="F35" s="511">
        <v>47.239930454940605</v>
      </c>
      <c r="G35" s="511">
        <v>4.78720787207873</v>
      </c>
    </row>
    <row r="36" spans="1:7" s="515" customFormat="1" ht="14.25" customHeight="1">
      <c r="A36" s="534" t="s">
        <v>269</v>
      </c>
      <c r="B36" s="516">
        <v>0</v>
      </c>
      <c r="C36" s="516">
        <v>750</v>
      </c>
      <c r="D36" s="516">
        <v>3300</v>
      </c>
      <c r="E36" s="511" t="s">
        <v>250</v>
      </c>
      <c r="F36" s="511" t="s">
        <v>250</v>
      </c>
      <c r="G36" s="511">
        <v>340</v>
      </c>
    </row>
    <row r="37" spans="1:7" s="515" customFormat="1" ht="15.75" customHeight="1">
      <c r="A37" s="534" t="s">
        <v>270</v>
      </c>
      <c r="B37" s="516">
        <v>216.9</v>
      </c>
      <c r="C37" s="516">
        <v>250</v>
      </c>
      <c r="D37" s="516">
        <v>0</v>
      </c>
      <c r="E37" s="511">
        <v>-45.775</v>
      </c>
      <c r="F37" s="511">
        <v>15.260488704472102</v>
      </c>
      <c r="G37" s="512">
        <v>-100</v>
      </c>
    </row>
    <row r="38" spans="1:7" s="515" customFormat="1" ht="16.5" customHeight="1">
      <c r="A38" s="534" t="s">
        <v>271</v>
      </c>
      <c r="B38" s="516">
        <v>0</v>
      </c>
      <c r="C38" s="516">
        <v>0</v>
      </c>
      <c r="D38" s="516">
        <v>340.8</v>
      </c>
      <c r="E38" s="511" t="s">
        <v>250</v>
      </c>
      <c r="F38" s="511" t="s">
        <v>250</v>
      </c>
      <c r="G38" s="511" t="s">
        <v>250</v>
      </c>
    </row>
    <row r="39" spans="1:7" s="515" customFormat="1" ht="15" customHeight="1">
      <c r="A39" s="534" t="s">
        <v>744</v>
      </c>
      <c r="B39" s="513">
        <v>-3369.1</v>
      </c>
      <c r="C39" s="525">
        <v>-4802.8</v>
      </c>
      <c r="D39" s="525">
        <v>-15716.9</v>
      </c>
      <c r="E39" s="511">
        <v>-44.00791078758871</v>
      </c>
      <c r="F39" s="511">
        <v>42.554391380487374</v>
      </c>
      <c r="G39" s="511">
        <v>227.24452402765053</v>
      </c>
    </row>
    <row r="40" spans="1:7" s="515" customFormat="1" ht="18" customHeight="1">
      <c r="A40" s="534" t="s">
        <v>272</v>
      </c>
      <c r="B40" s="516">
        <v>-112.1</v>
      </c>
      <c r="C40" s="516">
        <v>-243.4</v>
      </c>
      <c r="D40" s="516">
        <v>360.5</v>
      </c>
      <c r="E40" s="514">
        <v>-90.15976123595506</v>
      </c>
      <c r="F40" s="514">
        <v>117.12756467439786</v>
      </c>
      <c r="G40" s="514">
        <v>-248.1101068200493</v>
      </c>
    </row>
    <row r="41" spans="1:7" s="18" customFormat="1" ht="16.5" customHeight="1">
      <c r="A41" s="535" t="s">
        <v>273</v>
      </c>
      <c r="B41" s="626">
        <v>1792.2</v>
      </c>
      <c r="C41" s="626">
        <v>3027.7</v>
      </c>
      <c r="D41" s="626">
        <v>2471.3</v>
      </c>
      <c r="E41" s="517">
        <v>-75.1924035213997</v>
      </c>
      <c r="F41" s="517">
        <v>68.93761856935609</v>
      </c>
      <c r="G41" s="517">
        <v>-18.37698583082867</v>
      </c>
    </row>
    <row r="42" spans="1:7" ht="15.75" customHeight="1">
      <c r="A42" s="526"/>
      <c r="B42" s="628"/>
      <c r="C42" s="628"/>
      <c r="D42" s="628"/>
      <c r="E42" s="629"/>
      <c r="F42" s="629"/>
      <c r="G42" s="527"/>
    </row>
    <row r="43" spans="1:7" ht="13.5" customHeight="1">
      <c r="A43" s="528" t="s">
        <v>274</v>
      </c>
      <c r="B43" s="66"/>
      <c r="C43" s="66"/>
      <c r="D43" s="66"/>
      <c r="E43" s="66"/>
      <c r="F43" s="66"/>
      <c r="G43" s="66"/>
    </row>
    <row r="44" spans="1:7" ht="13.5" customHeight="1">
      <c r="A44" s="528" t="s">
        <v>811</v>
      </c>
      <c r="B44" s="66"/>
      <c r="C44" s="66"/>
      <c r="D44" s="66"/>
      <c r="E44" s="66"/>
      <c r="F44" s="66"/>
      <c r="G44" s="66"/>
    </row>
    <row r="45" spans="1:7" ht="15.75" customHeight="1">
      <c r="A45" s="528" t="s">
        <v>275</v>
      </c>
      <c r="B45" s="66"/>
      <c r="C45" s="66"/>
      <c r="D45" s="66"/>
      <c r="E45" s="66"/>
      <c r="F45" s="66"/>
      <c r="G45" s="66"/>
    </row>
    <row r="46" spans="1:7" ht="15.75" customHeight="1">
      <c r="A46" s="528" t="s">
        <v>276</v>
      </c>
      <c r="B46" s="66"/>
      <c r="C46" s="66"/>
      <c r="D46" s="66"/>
      <c r="E46" s="66"/>
      <c r="F46" s="66"/>
      <c r="G46" s="66"/>
    </row>
    <row r="47" spans="1:7" ht="15" customHeight="1">
      <c r="A47" s="529" t="s">
        <v>812</v>
      </c>
      <c r="B47" s="66"/>
      <c r="C47" s="66"/>
      <c r="D47" s="66"/>
      <c r="E47" s="66"/>
      <c r="F47" s="66"/>
      <c r="G47" s="66"/>
    </row>
    <row r="48" spans="1:7" ht="15.75" customHeight="1">
      <c r="A48" s="66"/>
      <c r="B48" s="66"/>
      <c r="C48" s="66"/>
      <c r="D48" s="66"/>
      <c r="E48" s="66"/>
      <c r="F48" s="66"/>
      <c r="G48" s="66"/>
    </row>
    <row r="49" spans="1:7" ht="12.75">
      <c r="A49" s="66"/>
      <c r="B49" s="66"/>
      <c r="C49" s="66"/>
      <c r="D49" s="66"/>
      <c r="E49" s="66"/>
      <c r="F49" s="66"/>
      <c r="G49" s="66"/>
    </row>
    <row r="50" ht="16.5" customHeight="1"/>
    <row r="51" ht="17.25" customHeight="1"/>
    <row r="52" ht="16.5" customHeight="1"/>
  </sheetData>
  <sheetProtection/>
  <mergeCells count="6">
    <mergeCell ref="E6:G6"/>
    <mergeCell ref="A1:G1"/>
    <mergeCell ref="A2:G2"/>
    <mergeCell ref="A3:G3"/>
    <mergeCell ref="A4:G4"/>
    <mergeCell ref="B6:D6"/>
  </mergeCells>
  <printOptions/>
  <pageMargins left="1" right="1" top="1" bottom="1" header="0.5" footer="0.5"/>
  <pageSetup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1">
      <selection activeCell="I11" sqref="I11"/>
    </sheetView>
  </sheetViews>
  <sheetFormatPr defaultColWidth="9.140625" defaultRowHeight="12.75"/>
  <cols>
    <col min="1" max="1" width="4.421875" style="726" customWidth="1"/>
    <col min="2" max="2" width="33.57421875" style="8" customWidth="1"/>
    <col min="3" max="5" width="9.7109375" style="8" customWidth="1"/>
    <col min="6" max="6" width="9.421875" style="8" customWidth="1"/>
    <col min="7" max="7" width="9.7109375" style="8" customWidth="1"/>
    <col min="8" max="16384" width="9.140625" style="8" customWidth="1"/>
  </cols>
  <sheetData>
    <row r="1" ht="12.75">
      <c r="C1" s="30" t="s">
        <v>449</v>
      </c>
    </row>
    <row r="2" spans="1:7" ht="15.75">
      <c r="A2" s="812" t="s">
        <v>970</v>
      </c>
      <c r="B2" s="812"/>
      <c r="C2" s="812"/>
      <c r="D2" s="812"/>
      <c r="E2" s="812"/>
      <c r="F2" s="812"/>
      <c r="G2" s="812"/>
    </row>
    <row r="3" spans="1:7" ht="12.75">
      <c r="A3" s="901" t="s">
        <v>893</v>
      </c>
      <c r="B3" s="901"/>
      <c r="C3" s="901"/>
      <c r="D3" s="901"/>
      <c r="E3" s="901"/>
      <c r="F3" s="901"/>
      <c r="G3" s="901"/>
    </row>
    <row r="4" spans="1:7" ht="12.75">
      <c r="A4" s="727"/>
      <c r="B4" s="727"/>
      <c r="C4" s="727"/>
      <c r="D4" s="727"/>
      <c r="E4" s="727"/>
      <c r="F4" s="727"/>
      <c r="G4" s="727"/>
    </row>
    <row r="5" spans="1:7" ht="12.75">
      <c r="A5" s="902"/>
      <c r="B5" s="903"/>
      <c r="C5" s="906" t="s">
        <v>685</v>
      </c>
      <c r="D5" s="896"/>
      <c r="E5" s="897"/>
      <c r="F5" s="896" t="s">
        <v>894</v>
      </c>
      <c r="G5" s="897"/>
    </row>
    <row r="6" spans="1:7" ht="12.75">
      <c r="A6" s="904"/>
      <c r="B6" s="905"/>
      <c r="C6" s="796" t="s">
        <v>85</v>
      </c>
      <c r="D6" s="796" t="s">
        <v>2</v>
      </c>
      <c r="E6" s="796" t="s">
        <v>86</v>
      </c>
      <c r="F6" s="797" t="s">
        <v>2</v>
      </c>
      <c r="G6" s="798" t="s">
        <v>86</v>
      </c>
    </row>
    <row r="7" spans="1:7" ht="15" customHeight="1">
      <c r="A7" s="799">
        <v>1</v>
      </c>
      <c r="B7" s="800" t="s">
        <v>895</v>
      </c>
      <c r="C7" s="801">
        <f>C8+C9+C10</f>
        <v>58350.6</v>
      </c>
      <c r="D7" s="801">
        <f>D8+D9+D10</f>
        <v>65149.8</v>
      </c>
      <c r="E7" s="801">
        <f>E8+E9+E10</f>
        <v>81966.1</v>
      </c>
      <c r="F7" s="802">
        <f>(D7-C7)/C7%</f>
        <v>11.652322341158454</v>
      </c>
      <c r="G7" s="802">
        <f>(E7-D7)/D7%</f>
        <v>25.811744625463167</v>
      </c>
    </row>
    <row r="8" spans="1:7" s="61" customFormat="1" ht="15" customHeight="1">
      <c r="A8" s="215">
        <v>2</v>
      </c>
      <c r="B8" s="426" t="s">
        <v>259</v>
      </c>
      <c r="C8" s="637">
        <f>'[1]GBO'!L25</f>
        <v>52144.4</v>
      </c>
      <c r="D8" s="638">
        <f>'[1]GBO'!M25</f>
        <v>52023.8</v>
      </c>
      <c r="E8" s="638">
        <f>'[1]GBO'!N25</f>
        <v>63714.2</v>
      </c>
      <c r="F8" s="787">
        <f aca="true" t="shared" si="0" ref="F8:G32">(D8-C8)/C8%</f>
        <v>-0.23128082785495385</v>
      </c>
      <c r="G8" s="787">
        <f t="shared" si="0"/>
        <v>22.47125354164823</v>
      </c>
    </row>
    <row r="9" spans="1:7" s="61" customFormat="1" ht="15" customHeight="1">
      <c r="A9" s="323">
        <v>3</v>
      </c>
      <c r="B9" s="426" t="s">
        <v>896</v>
      </c>
      <c r="C9" s="724">
        <f>'[1]GBO'!L26</f>
        <v>4287</v>
      </c>
      <c r="D9" s="724">
        <f>'[1]GBO'!M26</f>
        <v>7771.1</v>
      </c>
      <c r="E9" s="724">
        <f>'[1]GBO'!N26</f>
        <v>12620.3</v>
      </c>
      <c r="F9" s="787">
        <f t="shared" si="0"/>
        <v>81.27128528108236</v>
      </c>
      <c r="G9" s="787">
        <f t="shared" si="0"/>
        <v>62.40043237122156</v>
      </c>
    </row>
    <row r="10" spans="1:7" s="61" customFormat="1" ht="15" customHeight="1">
      <c r="A10" s="323">
        <v>4</v>
      </c>
      <c r="B10" s="426" t="s">
        <v>897</v>
      </c>
      <c r="C10" s="724">
        <f>'[1]GBO'!L27+'[1]GBO'!L28+'[1]GBO'!L29</f>
        <v>1919.1999999999998</v>
      </c>
      <c r="D10" s="724">
        <f>'[1]GBO'!M27+'[1]GBO'!M28+'[1]GBO'!M29+'[1]GBO'!M30</f>
        <v>5354.9</v>
      </c>
      <c r="E10" s="724">
        <f>'[1]GBO'!N27+'[1]GBO'!N28+'[1]GBO'!N29+'[1]GBO'!N30</f>
        <v>5631.6</v>
      </c>
      <c r="F10" s="787">
        <f t="shared" si="0"/>
        <v>179.01729887453106</v>
      </c>
      <c r="G10" s="787">
        <f t="shared" si="0"/>
        <v>5.167230013632388</v>
      </c>
    </row>
    <row r="11" spans="1:7" s="61" customFormat="1" ht="15" customHeight="1">
      <c r="A11" s="323"/>
      <c r="B11" s="426"/>
      <c r="C11" s="724"/>
      <c r="D11" s="724"/>
      <c r="E11" s="794"/>
      <c r="F11" s="787"/>
      <c r="G11" s="787"/>
    </row>
    <row r="12" spans="1:7" ht="15" customHeight="1">
      <c r="A12" s="788">
        <v>5</v>
      </c>
      <c r="B12" s="792" t="s">
        <v>898</v>
      </c>
      <c r="C12" s="747">
        <f>C13+C14+C15</f>
        <v>6038.199999999999</v>
      </c>
      <c r="D12" s="747">
        <f>D13+D14+D15</f>
        <v>9881.800000000001</v>
      </c>
      <c r="E12" s="795">
        <f>E13+E14+E15</f>
        <v>12862</v>
      </c>
      <c r="F12" s="786">
        <f t="shared" si="0"/>
        <v>63.654731542512714</v>
      </c>
      <c r="G12" s="786">
        <f t="shared" si="0"/>
        <v>30.15847315266448</v>
      </c>
    </row>
    <row r="13" spans="1:7" ht="15" customHeight="1">
      <c r="A13" s="323">
        <v>6</v>
      </c>
      <c r="B13" s="426" t="s">
        <v>899</v>
      </c>
      <c r="C13" s="639">
        <f>'[1]GBO'!L41</f>
        <v>1792.2</v>
      </c>
      <c r="D13" s="639">
        <f>'[1]GBO'!M41</f>
        <v>3027.7</v>
      </c>
      <c r="E13" s="639">
        <f>'[1]GBO'!N41</f>
        <v>2471.3</v>
      </c>
      <c r="F13" s="787">
        <f t="shared" si="0"/>
        <v>68.93761856935609</v>
      </c>
      <c r="G13" s="787">
        <f t="shared" si="0"/>
        <v>-18.376985830828673</v>
      </c>
    </row>
    <row r="14" spans="1:7" ht="15" customHeight="1">
      <c r="A14" s="215">
        <v>7</v>
      </c>
      <c r="B14" s="426" t="s">
        <v>900</v>
      </c>
      <c r="C14" s="724">
        <f>'[1]GBO'!L34</f>
        <v>4358.099999999999</v>
      </c>
      <c r="D14" s="724">
        <f>'[1]GBO'!M34</f>
        <v>7097.5</v>
      </c>
      <c r="E14" s="724">
        <f>'[1]GBO'!N34</f>
        <v>10030.2</v>
      </c>
      <c r="F14" s="787">
        <f t="shared" si="0"/>
        <v>62.85766733209428</v>
      </c>
      <c r="G14" s="787">
        <f t="shared" si="0"/>
        <v>41.32018316308561</v>
      </c>
    </row>
    <row r="15" spans="1:7" ht="15" customHeight="1">
      <c r="A15" s="215">
        <v>8</v>
      </c>
      <c r="B15" s="426" t="s">
        <v>901</v>
      </c>
      <c r="C15" s="724">
        <f>'[1]GBO'!L40</f>
        <v>-112.1</v>
      </c>
      <c r="D15" s="724">
        <f>'[1]GBO'!M40</f>
        <v>-243.4</v>
      </c>
      <c r="E15" s="724">
        <f>'[1]GBO'!N40</f>
        <v>360.5</v>
      </c>
      <c r="F15" s="787">
        <f>(D15-C15)/C15%</f>
        <v>117.12756467439787</v>
      </c>
      <c r="G15" s="787">
        <f>(E15-D15)/D15%</f>
        <v>-248.11010682004928</v>
      </c>
    </row>
    <row r="16" spans="1:7" ht="15" customHeight="1">
      <c r="A16" s="215"/>
      <c r="B16" s="426"/>
      <c r="C16" s="724"/>
      <c r="D16" s="724"/>
      <c r="E16" s="724"/>
      <c r="F16" s="787"/>
      <c r="G16" s="787"/>
    </row>
    <row r="17" spans="1:7" ht="15" customHeight="1">
      <c r="A17" s="788">
        <v>9</v>
      </c>
      <c r="B17" s="792" t="s">
        <v>902</v>
      </c>
      <c r="C17" s="171">
        <f>C7+C12</f>
        <v>64388.799999999996</v>
      </c>
      <c r="D17" s="171">
        <f>D7+D12</f>
        <v>75031.6</v>
      </c>
      <c r="E17" s="171">
        <f>E7+E12</f>
        <v>94828.1</v>
      </c>
      <c r="F17" s="786">
        <f t="shared" si="0"/>
        <v>16.528961558531936</v>
      </c>
      <c r="G17" s="786">
        <f t="shared" si="0"/>
        <v>26.384216783328622</v>
      </c>
    </row>
    <row r="18" spans="1:7" ht="15" customHeight="1">
      <c r="A18" s="788"/>
      <c r="B18" s="792"/>
      <c r="C18" s="171"/>
      <c r="D18" s="171"/>
      <c r="E18" s="171"/>
      <c r="F18" s="786"/>
      <c r="G18" s="786"/>
    </row>
    <row r="19" spans="1:11" ht="15" customHeight="1">
      <c r="A19" s="788">
        <v>10</v>
      </c>
      <c r="B19" s="792" t="s">
        <v>903</v>
      </c>
      <c r="C19" s="171">
        <f>'[1]GBO'!L20</f>
        <v>43151.3</v>
      </c>
      <c r="D19" s="171">
        <f>'[1]GBO'!M20</f>
        <v>46777.4</v>
      </c>
      <c r="E19" s="171">
        <f>'[1]GBO'!N20</f>
        <v>53145.3</v>
      </c>
      <c r="F19" s="786">
        <f t="shared" si="0"/>
        <v>8.403223077867871</v>
      </c>
      <c r="G19" s="786">
        <f t="shared" si="0"/>
        <v>13.613197826300738</v>
      </c>
      <c r="I19" s="750"/>
      <c r="J19" s="750"/>
      <c r="K19" s="750"/>
    </row>
    <row r="20" spans="1:11" ht="15" customHeight="1">
      <c r="A20" s="323">
        <v>11</v>
      </c>
      <c r="B20" s="426" t="s">
        <v>904</v>
      </c>
      <c r="C20" s="724">
        <v>1972.89411047</v>
      </c>
      <c r="D20" s="724">
        <v>4107.2094773300005</v>
      </c>
      <c r="E20" s="724">
        <v>4184.91605789</v>
      </c>
      <c r="F20" s="787">
        <f>(D20-C20)/C20%</f>
        <v>108.1819523680136</v>
      </c>
      <c r="G20" s="787">
        <f>(E20-D20)/D20%</f>
        <v>1.8919556206934636</v>
      </c>
      <c r="I20" s="750"/>
      <c r="J20" s="750"/>
      <c r="K20" s="750"/>
    </row>
    <row r="21" spans="1:11" ht="15" customHeight="1">
      <c r="A21" s="215">
        <v>12</v>
      </c>
      <c r="B21" s="426" t="s">
        <v>905</v>
      </c>
      <c r="C21" s="637">
        <f>C19-C20</f>
        <v>41178.405889530004</v>
      </c>
      <c r="D21" s="637">
        <f>D19-D20</f>
        <v>42670.190522670004</v>
      </c>
      <c r="E21" s="637">
        <f>E19-E20</f>
        <v>48960.383942110006</v>
      </c>
      <c r="F21" s="787">
        <f t="shared" si="0"/>
        <v>3.6227352684366534</v>
      </c>
      <c r="G21" s="787">
        <f t="shared" si="0"/>
        <v>14.74142332713073</v>
      </c>
      <c r="I21" s="750"/>
      <c r="J21" s="750"/>
      <c r="K21" s="750"/>
    </row>
    <row r="22" spans="1:11" ht="15" customHeight="1">
      <c r="A22" s="785">
        <v>13</v>
      </c>
      <c r="B22" s="792" t="s">
        <v>906</v>
      </c>
      <c r="C22" s="171">
        <f>'[1]GBO'!L21</f>
        <v>8198.4</v>
      </c>
      <c r="D22" s="171">
        <f>'[1]GBO'!M21</f>
        <v>11122.5</v>
      </c>
      <c r="E22" s="171">
        <f>'[1]GBO'!N21</f>
        <v>15011.099999999999</v>
      </c>
      <c r="F22" s="786">
        <f t="shared" si="0"/>
        <v>35.66671545667448</v>
      </c>
      <c r="G22" s="786">
        <f t="shared" si="0"/>
        <v>34.961564396493586</v>
      </c>
      <c r="I22" s="750"/>
      <c r="J22" s="750"/>
      <c r="K22" s="750"/>
    </row>
    <row r="23" spans="1:11" ht="15" customHeight="1">
      <c r="A23" s="788">
        <v>14</v>
      </c>
      <c r="B23" s="792" t="s">
        <v>907</v>
      </c>
      <c r="C23" s="171">
        <f>'[1]GBO'!L22</f>
        <v>8279.7</v>
      </c>
      <c r="D23" s="171">
        <f>'[1]GBO'!M22</f>
        <v>10022.199999999999</v>
      </c>
      <c r="E23" s="171">
        <f>'[1]GBO'!N22</f>
        <v>8835.4</v>
      </c>
      <c r="F23" s="786">
        <f t="shared" si="0"/>
        <v>21.04544850658838</v>
      </c>
      <c r="G23" s="786">
        <f t="shared" si="0"/>
        <v>-11.84171140069046</v>
      </c>
      <c r="I23" s="750"/>
      <c r="J23" s="750"/>
      <c r="K23" s="750"/>
    </row>
    <row r="24" spans="1:11" ht="15" customHeight="1">
      <c r="A24" s="788">
        <v>15</v>
      </c>
      <c r="B24" s="792" t="s">
        <v>908</v>
      </c>
      <c r="C24" s="171">
        <f>'[1]GBO'!L23</f>
        <v>1390.3</v>
      </c>
      <c r="D24" s="171">
        <f>'[1]GBO'!M23</f>
        <v>2306.7</v>
      </c>
      <c r="E24" s="171">
        <f>'[1]GBO'!N23</f>
        <v>2119.4</v>
      </c>
      <c r="F24" s="786">
        <f t="shared" si="0"/>
        <v>65.91383154714809</v>
      </c>
      <c r="G24" s="786">
        <f t="shared" si="0"/>
        <v>-8.119824858022273</v>
      </c>
      <c r="I24" s="750"/>
      <c r="J24" s="750"/>
      <c r="K24" s="750"/>
    </row>
    <row r="25" spans="1:11" ht="15" customHeight="1">
      <c r="A25" s="788"/>
      <c r="B25" s="792"/>
      <c r="C25" s="171"/>
      <c r="D25" s="171"/>
      <c r="E25" s="171"/>
      <c r="F25" s="786"/>
      <c r="G25" s="786"/>
      <c r="I25" s="750"/>
      <c r="J25" s="750"/>
      <c r="K25" s="750"/>
    </row>
    <row r="26" spans="1:11" ht="15" customHeight="1">
      <c r="A26" s="785">
        <v>16</v>
      </c>
      <c r="B26" s="792" t="s">
        <v>909</v>
      </c>
      <c r="C26" s="752">
        <f>C19+C22+C23+C24</f>
        <v>61019.70000000001</v>
      </c>
      <c r="D26" s="752">
        <f>D19+D22+D23+D24</f>
        <v>70228.8</v>
      </c>
      <c r="E26" s="752">
        <f>E19+E22+E23+E24</f>
        <v>79111.19999999998</v>
      </c>
      <c r="F26" s="786">
        <f t="shared" si="0"/>
        <v>15.092011268491962</v>
      </c>
      <c r="G26" s="786">
        <f t="shared" si="0"/>
        <v>12.647802610894647</v>
      </c>
      <c r="I26" s="750"/>
      <c r="J26" s="750"/>
      <c r="K26" s="750"/>
    </row>
    <row r="27" spans="1:11" ht="15" customHeight="1">
      <c r="A27" s="785"/>
      <c r="B27" s="792"/>
      <c r="C27" s="752"/>
      <c r="D27" s="752"/>
      <c r="E27" s="752"/>
      <c r="F27" s="786"/>
      <c r="G27" s="786"/>
      <c r="I27" s="750"/>
      <c r="J27" s="750"/>
      <c r="K27" s="750"/>
    </row>
    <row r="28" spans="1:7" ht="15" customHeight="1">
      <c r="A28" s="785">
        <v>17</v>
      </c>
      <c r="B28" s="792" t="s">
        <v>910</v>
      </c>
      <c r="C28" s="752">
        <f>C17-C26</f>
        <v>3369.099999999984</v>
      </c>
      <c r="D28" s="752">
        <f>D17-D26</f>
        <v>4802.800000000003</v>
      </c>
      <c r="E28" s="752">
        <f>E17-E26</f>
        <v>15716.900000000023</v>
      </c>
      <c r="F28" s="786">
        <f>(D28-C28)/C28%</f>
        <v>42.554391380488134</v>
      </c>
      <c r="G28" s="786">
        <f>(E28-D28)/D28%</f>
        <v>227.24452402765084</v>
      </c>
    </row>
    <row r="29" spans="1:7" ht="15" customHeight="1">
      <c r="A29" s="785"/>
      <c r="B29" s="792"/>
      <c r="C29" s="752"/>
      <c r="D29" s="752"/>
      <c r="E29" s="752"/>
      <c r="F29" s="786"/>
      <c r="G29" s="786"/>
    </row>
    <row r="30" spans="1:7" ht="15" customHeight="1">
      <c r="A30" s="785">
        <v>18</v>
      </c>
      <c r="B30" s="792" t="s">
        <v>911</v>
      </c>
      <c r="C30" s="752">
        <f>C8-C19-C23</f>
        <v>713.3999999999978</v>
      </c>
      <c r="D30" s="752">
        <f>D8-D19-D23</f>
        <v>-4775.799999999997</v>
      </c>
      <c r="E30" s="752">
        <f>E8-E19-E23</f>
        <v>1733.4999999999945</v>
      </c>
      <c r="F30" s="786">
        <f t="shared" si="0"/>
        <v>-769.4421082141873</v>
      </c>
      <c r="G30" s="786">
        <f t="shared" si="0"/>
        <v>-136.29758365090657</v>
      </c>
    </row>
    <row r="31" spans="1:7" ht="15" customHeight="1">
      <c r="A31" s="788">
        <v>19</v>
      </c>
      <c r="B31" s="792" t="s">
        <v>912</v>
      </c>
      <c r="C31" s="752">
        <f>C7-C26</f>
        <v>-2669.100000000013</v>
      </c>
      <c r="D31" s="752">
        <f>D7-D26</f>
        <v>-5079</v>
      </c>
      <c r="E31" s="752">
        <f>E7-E26</f>
        <v>2854.9000000000233</v>
      </c>
      <c r="F31" s="786">
        <f t="shared" si="0"/>
        <v>90.28886141395883</v>
      </c>
      <c r="G31" s="786">
        <f t="shared" si="0"/>
        <v>-156.20988383540114</v>
      </c>
    </row>
    <row r="32" spans="1:7" ht="15" customHeight="1">
      <c r="A32" s="785">
        <v>20</v>
      </c>
      <c r="B32" s="792" t="s">
        <v>913</v>
      </c>
      <c r="C32" s="752">
        <f>C31+C20</f>
        <v>-696.2058895300131</v>
      </c>
      <c r="D32" s="752">
        <f>D31+D20</f>
        <v>-971.7905226699995</v>
      </c>
      <c r="E32" s="752">
        <f>E31+E20</f>
        <v>7039.816057890023</v>
      </c>
      <c r="F32" s="786">
        <f t="shared" si="0"/>
        <v>39.58378366003554</v>
      </c>
      <c r="G32" s="786">
        <f t="shared" si="0"/>
        <v>-824.4170316199516</v>
      </c>
    </row>
    <row r="33" spans="1:7" ht="3.75" customHeight="1">
      <c r="A33" s="789"/>
      <c r="B33" s="793"/>
      <c r="C33" s="790"/>
      <c r="D33" s="790"/>
      <c r="E33" s="790"/>
      <c r="F33" s="791"/>
      <c r="G33" s="791"/>
    </row>
    <row r="34" spans="1:7" ht="15" customHeight="1">
      <c r="A34" s="760"/>
      <c r="B34" s="761"/>
      <c r="C34" s="208"/>
      <c r="D34" s="208"/>
      <c r="E34" s="208"/>
      <c r="F34" s="208"/>
      <c r="G34" s="208"/>
    </row>
    <row r="35" spans="1:7" ht="12.75">
      <c r="A35" s="762"/>
      <c r="B35" s="763"/>
      <c r="F35" s="764"/>
      <c r="G35" s="764"/>
    </row>
    <row r="36" ht="12.75" hidden="1"/>
    <row r="37" spans="1:7" ht="15.75" hidden="1">
      <c r="A37" s="812" t="s">
        <v>892</v>
      </c>
      <c r="B37" s="812"/>
      <c r="C37" s="812"/>
      <c r="D37" s="812"/>
      <c r="E37" s="812"/>
      <c r="F37" s="812"/>
      <c r="G37" s="812"/>
    </row>
    <row r="38" spans="1:7" ht="12.75" hidden="1">
      <c r="A38" s="901" t="e">
        <f>'[2]new format'!B46:M46</f>
        <v>#VALUE!</v>
      </c>
      <c r="B38" s="901"/>
      <c r="C38" s="901"/>
      <c r="D38" s="901"/>
      <c r="E38" s="901"/>
      <c r="F38" s="901"/>
      <c r="G38" s="901"/>
    </row>
    <row r="39" spans="3:7" ht="12.75" hidden="1">
      <c r="C39" s="765"/>
      <c r="D39" s="765"/>
      <c r="E39" s="65"/>
      <c r="F39" s="65"/>
      <c r="G39" s="65"/>
    </row>
    <row r="40" spans="1:7" ht="12.75" hidden="1">
      <c r="A40" s="907"/>
      <c r="B40" s="908"/>
      <c r="C40" s="911"/>
      <c r="D40" s="911"/>
      <c r="E40" s="912"/>
      <c r="F40" s="913" t="s">
        <v>894</v>
      </c>
      <c r="G40" s="912"/>
    </row>
    <row r="41" spans="1:7" ht="13.5" hidden="1" thickBot="1">
      <c r="A41" s="909"/>
      <c r="B41" s="910"/>
      <c r="C41" s="766" t="s">
        <v>85</v>
      </c>
      <c r="D41" s="766" t="s">
        <v>2</v>
      </c>
      <c r="E41" s="767" t="s">
        <v>3</v>
      </c>
      <c r="F41" s="768" t="s">
        <v>2</v>
      </c>
      <c r="G41" s="769" t="s">
        <v>86</v>
      </c>
    </row>
    <row r="42" spans="1:7" ht="12.75" hidden="1">
      <c r="A42" s="734">
        <v>1</v>
      </c>
      <c r="B42" s="735" t="s">
        <v>895</v>
      </c>
      <c r="C42" s="171">
        <f>C43+C46+C47</f>
        <v>0</v>
      </c>
      <c r="D42" s="171">
        <f>D43+D46+D47</f>
        <v>0</v>
      </c>
      <c r="E42" s="736">
        <f>E43+E46+E47</f>
        <v>0</v>
      </c>
      <c r="F42" s="737" t="e">
        <f aca="true" t="shared" si="1" ref="F42:G51">(D42-C42)/C42%</f>
        <v>#DIV/0!</v>
      </c>
      <c r="G42" s="738" t="e">
        <f t="shared" si="1"/>
        <v>#DIV/0!</v>
      </c>
    </row>
    <row r="43" spans="1:7" ht="12.75" hidden="1">
      <c r="A43" s="739">
        <v>2</v>
      </c>
      <c r="B43" s="740" t="s">
        <v>259</v>
      </c>
      <c r="C43" s="638"/>
      <c r="D43" s="638"/>
      <c r="E43" s="741"/>
      <c r="F43" s="742" t="e">
        <f t="shared" si="1"/>
        <v>#DIV/0!</v>
      </c>
      <c r="G43" s="743" t="e">
        <f t="shared" si="1"/>
        <v>#DIV/0!</v>
      </c>
    </row>
    <row r="44" spans="1:7" ht="12.75" hidden="1">
      <c r="A44" s="744">
        <v>3</v>
      </c>
      <c r="B44" s="740" t="s">
        <v>914</v>
      </c>
      <c r="C44" s="724"/>
      <c r="D44" s="724"/>
      <c r="E44" s="745"/>
      <c r="F44" s="742" t="e">
        <f t="shared" si="1"/>
        <v>#DIV/0!</v>
      </c>
      <c r="G44" s="743" t="e">
        <f t="shared" si="1"/>
        <v>#DIV/0!</v>
      </c>
    </row>
    <row r="45" spans="1:7" ht="12.75" hidden="1">
      <c r="A45" s="739">
        <v>4</v>
      </c>
      <c r="B45" s="740" t="s">
        <v>915</v>
      </c>
      <c r="C45" s="724"/>
      <c r="D45" s="724"/>
      <c r="E45" s="745"/>
      <c r="F45" s="742" t="e">
        <f t="shared" si="1"/>
        <v>#DIV/0!</v>
      </c>
      <c r="G45" s="743" t="e">
        <f t="shared" si="1"/>
        <v>#DIV/0!</v>
      </c>
    </row>
    <row r="46" spans="1:7" ht="12.75" hidden="1">
      <c r="A46" s="744">
        <v>5</v>
      </c>
      <c r="B46" s="740" t="s">
        <v>896</v>
      </c>
      <c r="C46" s="724"/>
      <c r="D46" s="724"/>
      <c r="E46" s="745"/>
      <c r="F46" s="742" t="e">
        <f t="shared" si="1"/>
        <v>#DIV/0!</v>
      </c>
      <c r="G46" s="743" t="e">
        <f t="shared" si="1"/>
        <v>#DIV/0!</v>
      </c>
    </row>
    <row r="47" spans="1:7" ht="12.75" hidden="1">
      <c r="A47" s="744">
        <v>6</v>
      </c>
      <c r="B47" s="740" t="s">
        <v>897</v>
      </c>
      <c r="C47" s="724"/>
      <c r="D47" s="724"/>
      <c r="E47" s="724"/>
      <c r="F47" s="742" t="e">
        <f t="shared" si="1"/>
        <v>#DIV/0!</v>
      </c>
      <c r="G47" s="743" t="e">
        <f t="shared" si="1"/>
        <v>#DIV/0!</v>
      </c>
    </row>
    <row r="48" spans="1:7" ht="12.75" hidden="1">
      <c r="A48" s="746">
        <v>6</v>
      </c>
      <c r="B48" s="735" t="s">
        <v>898</v>
      </c>
      <c r="C48" s="747">
        <f>C49+C50</f>
        <v>0</v>
      </c>
      <c r="D48" s="747">
        <f>D49+D50</f>
        <v>0</v>
      </c>
      <c r="E48" s="748">
        <f>E49+E50</f>
        <v>0</v>
      </c>
      <c r="F48" s="737" t="e">
        <f t="shared" si="1"/>
        <v>#DIV/0!</v>
      </c>
      <c r="G48" s="738" t="e">
        <f t="shared" si="1"/>
        <v>#DIV/0!</v>
      </c>
    </row>
    <row r="49" spans="1:7" ht="12.75" hidden="1">
      <c r="A49" s="744">
        <v>7</v>
      </c>
      <c r="B49" s="740" t="s">
        <v>899</v>
      </c>
      <c r="C49" s="639"/>
      <c r="D49" s="639"/>
      <c r="E49" s="749"/>
      <c r="F49" s="742" t="e">
        <f t="shared" si="1"/>
        <v>#DIV/0!</v>
      </c>
      <c r="G49" s="743" t="e">
        <f t="shared" si="1"/>
        <v>#DIV/0!</v>
      </c>
    </row>
    <row r="50" spans="1:7" ht="12.75" hidden="1">
      <c r="A50" s="739">
        <v>8</v>
      </c>
      <c r="B50" s="740" t="s">
        <v>900</v>
      </c>
      <c r="C50" s="724">
        <f>C51+C52+C53+C54+C55+C71</f>
        <v>0</v>
      </c>
      <c r="D50" s="724">
        <f>D51+D52+D53+D54+D55+D71</f>
        <v>0</v>
      </c>
      <c r="E50" s="724">
        <f>E51+E52+E53+E54+E55+E71</f>
        <v>0</v>
      </c>
      <c r="F50" s="742" t="e">
        <f t="shared" si="1"/>
        <v>#DIV/0!</v>
      </c>
      <c r="G50" s="743" t="e">
        <f t="shared" si="1"/>
        <v>#DIV/0!</v>
      </c>
    </row>
    <row r="51" spans="1:7" ht="12.75" hidden="1">
      <c r="A51" s="744">
        <v>9</v>
      </c>
      <c r="B51" s="770" t="s">
        <v>916</v>
      </c>
      <c r="C51" s="724"/>
      <c r="D51" s="724"/>
      <c r="E51" s="745"/>
      <c r="F51" s="742" t="e">
        <f t="shared" si="1"/>
        <v>#DIV/0!</v>
      </c>
      <c r="G51" s="743" t="e">
        <f t="shared" si="1"/>
        <v>#DIV/0!</v>
      </c>
    </row>
    <row r="52" spans="1:7" ht="12.75" hidden="1">
      <c r="A52" s="739">
        <v>10</v>
      </c>
      <c r="B52" s="770" t="s">
        <v>917</v>
      </c>
      <c r="C52" s="724"/>
      <c r="D52" s="724"/>
      <c r="E52" s="745"/>
      <c r="F52" s="742"/>
      <c r="G52" s="743"/>
    </row>
    <row r="53" spans="1:7" ht="12.75" hidden="1">
      <c r="A53" s="744">
        <v>11</v>
      </c>
      <c r="B53" s="770" t="s">
        <v>918</v>
      </c>
      <c r="C53" s="724"/>
      <c r="D53" s="724"/>
      <c r="E53" s="745"/>
      <c r="F53" s="742"/>
      <c r="G53" s="743"/>
    </row>
    <row r="54" spans="1:7" ht="12.75" hidden="1">
      <c r="A54" s="739">
        <v>12</v>
      </c>
      <c r="B54" s="770" t="s">
        <v>919</v>
      </c>
      <c r="C54" s="724"/>
      <c r="D54" s="724"/>
      <c r="E54" s="745"/>
      <c r="F54" s="742"/>
      <c r="G54" s="743"/>
    </row>
    <row r="55" spans="1:7" ht="12.75" hidden="1">
      <c r="A55" s="739">
        <v>13</v>
      </c>
      <c r="B55" s="770" t="s">
        <v>964</v>
      </c>
      <c r="C55" s="724"/>
      <c r="D55" s="724"/>
      <c r="E55" s="745"/>
      <c r="F55" s="742" t="e">
        <f>(D55-C55)/C55%</f>
        <v>#DIV/0!</v>
      </c>
      <c r="G55" s="743" t="e">
        <f>(E55-D55)/D55%</f>
        <v>#DIV/0!</v>
      </c>
    </row>
    <row r="56" spans="1:7" ht="12.75" hidden="1">
      <c r="A56" s="746">
        <v>14</v>
      </c>
      <c r="B56" s="735" t="s">
        <v>920</v>
      </c>
      <c r="C56" s="171">
        <f>C42+C48</f>
        <v>0</v>
      </c>
      <c r="D56" s="171">
        <f>D42+D48</f>
        <v>0</v>
      </c>
      <c r="E56" s="736">
        <f>E42+E48</f>
        <v>0</v>
      </c>
      <c r="F56" s="737" t="e">
        <f>(D56-C56)/C56%</f>
        <v>#DIV/0!</v>
      </c>
      <c r="G56" s="738" t="e">
        <f>(E56-D56)/D56%</f>
        <v>#DIV/0!</v>
      </c>
    </row>
    <row r="57" spans="1:7" ht="12.75" hidden="1">
      <c r="A57" s="744"/>
      <c r="B57" s="735"/>
      <c r="C57" s="171"/>
      <c r="D57" s="752"/>
      <c r="E57" s="753"/>
      <c r="F57" s="737"/>
      <c r="G57" s="738"/>
    </row>
    <row r="58" spans="1:7" ht="12.75" hidden="1">
      <c r="A58" s="739">
        <v>15</v>
      </c>
      <c r="B58" s="735" t="s">
        <v>921</v>
      </c>
      <c r="C58" s="171"/>
      <c r="D58" s="171"/>
      <c r="E58" s="736"/>
      <c r="F58" s="737" t="e">
        <f aca="true" t="shared" si="2" ref="F58:G64">(D58-C58)/C58%</f>
        <v>#DIV/0!</v>
      </c>
      <c r="G58" s="738" t="e">
        <f t="shared" si="2"/>
        <v>#DIV/0!</v>
      </c>
    </row>
    <row r="59" spans="1:7" ht="12.75" hidden="1">
      <c r="A59" s="744">
        <v>16</v>
      </c>
      <c r="B59" s="740" t="s">
        <v>904</v>
      </c>
      <c r="C59" s="724"/>
      <c r="D59" s="724"/>
      <c r="E59" s="745"/>
      <c r="F59" s="742" t="e">
        <f t="shared" si="2"/>
        <v>#DIV/0!</v>
      </c>
      <c r="G59" s="743" t="e">
        <f t="shared" si="2"/>
        <v>#DIV/0!</v>
      </c>
    </row>
    <row r="60" spans="1:7" ht="12.75" hidden="1">
      <c r="A60" s="739">
        <v>17</v>
      </c>
      <c r="B60" s="740" t="s">
        <v>905</v>
      </c>
      <c r="C60" s="637"/>
      <c r="D60" s="637"/>
      <c r="E60" s="751"/>
      <c r="F60" s="742" t="e">
        <f t="shared" si="2"/>
        <v>#DIV/0!</v>
      </c>
      <c r="G60" s="743" t="e">
        <f t="shared" si="2"/>
        <v>#DIV/0!</v>
      </c>
    </row>
    <row r="61" spans="1:7" ht="12.75" hidden="1">
      <c r="A61" s="734">
        <v>18</v>
      </c>
      <c r="B61" s="735" t="s">
        <v>906</v>
      </c>
      <c r="C61" s="171"/>
      <c r="D61" s="171"/>
      <c r="E61" s="736"/>
      <c r="F61" s="737" t="e">
        <f t="shared" si="2"/>
        <v>#DIV/0!</v>
      </c>
      <c r="G61" s="738" t="e">
        <f t="shared" si="2"/>
        <v>#DIV/0!</v>
      </c>
    </row>
    <row r="62" spans="1:7" ht="12.75" hidden="1">
      <c r="A62" s="746">
        <v>19</v>
      </c>
      <c r="B62" s="735" t="s">
        <v>907</v>
      </c>
      <c r="C62" s="171"/>
      <c r="D62" s="171"/>
      <c r="E62" s="736"/>
      <c r="F62" s="737" t="e">
        <f t="shared" si="2"/>
        <v>#DIV/0!</v>
      </c>
      <c r="G62" s="738" t="e">
        <f t="shared" si="2"/>
        <v>#DIV/0!</v>
      </c>
    </row>
    <row r="63" spans="1:7" ht="12.75" hidden="1">
      <c r="A63" s="746">
        <v>20</v>
      </c>
      <c r="B63" s="735" t="s">
        <v>908</v>
      </c>
      <c r="C63" s="171"/>
      <c r="D63" s="171"/>
      <c r="E63" s="171"/>
      <c r="F63" s="737" t="e">
        <f t="shared" si="2"/>
        <v>#DIV/0!</v>
      </c>
      <c r="G63" s="738" t="e">
        <f t="shared" si="2"/>
        <v>#DIV/0!</v>
      </c>
    </row>
    <row r="64" spans="1:7" ht="12.75" hidden="1">
      <c r="A64" s="734">
        <v>21</v>
      </c>
      <c r="B64" s="735" t="s">
        <v>922</v>
      </c>
      <c r="C64" s="752">
        <f>C58+C61+C62+C63</f>
        <v>0</v>
      </c>
      <c r="D64" s="752">
        <f>D58+D61+D62+D63</f>
        <v>0</v>
      </c>
      <c r="E64" s="752">
        <f>E58+E61+E62+E63</f>
        <v>0</v>
      </c>
      <c r="F64" s="737" t="e">
        <f t="shared" si="2"/>
        <v>#DIV/0!</v>
      </c>
      <c r="G64" s="738" t="e">
        <f t="shared" si="2"/>
        <v>#DIV/0!</v>
      </c>
    </row>
    <row r="65" spans="1:7" ht="12.75" hidden="1">
      <c r="A65" s="739"/>
      <c r="B65" s="735"/>
      <c r="C65" s="752"/>
      <c r="D65" s="752"/>
      <c r="E65" s="753"/>
      <c r="F65" s="737"/>
      <c r="G65" s="738"/>
    </row>
    <row r="66" spans="1:7" ht="12.75" hidden="1">
      <c r="A66" s="734">
        <v>22</v>
      </c>
      <c r="B66" s="735" t="s">
        <v>923</v>
      </c>
      <c r="C66" s="752">
        <f>C43-C58-C62</f>
        <v>0</v>
      </c>
      <c r="D66" s="752">
        <f>D43-D58-D62</f>
        <v>0</v>
      </c>
      <c r="E66" s="753">
        <f>E43-E58-E62</f>
        <v>0</v>
      </c>
      <c r="F66" s="737" t="e">
        <f aca="true" t="shared" si="3" ref="F66:G68">(D66-C66)/C66%</f>
        <v>#DIV/0!</v>
      </c>
      <c r="G66" s="738" t="e">
        <f t="shared" si="3"/>
        <v>#DIV/0!</v>
      </c>
    </row>
    <row r="67" spans="1:7" ht="12.75" hidden="1">
      <c r="A67" s="746">
        <v>23</v>
      </c>
      <c r="B67" s="735" t="s">
        <v>924</v>
      </c>
      <c r="C67" s="752">
        <f>C42-C64</f>
        <v>0</v>
      </c>
      <c r="D67" s="752">
        <f>D42-D64</f>
        <v>0</v>
      </c>
      <c r="E67" s="753">
        <f>E42-E64</f>
        <v>0</v>
      </c>
      <c r="F67" s="737" t="e">
        <f t="shared" si="3"/>
        <v>#DIV/0!</v>
      </c>
      <c r="G67" s="738" t="e">
        <f t="shared" si="3"/>
        <v>#DIV/0!</v>
      </c>
    </row>
    <row r="68" spans="1:7" ht="12.75" hidden="1">
      <c r="A68" s="734">
        <v>24</v>
      </c>
      <c r="B68" s="735" t="s">
        <v>925</v>
      </c>
      <c r="C68" s="752">
        <f>C67+C59</f>
        <v>0</v>
      </c>
      <c r="D68" s="752">
        <f>D67+D59</f>
        <v>0</v>
      </c>
      <c r="E68" s="753">
        <f>E67+E59</f>
        <v>0</v>
      </c>
      <c r="F68" s="737" t="e">
        <f t="shared" si="3"/>
        <v>#DIV/0!</v>
      </c>
      <c r="G68" s="738" t="e">
        <f t="shared" si="3"/>
        <v>#DIV/0!</v>
      </c>
    </row>
    <row r="69" spans="1:7" ht="13.5" hidden="1" thickBot="1">
      <c r="A69" s="754"/>
      <c r="B69" s="755"/>
      <c r="C69" s="756"/>
      <c r="D69" s="756"/>
      <c r="E69" s="757"/>
      <c r="F69" s="758"/>
      <c r="G69" s="759"/>
    </row>
    <row r="70" spans="1:7" ht="13.5" hidden="1" thickBot="1">
      <c r="A70" s="771"/>
      <c r="B70" s="772"/>
      <c r="C70" s="773"/>
      <c r="D70" s="773"/>
      <c r="E70" s="773"/>
      <c r="F70" s="773"/>
      <c r="G70" s="773"/>
    </row>
    <row r="71" spans="1:7" ht="13.5" hidden="1" thickBot="1">
      <c r="A71" s="774">
        <v>25</v>
      </c>
      <c r="B71" s="775" t="s">
        <v>926</v>
      </c>
      <c r="C71" s="776"/>
      <c r="D71" s="776"/>
      <c r="E71" s="777"/>
      <c r="F71" s="778" t="e">
        <f>(D71-C71)/C71%</f>
        <v>#DIV/0!</v>
      </c>
      <c r="G71" s="779" t="e">
        <f>(E71-D71)/D71%</f>
        <v>#DIV/0!</v>
      </c>
    </row>
    <row r="72" spans="1:7" ht="12.75" hidden="1">
      <c r="A72" s="760"/>
      <c r="B72" s="761"/>
      <c r="C72" s="780"/>
      <c r="D72" s="780"/>
      <c r="E72" s="781"/>
      <c r="F72" s="208"/>
      <c r="G72" s="208"/>
    </row>
    <row r="73" spans="1:7" ht="12.75" hidden="1">
      <c r="A73" s="760"/>
      <c r="B73" s="761"/>
      <c r="C73" s="780"/>
      <c r="D73" s="780"/>
      <c r="E73" s="781"/>
      <c r="F73" s="208"/>
      <c r="G73" s="208"/>
    </row>
    <row r="74" spans="1:7" ht="12.75" hidden="1">
      <c r="A74" s="782" t="s">
        <v>927</v>
      </c>
      <c r="B74" s="763" t="s">
        <v>928</v>
      </c>
      <c r="C74" s="780"/>
      <c r="D74" s="780"/>
      <c r="E74" s="781"/>
      <c r="F74" s="208"/>
      <c r="G74" s="208"/>
    </row>
    <row r="75" spans="1:7" ht="12.75" hidden="1">
      <c r="A75" s="762" t="s">
        <v>929</v>
      </c>
      <c r="B75" s="763" t="s">
        <v>930</v>
      </c>
      <c r="F75" s="764"/>
      <c r="G75" s="764"/>
    </row>
    <row r="76" spans="1:5" ht="12.75" hidden="1">
      <c r="A76" s="783" t="s">
        <v>931</v>
      </c>
      <c r="C76" s="784"/>
      <c r="D76" s="30"/>
      <c r="E76" s="30"/>
    </row>
    <row r="77" ht="12.75" hidden="1"/>
    <row r="78" ht="12.75" hidden="1"/>
  </sheetData>
  <sheetProtection/>
  <mergeCells count="10">
    <mergeCell ref="A38:G38"/>
    <mergeCell ref="A40:B41"/>
    <mergeCell ref="C40:E40"/>
    <mergeCell ref="F40:G40"/>
    <mergeCell ref="A2:G2"/>
    <mergeCell ref="A3:G3"/>
    <mergeCell ref="A5:B6"/>
    <mergeCell ref="C5:E5"/>
    <mergeCell ref="F5:G5"/>
    <mergeCell ref="A37:G37"/>
  </mergeCells>
  <printOptions/>
  <pageMargins left="1" right="1" top="1" bottom="1" header="0.5" footer="0.5"/>
  <pageSetup fitToHeight="1" fitToWidth="1" horizontalDpi="300" verticalDpi="300" orientation="portrait" paperSize="9" scale="94" r:id="rId1"/>
</worksheet>
</file>

<file path=xl/worksheets/sheet17.xml><?xml version="1.0" encoding="utf-8"?>
<worksheet xmlns="http://schemas.openxmlformats.org/spreadsheetml/2006/main" xmlns:r="http://schemas.openxmlformats.org/officeDocument/2006/relationships">
  <dimension ref="B1:N32"/>
  <sheetViews>
    <sheetView zoomScalePageLayoutView="0" workbookViewId="0" topLeftCell="A1">
      <selection activeCell="H38" sqref="H38"/>
    </sheetView>
  </sheetViews>
  <sheetFormatPr defaultColWidth="9.140625" defaultRowHeight="12.75"/>
  <cols>
    <col min="1" max="1" width="4.140625" style="65" customWidth="1"/>
    <col min="2" max="16384" width="9.140625" style="65" customWidth="1"/>
  </cols>
  <sheetData>
    <row r="1" spans="2:14" ht="12">
      <c r="B1" s="915" t="s">
        <v>461</v>
      </c>
      <c r="C1" s="915"/>
      <c r="D1" s="915"/>
      <c r="E1" s="915"/>
      <c r="F1" s="915"/>
      <c r="G1" s="915"/>
      <c r="H1" s="915"/>
      <c r="I1" s="915"/>
      <c r="J1" s="915"/>
      <c r="K1" s="915"/>
      <c r="L1" s="915"/>
      <c r="M1" s="915"/>
      <c r="N1" s="915"/>
    </row>
    <row r="2" spans="2:14" ht="12">
      <c r="B2" s="915" t="s">
        <v>947</v>
      </c>
      <c r="C2" s="915"/>
      <c r="D2" s="915"/>
      <c r="E2" s="915"/>
      <c r="F2" s="915"/>
      <c r="G2" s="915"/>
      <c r="H2" s="915"/>
      <c r="I2" s="915"/>
      <c r="J2" s="915"/>
      <c r="K2" s="915"/>
      <c r="L2" s="915"/>
      <c r="M2" s="915"/>
      <c r="N2" s="915"/>
    </row>
    <row r="4" ht="12">
      <c r="N4" s="76" t="s">
        <v>965</v>
      </c>
    </row>
    <row r="5" spans="2:14" ht="12">
      <c r="B5" s="536"/>
      <c r="C5" s="914" t="s">
        <v>948</v>
      </c>
      <c r="D5" s="914"/>
      <c r="E5" s="914" t="s">
        <v>949</v>
      </c>
      <c r="F5" s="914"/>
      <c r="G5" s="914" t="s">
        <v>950</v>
      </c>
      <c r="H5" s="914"/>
      <c r="I5" s="914" t="s">
        <v>951</v>
      </c>
      <c r="J5" s="914"/>
      <c r="K5" s="914" t="s">
        <v>952</v>
      </c>
      <c r="L5" s="914"/>
      <c r="M5" s="914" t="s">
        <v>953</v>
      </c>
      <c r="N5" s="914"/>
    </row>
    <row r="6" spans="2:14" ht="12">
      <c r="B6" s="729"/>
      <c r="C6" s="538" t="s">
        <v>2</v>
      </c>
      <c r="D6" s="538" t="s">
        <v>3</v>
      </c>
      <c r="E6" s="538" t="s">
        <v>2</v>
      </c>
      <c r="F6" s="538" t="s">
        <v>3</v>
      </c>
      <c r="G6" s="538" t="s">
        <v>2</v>
      </c>
      <c r="H6" s="538" t="s">
        <v>3</v>
      </c>
      <c r="I6" s="538" t="s">
        <v>2</v>
      </c>
      <c r="J6" s="538" t="s">
        <v>3</v>
      </c>
      <c r="K6" s="538" t="s">
        <v>2</v>
      </c>
      <c r="L6" s="538" t="s">
        <v>3</v>
      </c>
      <c r="M6" s="538" t="s">
        <v>2</v>
      </c>
      <c r="N6" s="538" t="s">
        <v>3</v>
      </c>
    </row>
    <row r="7" spans="2:14" ht="12">
      <c r="B7" s="730" t="s">
        <v>954</v>
      </c>
      <c r="C7" s="174">
        <v>15.027537372147918</v>
      </c>
      <c r="D7" s="174">
        <v>-17.262311901504788</v>
      </c>
      <c r="E7" s="174">
        <v>10.636499537289708</v>
      </c>
      <c r="F7" s="174">
        <v>8.320461275086572</v>
      </c>
      <c r="G7" s="174">
        <v>10.636499537289708</v>
      </c>
      <c r="H7" s="174">
        <v>8.320461275086572</v>
      </c>
      <c r="I7" s="174">
        <v>10.636499537289708</v>
      </c>
      <c r="J7" s="174">
        <v>8.320461275086572</v>
      </c>
      <c r="K7" s="174">
        <v>405.2306425041186</v>
      </c>
      <c r="L7" s="174">
        <v>-50.66438411999673</v>
      </c>
      <c r="M7" s="174" t="s">
        <v>250</v>
      </c>
      <c r="N7" s="174">
        <v>-67.34426229508196</v>
      </c>
    </row>
    <row r="8" spans="2:14" ht="12">
      <c r="B8" s="730" t="s">
        <v>955</v>
      </c>
      <c r="C8" s="174">
        <v>17.11688007951821</v>
      </c>
      <c r="D8" s="174">
        <v>22.526896482863634</v>
      </c>
      <c r="E8" s="174">
        <v>14.425749335948026</v>
      </c>
      <c r="F8" s="174">
        <v>20.867781079772115</v>
      </c>
      <c r="G8" s="174">
        <v>14.425749335948026</v>
      </c>
      <c r="H8" s="174">
        <v>20.867781079772115</v>
      </c>
      <c r="I8" s="174">
        <v>14.425749335948026</v>
      </c>
      <c r="J8" s="174">
        <v>20.867781079772115</v>
      </c>
      <c r="K8" s="174">
        <v>65.81007236744944</v>
      </c>
      <c r="L8" s="174">
        <v>-39.796918143760585</v>
      </c>
      <c r="M8" s="174">
        <v>54.269801980198054</v>
      </c>
      <c r="N8" s="174">
        <v>-15.162454873646212</v>
      </c>
    </row>
    <row r="9" spans="2:14" ht="12">
      <c r="B9" s="730" t="s">
        <v>956</v>
      </c>
      <c r="C9" s="174">
        <v>18.35617609955311</v>
      </c>
      <c r="D9" s="174">
        <v>17.68676759282677</v>
      </c>
      <c r="E9" s="174">
        <v>0.5090772564080766</v>
      </c>
      <c r="F9" s="174">
        <v>26.149202196706156</v>
      </c>
      <c r="G9" s="174">
        <v>0.5090772564080766</v>
      </c>
      <c r="H9" s="174">
        <v>26.149202196706156</v>
      </c>
      <c r="I9" s="174">
        <v>0.5090772564080766</v>
      </c>
      <c r="J9" s="174">
        <v>26.149202196706156</v>
      </c>
      <c r="K9" s="174">
        <v>-8.497797090953</v>
      </c>
      <c r="L9" s="174">
        <v>52.51632478068731</v>
      </c>
      <c r="M9" s="174">
        <v>40.66020434896515</v>
      </c>
      <c r="N9" s="174">
        <v>-42.54982305829763</v>
      </c>
    </row>
    <row r="10" spans="2:14" ht="12">
      <c r="B10" s="730" t="s">
        <v>957</v>
      </c>
      <c r="C10" s="174">
        <v>10.288248337028818</v>
      </c>
      <c r="D10" s="174">
        <v>9.884591364456867</v>
      </c>
      <c r="E10" s="174">
        <v>7.723745242689532</v>
      </c>
      <c r="F10" s="174">
        <v>19.069203424704796</v>
      </c>
      <c r="G10" s="174">
        <v>7.723745242689532</v>
      </c>
      <c r="H10" s="174">
        <v>19.069203424704796</v>
      </c>
      <c r="I10" s="174">
        <v>7.723745242689532</v>
      </c>
      <c r="J10" s="174">
        <v>19.069203424704796</v>
      </c>
      <c r="K10" s="174">
        <v>-43.422741706641446</v>
      </c>
      <c r="L10" s="174">
        <v>97.8684021972773</v>
      </c>
      <c r="M10" s="174">
        <v>18.51541203606628</v>
      </c>
      <c r="N10" s="174">
        <v>-22.82377919320595</v>
      </c>
    </row>
    <row r="11" spans="2:14" ht="12">
      <c r="B11" s="730" t="s">
        <v>958</v>
      </c>
      <c r="C11" s="174">
        <v>12.774905001824408</v>
      </c>
      <c r="D11" s="174">
        <v>7.0393029655339205</v>
      </c>
      <c r="E11" s="174">
        <v>9.747023677817879</v>
      </c>
      <c r="F11" s="174">
        <v>12.71189089275282</v>
      </c>
      <c r="G11" s="174">
        <v>9.747023677817879</v>
      </c>
      <c r="H11" s="174">
        <v>12.71189089275282</v>
      </c>
      <c r="I11" s="174">
        <v>9.747023677817879</v>
      </c>
      <c r="J11" s="174">
        <v>12.71189089275282</v>
      </c>
      <c r="K11" s="174">
        <v>-25.430319666037633</v>
      </c>
      <c r="L11" s="174">
        <v>177.17407975460122</v>
      </c>
      <c r="M11" s="174">
        <v>79.82718156603372</v>
      </c>
      <c r="N11" s="174">
        <v>5.700895770303134</v>
      </c>
    </row>
    <row r="12" spans="2:14" ht="12">
      <c r="B12" s="730" t="s">
        <v>959</v>
      </c>
      <c r="C12" s="174">
        <v>17.692667582765196</v>
      </c>
      <c r="D12" s="174">
        <v>11.931495718482424</v>
      </c>
      <c r="E12" s="174">
        <v>5.730607974218856</v>
      </c>
      <c r="F12" s="174">
        <v>19.426013623594002</v>
      </c>
      <c r="G12" s="174">
        <v>5.730607974218856</v>
      </c>
      <c r="H12" s="174">
        <v>19.426013623594002</v>
      </c>
      <c r="I12" s="174">
        <v>5.730607974218856</v>
      </c>
      <c r="J12" s="174">
        <v>19.426013623594002</v>
      </c>
      <c r="K12" s="174">
        <v>38.15131560971611</v>
      </c>
      <c r="L12" s="174">
        <v>56.73826193584114</v>
      </c>
      <c r="M12" s="174">
        <v>94.89145496535795</v>
      </c>
      <c r="N12" s="174">
        <v>-10.020382044840488</v>
      </c>
    </row>
    <row r="13" spans="2:14" ht="12">
      <c r="B13" s="730" t="s">
        <v>960</v>
      </c>
      <c r="C13" s="174">
        <v>16.524592656412324</v>
      </c>
      <c r="D13" s="174">
        <v>12.989707311875208</v>
      </c>
      <c r="E13" s="174">
        <v>2.3392950339448504</v>
      </c>
      <c r="F13" s="174">
        <v>17.861027489454884</v>
      </c>
      <c r="G13" s="174">
        <v>2.3392950339448504</v>
      </c>
      <c r="H13" s="174">
        <v>17.861027489454884</v>
      </c>
      <c r="I13" s="174">
        <v>2.3392950339448504</v>
      </c>
      <c r="J13" s="174">
        <v>17.861027489454884</v>
      </c>
      <c r="K13" s="174">
        <v>50.87015757949666</v>
      </c>
      <c r="L13" s="174">
        <v>36.55137161356279</v>
      </c>
      <c r="M13" s="174">
        <v>106.59443780924755</v>
      </c>
      <c r="N13" s="174">
        <v>-18.56547053722592</v>
      </c>
    </row>
    <row r="14" spans="2:14" ht="12">
      <c r="B14" s="730" t="s">
        <v>799</v>
      </c>
      <c r="C14" s="174">
        <v>13.885895328822471</v>
      </c>
      <c r="D14" s="174">
        <v>15.01061011478646</v>
      </c>
      <c r="E14" s="174">
        <v>4.629622120600857</v>
      </c>
      <c r="F14" s="174">
        <v>16.12722744969591</v>
      </c>
      <c r="G14" s="174">
        <v>4.629622120600857</v>
      </c>
      <c r="H14" s="174">
        <v>16.12722744969591</v>
      </c>
      <c r="I14" s="174">
        <v>4.629622120600857</v>
      </c>
      <c r="J14" s="174">
        <v>16.12722744969591</v>
      </c>
      <c r="K14" s="174">
        <v>51.89637826961771</v>
      </c>
      <c r="L14" s="174">
        <v>76.05391264032852</v>
      </c>
      <c r="M14" s="174">
        <v>72.29896757306966</v>
      </c>
      <c r="N14" s="174">
        <v>-8.131487889273373</v>
      </c>
    </row>
    <row r="15" spans="2:14" ht="12">
      <c r="B15" s="730" t="s">
        <v>829</v>
      </c>
      <c r="C15" s="174">
        <v>13.280676145209739</v>
      </c>
      <c r="D15" s="174">
        <v>13.320815919774162</v>
      </c>
      <c r="E15" s="174">
        <v>0.46764642613959495</v>
      </c>
      <c r="F15" s="174">
        <v>21.583828054873393</v>
      </c>
      <c r="G15" s="174">
        <v>0.46764642613959495</v>
      </c>
      <c r="H15" s="174">
        <v>21.583828054873393</v>
      </c>
      <c r="I15" s="174">
        <v>0.46764642613959495</v>
      </c>
      <c r="J15" s="174">
        <v>21.583828054873393</v>
      </c>
      <c r="K15" s="174">
        <v>70.62727777375522</v>
      </c>
      <c r="L15" s="174">
        <v>61.67675681792463</v>
      </c>
      <c r="M15" s="174">
        <v>77.0578155740306</v>
      </c>
      <c r="N15" s="174">
        <v>-14.846410265600923</v>
      </c>
    </row>
    <row r="16" spans="2:14" ht="12">
      <c r="B16" s="731" t="s">
        <v>888</v>
      </c>
      <c r="C16" s="176">
        <v>15.092011268491973</v>
      </c>
      <c r="D16" s="176">
        <v>12.647802610894672</v>
      </c>
      <c r="E16" s="176">
        <v>-0.22183663672278442</v>
      </c>
      <c r="F16" s="176">
        <v>22.04842055461826</v>
      </c>
      <c r="G16" s="176">
        <v>-0.22183663672278442</v>
      </c>
      <c r="H16" s="176">
        <v>22.04842055461826</v>
      </c>
      <c r="I16" s="176">
        <v>-0.22183663672278442</v>
      </c>
      <c r="J16" s="176">
        <v>22.04842055461826</v>
      </c>
      <c r="K16" s="176">
        <v>81.27128528108233</v>
      </c>
      <c r="L16" s="176">
        <v>62.40043237122157</v>
      </c>
      <c r="M16" s="176">
        <v>68.93761856935606</v>
      </c>
      <c r="N16" s="176">
        <v>-18.376985830828673</v>
      </c>
    </row>
    <row r="20" spans="2:14" ht="12">
      <c r="B20" s="728"/>
      <c r="N20" s="76" t="s">
        <v>685</v>
      </c>
    </row>
    <row r="21" spans="2:14" ht="12">
      <c r="B21" s="536"/>
      <c r="C21" s="914" t="s">
        <v>950</v>
      </c>
      <c r="D21" s="914"/>
      <c r="E21" s="914" t="s">
        <v>951</v>
      </c>
      <c r="F21" s="914"/>
      <c r="G21" s="914" t="s">
        <v>961</v>
      </c>
      <c r="H21" s="914"/>
      <c r="I21" s="914" t="s">
        <v>953</v>
      </c>
      <c r="J21" s="914"/>
      <c r="K21" s="914" t="s">
        <v>962</v>
      </c>
      <c r="L21" s="914"/>
      <c r="M21" s="914" t="s">
        <v>963</v>
      </c>
      <c r="N21" s="914"/>
    </row>
    <row r="22" spans="2:14" ht="12">
      <c r="B22" s="729"/>
      <c r="C22" s="538" t="s">
        <v>2</v>
      </c>
      <c r="D22" s="538" t="s">
        <v>3</v>
      </c>
      <c r="E22" s="538" t="s">
        <v>2</v>
      </c>
      <c r="F22" s="538" t="s">
        <v>3</v>
      </c>
      <c r="G22" s="538" t="s">
        <v>2</v>
      </c>
      <c r="H22" s="538" t="s">
        <v>3</v>
      </c>
      <c r="I22" s="538" t="s">
        <v>2</v>
      </c>
      <c r="J22" s="538" t="s">
        <v>3</v>
      </c>
      <c r="K22" s="538" t="s">
        <v>2</v>
      </c>
      <c r="L22" s="538" t="s">
        <v>3</v>
      </c>
      <c r="M22" s="538" t="s">
        <v>2</v>
      </c>
      <c r="N22" s="538" t="s">
        <v>3</v>
      </c>
    </row>
    <row r="23" spans="2:14" ht="12">
      <c r="B23" s="730" t="s">
        <v>954</v>
      </c>
      <c r="C23" s="732">
        <v>0</v>
      </c>
      <c r="D23" s="732">
        <v>0</v>
      </c>
      <c r="E23" s="732">
        <v>4508.2</v>
      </c>
      <c r="F23" s="732">
        <v>5050.5</v>
      </c>
      <c r="G23" s="732">
        <v>1226.7</v>
      </c>
      <c r="H23" s="732">
        <v>605.2</v>
      </c>
      <c r="I23" s="732">
        <v>305</v>
      </c>
      <c r="J23" s="732">
        <v>99.6</v>
      </c>
      <c r="K23" s="732">
        <v>3186</v>
      </c>
      <c r="L23" s="732">
        <v>3721.1</v>
      </c>
      <c r="M23" s="732">
        <v>-3501.2</v>
      </c>
      <c r="N23" s="732">
        <v>-3824.2</v>
      </c>
    </row>
    <row r="24" spans="2:14" ht="12">
      <c r="B24" s="730" t="s">
        <v>955</v>
      </c>
      <c r="C24" s="732">
        <v>51.1</v>
      </c>
      <c r="D24" s="732">
        <v>472.6</v>
      </c>
      <c r="E24" s="732">
        <v>8793.7</v>
      </c>
      <c r="F24" s="732">
        <v>10755.2</v>
      </c>
      <c r="G24" s="732">
        <v>1122.7</v>
      </c>
      <c r="H24" s="732">
        <v>675.9</v>
      </c>
      <c r="I24" s="732">
        <v>498.6</v>
      </c>
      <c r="J24" s="732">
        <v>423</v>
      </c>
      <c r="K24" s="732">
        <v>4037</v>
      </c>
      <c r="L24" s="732">
        <v>3535.5</v>
      </c>
      <c r="M24" s="732">
        <v>-4544.3</v>
      </c>
      <c r="N24" s="732">
        <v>-3965.3</v>
      </c>
    </row>
    <row r="25" spans="2:14" ht="12">
      <c r="B25" s="730" t="s">
        <v>956</v>
      </c>
      <c r="C25" s="732">
        <v>1450.9</v>
      </c>
      <c r="D25" s="732">
        <v>1288.6</v>
      </c>
      <c r="E25" s="732">
        <v>12794.7</v>
      </c>
      <c r="F25" s="732">
        <v>16209.9</v>
      </c>
      <c r="G25" s="732">
        <v>1516.1</v>
      </c>
      <c r="H25" s="732">
        <v>2312.3</v>
      </c>
      <c r="I25" s="732">
        <v>1073.8</v>
      </c>
      <c r="J25" s="732">
        <v>616.9</v>
      </c>
      <c r="K25" s="732">
        <v>-50.299999999998136</v>
      </c>
      <c r="L25" s="732">
        <v>352.9</v>
      </c>
      <c r="M25" s="732">
        <v>-2177.4</v>
      </c>
      <c r="N25" s="732">
        <v>-988</v>
      </c>
    </row>
    <row r="26" spans="2:14" ht="12">
      <c r="B26" s="730" t="s">
        <v>957</v>
      </c>
      <c r="C26" s="732">
        <v>2183.7</v>
      </c>
      <c r="D26" s="732">
        <v>1813.2</v>
      </c>
      <c r="E26" s="732">
        <v>17894.2</v>
      </c>
      <c r="F26" s="732">
        <v>21523.9</v>
      </c>
      <c r="G26" s="732">
        <v>1674.8</v>
      </c>
      <c r="H26" s="732">
        <v>3313.9</v>
      </c>
      <c r="I26" s="732">
        <v>1130.4</v>
      </c>
      <c r="J26" s="732">
        <v>872.4</v>
      </c>
      <c r="K26" s="732">
        <v>-1178.6</v>
      </c>
      <c r="L26" s="732">
        <v>1973.6</v>
      </c>
      <c r="M26" s="732">
        <v>-1097.4</v>
      </c>
      <c r="N26" s="732">
        <v>-5309.5</v>
      </c>
    </row>
    <row r="27" spans="2:14" ht="12">
      <c r="B27" s="730" t="s">
        <v>958</v>
      </c>
      <c r="C27" s="732">
        <v>2939.9</v>
      </c>
      <c r="D27" s="732">
        <v>3370.5</v>
      </c>
      <c r="E27" s="732">
        <v>23652.7</v>
      </c>
      <c r="F27" s="732">
        <v>26733.7</v>
      </c>
      <c r="G27" s="732">
        <v>2608</v>
      </c>
      <c r="H27" s="732">
        <v>7228.7</v>
      </c>
      <c r="I27" s="732">
        <v>1685.7</v>
      </c>
      <c r="J27" s="732">
        <v>1781.8</v>
      </c>
      <c r="K27" s="732">
        <v>-569.7</v>
      </c>
      <c r="L27" s="732">
        <v>4953.5</v>
      </c>
      <c r="M27" s="732">
        <v>-2275.1</v>
      </c>
      <c r="N27" s="732">
        <v>-10405.4</v>
      </c>
    </row>
    <row r="28" spans="2:14" ht="12">
      <c r="B28" s="730" t="s">
        <v>959</v>
      </c>
      <c r="C28" s="732">
        <v>4909.9</v>
      </c>
      <c r="D28" s="732">
        <v>6182.8</v>
      </c>
      <c r="E28" s="732">
        <v>31584.9</v>
      </c>
      <c r="F28" s="732">
        <v>37800.8</v>
      </c>
      <c r="G28" s="732">
        <v>5056.2</v>
      </c>
      <c r="H28" s="732">
        <v>7925</v>
      </c>
      <c r="I28" s="732">
        <v>2109.7</v>
      </c>
      <c r="J28" s="732">
        <v>1898.3</v>
      </c>
      <c r="K28" s="732">
        <v>683.4000000000042</v>
      </c>
      <c r="L28" s="732">
        <v>3945.7</v>
      </c>
      <c r="M28" s="732">
        <v>-5830.9</v>
      </c>
      <c r="N28" s="732">
        <v>-9525.9</v>
      </c>
    </row>
    <row r="29" spans="2:14" ht="12">
      <c r="B29" s="730" t="s">
        <v>960</v>
      </c>
      <c r="C29" s="732">
        <v>5974.2</v>
      </c>
      <c r="D29" s="732">
        <v>7777.8</v>
      </c>
      <c r="E29" s="732">
        <v>35824.8</v>
      </c>
      <c r="F29" s="732">
        <v>42249.4</v>
      </c>
      <c r="G29" s="732">
        <v>5869</v>
      </c>
      <c r="H29" s="732">
        <v>8014.2</v>
      </c>
      <c r="I29" s="732">
        <v>2421.7</v>
      </c>
      <c r="J29" s="732">
        <v>1972.1</v>
      </c>
      <c r="K29" s="732">
        <v>174.70000000000164</v>
      </c>
      <c r="L29" s="732">
        <v>1824.9</v>
      </c>
      <c r="M29" s="732">
        <v>-5630.7</v>
      </c>
      <c r="N29" s="732">
        <v>-8798.3</v>
      </c>
    </row>
    <row r="30" spans="2:14" ht="12">
      <c r="B30" s="730" t="s">
        <v>799</v>
      </c>
      <c r="C30" s="732">
        <v>8100.7</v>
      </c>
      <c r="D30" s="732">
        <v>9118.7</v>
      </c>
      <c r="E30" s="732">
        <v>41256.8</v>
      </c>
      <c r="F30" s="732">
        <v>48042.5</v>
      </c>
      <c r="G30" s="732">
        <v>6039.4</v>
      </c>
      <c r="H30" s="732">
        <v>10632.6</v>
      </c>
      <c r="I30" s="732">
        <v>2369.8</v>
      </c>
      <c r="J30" s="732">
        <v>2177.1</v>
      </c>
      <c r="K30" s="732">
        <v>-875.6999999999925</v>
      </c>
      <c r="L30" s="732">
        <v>1177.82</v>
      </c>
      <c r="M30" s="732">
        <v>-5522.6</v>
      </c>
      <c r="N30" s="732">
        <v>-12933.7</v>
      </c>
    </row>
    <row r="31" spans="2:14" ht="12">
      <c r="B31" s="730" t="s">
        <v>829</v>
      </c>
      <c r="C31" s="732">
        <v>9331.3</v>
      </c>
      <c r="D31" s="732">
        <v>11667</v>
      </c>
      <c r="E31" s="732">
        <v>46375.3</v>
      </c>
      <c r="F31" s="732">
        <v>56652.7</v>
      </c>
      <c r="G31" s="732">
        <v>7069.6</v>
      </c>
      <c r="H31" s="732">
        <v>11429.9</v>
      </c>
      <c r="I31" s="732">
        <v>2789.9</v>
      </c>
      <c r="J31" s="732">
        <v>2375.7</v>
      </c>
      <c r="K31" s="732">
        <v>-2621.0999999999867</v>
      </c>
      <c r="L31" s="732">
        <v>4020.3</v>
      </c>
      <c r="M31" s="732">
        <v>-7017.7</v>
      </c>
      <c r="N31" s="732">
        <v>-16781.3</v>
      </c>
    </row>
    <row r="32" spans="2:14" ht="12">
      <c r="B32" s="731" t="s">
        <v>888</v>
      </c>
      <c r="C32" s="733">
        <v>11122.5</v>
      </c>
      <c r="D32" s="733">
        <v>15011.1</v>
      </c>
      <c r="E32" s="733">
        <v>52023.8</v>
      </c>
      <c r="F32" s="733">
        <v>63714.2</v>
      </c>
      <c r="G32" s="733">
        <v>7771.1</v>
      </c>
      <c r="H32" s="733">
        <v>12620.3</v>
      </c>
      <c r="I32" s="733">
        <v>3027.7</v>
      </c>
      <c r="J32" s="733">
        <v>2471.3</v>
      </c>
      <c r="K32" s="733">
        <v>-5079</v>
      </c>
      <c r="L32" s="733">
        <v>2854.9</v>
      </c>
      <c r="M32" s="733">
        <v>-4802.8</v>
      </c>
      <c r="N32" s="733">
        <v>-15716.9</v>
      </c>
    </row>
  </sheetData>
  <sheetProtection/>
  <mergeCells count="14">
    <mergeCell ref="B1:N1"/>
    <mergeCell ref="B2:N2"/>
    <mergeCell ref="C5:D5"/>
    <mergeCell ref="E5:F5"/>
    <mergeCell ref="G5:H5"/>
    <mergeCell ref="I5:J5"/>
    <mergeCell ref="K5:L5"/>
    <mergeCell ref="M5:N5"/>
    <mergeCell ref="K21:L21"/>
    <mergeCell ref="M21:N21"/>
    <mergeCell ref="C21:D21"/>
    <mergeCell ref="E21:F21"/>
    <mergeCell ref="G21:H21"/>
    <mergeCell ref="I21:J21"/>
  </mergeCells>
  <printOptions/>
  <pageMargins left="1" right="1" top="1" bottom="1" header="0.5" footer="0.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H44"/>
  <sheetViews>
    <sheetView zoomScale="95" zoomScaleNormal="95" zoomScalePageLayoutView="0" workbookViewId="0" topLeftCell="A23">
      <selection activeCell="G43" sqref="G43"/>
    </sheetView>
  </sheetViews>
  <sheetFormatPr defaultColWidth="9.140625" defaultRowHeight="12.75"/>
  <cols>
    <col min="1" max="1" width="5.28125" style="65" customWidth="1"/>
    <col min="2" max="2" width="26.421875" style="65" customWidth="1"/>
    <col min="3" max="4" width="10.28125" style="65" customWidth="1"/>
    <col min="5" max="6" width="10.57421875" style="65" customWidth="1"/>
    <col min="7" max="7" width="9.7109375" style="65" customWidth="1"/>
    <col min="8" max="8" width="11.140625" style="65" customWidth="1"/>
    <col min="9" max="16384" width="9.140625" style="65" customWidth="1"/>
  </cols>
  <sheetData>
    <row r="1" ht="15.75">
      <c r="D1" s="239" t="s">
        <v>506</v>
      </c>
    </row>
    <row r="2" spans="1:8" ht="15.75">
      <c r="A2" s="812" t="s">
        <v>784</v>
      </c>
      <c r="B2" s="812"/>
      <c r="C2" s="812"/>
      <c r="D2" s="812"/>
      <c r="E2" s="812"/>
      <c r="F2" s="812"/>
      <c r="G2" s="812"/>
      <c r="H2" s="812"/>
    </row>
    <row r="3" spans="1:8" ht="15.75">
      <c r="A3" s="559"/>
      <c r="B3" s="559"/>
      <c r="C3" s="8"/>
      <c r="D3" s="8"/>
      <c r="E3" s="559"/>
      <c r="F3" s="559"/>
      <c r="G3" s="8"/>
      <c r="H3" s="8"/>
    </row>
    <row r="4" spans="1:8" ht="12">
      <c r="A4" s="539"/>
      <c r="G4" s="76"/>
      <c r="H4" s="76" t="s">
        <v>685</v>
      </c>
    </row>
    <row r="5" spans="1:8" ht="14.25" customHeight="1">
      <c r="A5" s="918" t="s">
        <v>279</v>
      </c>
      <c r="B5" s="921" t="s">
        <v>280</v>
      </c>
      <c r="C5" s="916" t="s">
        <v>2</v>
      </c>
      <c r="D5" s="917"/>
      <c r="E5" s="916" t="s">
        <v>3</v>
      </c>
      <c r="F5" s="917"/>
      <c r="G5" s="916" t="s">
        <v>818</v>
      </c>
      <c r="H5" s="917"/>
    </row>
    <row r="6" spans="1:8" ht="12.75" customHeight="1">
      <c r="A6" s="919"/>
      <c r="B6" s="922"/>
      <c r="C6" s="924"/>
      <c r="D6" s="925"/>
      <c r="E6" s="924"/>
      <c r="F6" s="925"/>
      <c r="G6" s="924" t="s">
        <v>891</v>
      </c>
      <c r="H6" s="925"/>
    </row>
    <row r="7" spans="1:8" ht="13.5" customHeight="1">
      <c r="A7" s="920"/>
      <c r="B7" s="923"/>
      <c r="C7" s="593" t="s">
        <v>216</v>
      </c>
      <c r="D7" s="593" t="s">
        <v>873</v>
      </c>
      <c r="E7" s="593" t="s">
        <v>216</v>
      </c>
      <c r="F7" s="593" t="s">
        <v>873</v>
      </c>
      <c r="G7" s="594" t="s">
        <v>2</v>
      </c>
      <c r="H7" s="594" t="s">
        <v>3</v>
      </c>
    </row>
    <row r="8" spans="1:8" ht="13.5" customHeight="1">
      <c r="A8" s="582">
        <v>1</v>
      </c>
      <c r="B8" s="585" t="s">
        <v>281</v>
      </c>
      <c r="C8" s="540">
        <v>51383.073</v>
      </c>
      <c r="D8" s="540">
        <v>60103.507</v>
      </c>
      <c r="E8" s="540">
        <f>E9+E12</f>
        <v>62970.282</v>
      </c>
      <c r="F8" s="652">
        <v>70374.248</v>
      </c>
      <c r="G8" s="540">
        <f aca="true" t="shared" si="0" ref="G8:G39">D8-C8</f>
        <v>8720.434000000001</v>
      </c>
      <c r="H8" s="540">
        <f aca="true" t="shared" si="1" ref="H8:H39">F8-E8</f>
        <v>7403.966000000008</v>
      </c>
    </row>
    <row r="9" spans="1:8" ht="13.5" customHeight="1">
      <c r="A9" s="587"/>
      <c r="B9" s="588" t="s">
        <v>282</v>
      </c>
      <c r="C9" s="541">
        <v>50425.373</v>
      </c>
      <c r="D9" s="541">
        <v>58665.907</v>
      </c>
      <c r="E9" s="541">
        <f>E10+E11</f>
        <v>60855.106999999996</v>
      </c>
      <c r="F9" s="653">
        <v>67708.248</v>
      </c>
      <c r="G9" s="541">
        <f t="shared" si="0"/>
        <v>8240.534</v>
      </c>
      <c r="H9" s="541">
        <f t="shared" si="1"/>
        <v>6853.1410000000105</v>
      </c>
    </row>
    <row r="10" spans="1:8" ht="13.5" customHeight="1">
      <c r="A10" s="589"/>
      <c r="B10" s="590" t="s">
        <v>283</v>
      </c>
      <c r="C10" s="542">
        <v>10923.773</v>
      </c>
      <c r="D10" s="542">
        <v>17754.282</v>
      </c>
      <c r="E10" s="542">
        <v>9209.282</v>
      </c>
      <c r="F10" s="651">
        <v>18670.748</v>
      </c>
      <c r="G10" s="542">
        <f t="shared" si="0"/>
        <v>6830.509</v>
      </c>
      <c r="H10" s="542">
        <f t="shared" si="1"/>
        <v>9461.466</v>
      </c>
    </row>
    <row r="11" spans="1:8" ht="13.5" customHeight="1">
      <c r="A11" s="589"/>
      <c r="B11" s="590" t="s">
        <v>284</v>
      </c>
      <c r="C11" s="542">
        <v>39501.6</v>
      </c>
      <c r="D11" s="542">
        <v>40911.625</v>
      </c>
      <c r="E11" s="542">
        <f>51245.825+400</f>
        <v>51645.825</v>
      </c>
      <c r="F11" s="651">
        <v>49037.5</v>
      </c>
      <c r="G11" s="542">
        <f t="shared" si="0"/>
        <v>1410.0250000000015</v>
      </c>
      <c r="H11" s="542">
        <f t="shared" si="1"/>
        <v>-2608.324999999997</v>
      </c>
    </row>
    <row r="12" spans="1:8" ht="13.5" customHeight="1">
      <c r="A12" s="587"/>
      <c r="B12" s="588" t="s">
        <v>285</v>
      </c>
      <c r="C12" s="542">
        <v>957.7</v>
      </c>
      <c r="D12" s="542">
        <v>1437.6</v>
      </c>
      <c r="E12" s="542">
        <f>2515.175-400</f>
        <v>2115.175</v>
      </c>
      <c r="F12" s="651">
        <v>2666</v>
      </c>
      <c r="G12" s="542">
        <f t="shared" si="0"/>
        <v>479.89999999999986</v>
      </c>
      <c r="H12" s="542">
        <f t="shared" si="1"/>
        <v>550.8249999999998</v>
      </c>
    </row>
    <row r="13" spans="1:8" ht="13.5" customHeight="1" hidden="1">
      <c r="A13" s="589"/>
      <c r="B13" s="590" t="s">
        <v>286</v>
      </c>
      <c r="C13" s="542">
        <v>200</v>
      </c>
      <c r="D13" s="542">
        <v>250</v>
      </c>
      <c r="E13" s="542">
        <v>400</v>
      </c>
      <c r="F13" s="651">
        <v>0</v>
      </c>
      <c r="G13" s="542">
        <f t="shared" si="0"/>
        <v>50</v>
      </c>
      <c r="H13" s="542">
        <f t="shared" si="1"/>
        <v>-400</v>
      </c>
    </row>
    <row r="14" spans="1:8" ht="13.5" customHeight="1">
      <c r="A14" s="582">
        <v>2</v>
      </c>
      <c r="B14" s="585" t="s">
        <v>287</v>
      </c>
      <c r="C14" s="540">
        <v>19999.2</v>
      </c>
      <c r="D14" s="540">
        <v>17959.237999999998</v>
      </c>
      <c r="E14" s="540">
        <f>E15+E18</f>
        <v>17959.214</v>
      </c>
      <c r="F14" s="654">
        <v>19177.121</v>
      </c>
      <c r="G14" s="540">
        <f t="shared" si="0"/>
        <v>-2039.9620000000032</v>
      </c>
      <c r="H14" s="540">
        <f t="shared" si="1"/>
        <v>1217.9069999999992</v>
      </c>
    </row>
    <row r="15" spans="1:8" ht="13.5" customHeight="1">
      <c r="A15" s="587"/>
      <c r="B15" s="588" t="s">
        <v>282</v>
      </c>
      <c r="C15" s="541">
        <v>9623.2</v>
      </c>
      <c r="D15" s="541">
        <v>7789.724</v>
      </c>
      <c r="E15" s="541">
        <f>E16+E17</f>
        <v>7789.646000000001</v>
      </c>
      <c r="F15" s="653">
        <v>8209.646</v>
      </c>
      <c r="G15" s="541">
        <f t="shared" si="0"/>
        <v>-1833.4760000000006</v>
      </c>
      <c r="H15" s="541">
        <f t="shared" si="1"/>
        <v>420</v>
      </c>
    </row>
    <row r="16" spans="1:8" ht="13.5" customHeight="1">
      <c r="A16" s="589"/>
      <c r="B16" s="590" t="s">
        <v>288</v>
      </c>
      <c r="C16" s="542">
        <v>1518.7</v>
      </c>
      <c r="D16" s="542">
        <v>1518.7</v>
      </c>
      <c r="E16" s="542">
        <v>1518.622</v>
      </c>
      <c r="F16" s="651">
        <v>1518.622</v>
      </c>
      <c r="G16" s="542">
        <f t="shared" si="0"/>
        <v>0</v>
      </c>
      <c r="H16" s="542">
        <f t="shared" si="1"/>
        <v>0</v>
      </c>
    </row>
    <row r="17" spans="1:8" ht="13.5" customHeight="1">
      <c r="A17" s="589"/>
      <c r="B17" s="590" t="s">
        <v>284</v>
      </c>
      <c r="C17" s="542">
        <v>8104.5</v>
      </c>
      <c r="D17" s="542">
        <v>6271.024</v>
      </c>
      <c r="E17" s="542">
        <v>6271.024</v>
      </c>
      <c r="F17" s="651">
        <v>6691.024</v>
      </c>
      <c r="G17" s="542">
        <f t="shared" si="0"/>
        <v>-1833.4759999999997</v>
      </c>
      <c r="H17" s="542">
        <f t="shared" si="1"/>
        <v>420</v>
      </c>
    </row>
    <row r="18" spans="1:8" ht="13.5" customHeight="1">
      <c r="A18" s="587"/>
      <c r="B18" s="588" t="s">
        <v>289</v>
      </c>
      <c r="C18" s="542">
        <v>10376</v>
      </c>
      <c r="D18" s="542">
        <v>10169.514</v>
      </c>
      <c r="E18" s="542">
        <v>10169.568</v>
      </c>
      <c r="F18" s="651">
        <v>10967.474999999999</v>
      </c>
      <c r="G18" s="542">
        <f t="shared" si="0"/>
        <v>-206.4860000000008</v>
      </c>
      <c r="H18" s="542">
        <f t="shared" si="1"/>
        <v>797.9069999999992</v>
      </c>
    </row>
    <row r="19" spans="1:8" ht="13.5" customHeight="1">
      <c r="A19" s="582">
        <v>3</v>
      </c>
      <c r="B19" s="585" t="s">
        <v>290</v>
      </c>
      <c r="C19" s="540">
        <v>6576.8</v>
      </c>
      <c r="D19" s="540">
        <v>4089.243</v>
      </c>
      <c r="E19" s="540">
        <f>E20+E23</f>
        <v>3876.759</v>
      </c>
      <c r="F19" s="654">
        <v>3876.759</v>
      </c>
      <c r="G19" s="540">
        <f t="shared" si="0"/>
        <v>-2487.5570000000002</v>
      </c>
      <c r="H19" s="540">
        <f t="shared" si="1"/>
        <v>0</v>
      </c>
    </row>
    <row r="20" spans="1:8" ht="13.5" customHeight="1">
      <c r="A20" s="587"/>
      <c r="B20" s="588" t="s">
        <v>282</v>
      </c>
      <c r="C20" s="544">
        <v>231.4</v>
      </c>
      <c r="D20" s="544">
        <v>254.384</v>
      </c>
      <c r="E20" s="544">
        <f>E21+E22</f>
        <v>254.384</v>
      </c>
      <c r="F20" s="655">
        <v>275.154</v>
      </c>
      <c r="G20" s="544">
        <f t="shared" si="0"/>
        <v>22.98399999999998</v>
      </c>
      <c r="H20" s="544">
        <f t="shared" si="1"/>
        <v>20.77000000000001</v>
      </c>
    </row>
    <row r="21" spans="1:8" ht="13.5" customHeight="1">
      <c r="A21" s="589"/>
      <c r="B21" s="590" t="s">
        <v>283</v>
      </c>
      <c r="C21" s="542">
        <v>231.4</v>
      </c>
      <c r="D21" s="542">
        <v>254.384</v>
      </c>
      <c r="E21" s="542">
        <v>254.384</v>
      </c>
      <c r="F21" s="651">
        <v>275.154</v>
      </c>
      <c r="G21" s="542">
        <f t="shared" si="0"/>
        <v>22.98399999999998</v>
      </c>
      <c r="H21" s="542">
        <f t="shared" si="1"/>
        <v>20.77000000000001</v>
      </c>
    </row>
    <row r="22" spans="1:8" ht="13.5" customHeight="1">
      <c r="A22" s="589"/>
      <c r="B22" s="590" t="s">
        <v>284</v>
      </c>
      <c r="C22" s="542">
        <v>0</v>
      </c>
      <c r="D22" s="542">
        <v>0</v>
      </c>
      <c r="E22" s="542">
        <v>0</v>
      </c>
      <c r="F22" s="651">
        <v>0</v>
      </c>
      <c r="G22" s="542">
        <f t="shared" si="0"/>
        <v>0</v>
      </c>
      <c r="H22" s="542">
        <f t="shared" si="1"/>
        <v>0</v>
      </c>
    </row>
    <row r="23" spans="1:8" ht="13.5" customHeight="1">
      <c r="A23" s="587"/>
      <c r="B23" s="588" t="s">
        <v>289</v>
      </c>
      <c r="C23" s="542">
        <v>6345.4</v>
      </c>
      <c r="D23" s="542">
        <v>3834.859</v>
      </c>
      <c r="E23" s="542">
        <v>3622.375</v>
      </c>
      <c r="F23" s="651">
        <v>3601.605</v>
      </c>
      <c r="G23" s="542">
        <f t="shared" si="0"/>
        <v>-2510.5409999999997</v>
      </c>
      <c r="H23" s="542">
        <f t="shared" si="1"/>
        <v>-20.769999999999982</v>
      </c>
    </row>
    <row r="24" spans="1:8" ht="13.5" customHeight="1">
      <c r="A24" s="582">
        <v>4</v>
      </c>
      <c r="B24" s="585" t="s">
        <v>291</v>
      </c>
      <c r="C24" s="545">
        <v>1428.9</v>
      </c>
      <c r="D24" s="545">
        <v>1678.877</v>
      </c>
      <c r="E24" s="545">
        <f>E25+E27</f>
        <v>1678.879</v>
      </c>
      <c r="F24" s="656">
        <v>1390.996</v>
      </c>
      <c r="G24" s="545">
        <f t="shared" si="0"/>
        <v>249.97699999999986</v>
      </c>
      <c r="H24" s="545">
        <f t="shared" si="1"/>
        <v>-287.8829999999998</v>
      </c>
    </row>
    <row r="25" spans="1:8" ht="13.5" customHeight="1">
      <c r="A25" s="587"/>
      <c r="B25" s="588" t="s">
        <v>282</v>
      </c>
      <c r="C25" s="544">
        <v>49.6</v>
      </c>
      <c r="D25" s="544">
        <v>54.8</v>
      </c>
      <c r="E25" s="544">
        <f>E26</f>
        <v>55.322</v>
      </c>
      <c r="F25" s="655">
        <v>52.652</v>
      </c>
      <c r="G25" s="544">
        <f t="shared" si="0"/>
        <v>5.199999999999996</v>
      </c>
      <c r="H25" s="544">
        <f t="shared" si="1"/>
        <v>-2.6700000000000017</v>
      </c>
    </row>
    <row r="26" spans="1:8" ht="13.5" customHeight="1">
      <c r="A26" s="589"/>
      <c r="B26" s="590" t="s">
        <v>283</v>
      </c>
      <c r="C26" s="542">
        <v>49.6</v>
      </c>
      <c r="D26" s="542">
        <v>54.8</v>
      </c>
      <c r="E26" s="542">
        <v>55.322</v>
      </c>
      <c r="F26" s="651">
        <v>52.652</v>
      </c>
      <c r="G26" s="542">
        <f t="shared" si="0"/>
        <v>5.199999999999996</v>
      </c>
      <c r="H26" s="542">
        <f t="shared" si="1"/>
        <v>-2.6700000000000017</v>
      </c>
    </row>
    <row r="27" spans="1:8" ht="13.5" customHeight="1">
      <c r="A27" s="587"/>
      <c r="B27" s="588" t="s">
        <v>289</v>
      </c>
      <c r="C27" s="542">
        <v>1379.3</v>
      </c>
      <c r="D27" s="542">
        <v>1624.077</v>
      </c>
      <c r="E27" s="542">
        <v>1623.557</v>
      </c>
      <c r="F27" s="651">
        <v>1338.344</v>
      </c>
      <c r="G27" s="542">
        <f t="shared" si="0"/>
        <v>244.77700000000004</v>
      </c>
      <c r="H27" s="542">
        <f t="shared" si="1"/>
        <v>-285.21299999999997</v>
      </c>
    </row>
    <row r="28" spans="1:8" ht="13.5" customHeight="1">
      <c r="A28" s="582">
        <v>5</v>
      </c>
      <c r="B28" s="585" t="s">
        <v>292</v>
      </c>
      <c r="C28" s="545">
        <v>3454</v>
      </c>
      <c r="D28" s="545">
        <v>3465.627</v>
      </c>
      <c r="E28" s="545">
        <f>E29+E31</f>
        <v>3469.774</v>
      </c>
      <c r="F28" s="656">
        <v>3150.4429999999998</v>
      </c>
      <c r="G28" s="545">
        <f t="shared" si="0"/>
        <v>11.626999999999953</v>
      </c>
      <c r="H28" s="545">
        <f t="shared" si="1"/>
        <v>-319.33100000000013</v>
      </c>
    </row>
    <row r="29" spans="1:8" ht="13.5" customHeight="1">
      <c r="A29" s="587"/>
      <c r="B29" s="588" t="s">
        <v>282</v>
      </c>
      <c r="C29" s="544">
        <v>944.6</v>
      </c>
      <c r="D29" s="544">
        <v>944.6</v>
      </c>
      <c r="E29" s="544">
        <f>E30</f>
        <v>944.6</v>
      </c>
      <c r="F29" s="655">
        <v>944.6</v>
      </c>
      <c r="G29" s="544">
        <f t="shared" si="0"/>
        <v>0</v>
      </c>
      <c r="H29" s="544">
        <f t="shared" si="1"/>
        <v>0</v>
      </c>
    </row>
    <row r="30" spans="1:8" ht="13.5" customHeight="1">
      <c r="A30" s="589"/>
      <c r="B30" s="590" t="s">
        <v>293</v>
      </c>
      <c r="C30" s="542">
        <v>944.6</v>
      </c>
      <c r="D30" s="542">
        <v>944.6</v>
      </c>
      <c r="E30" s="542">
        <v>944.6</v>
      </c>
      <c r="F30" s="651">
        <v>944.6</v>
      </c>
      <c r="G30" s="542">
        <f t="shared" si="0"/>
        <v>0</v>
      </c>
      <c r="H30" s="542">
        <f t="shared" si="1"/>
        <v>0</v>
      </c>
    </row>
    <row r="31" spans="1:8" ht="13.5" customHeight="1">
      <c r="A31" s="587"/>
      <c r="B31" s="588" t="s">
        <v>294</v>
      </c>
      <c r="C31" s="542">
        <v>2509.4</v>
      </c>
      <c r="D31" s="542">
        <v>2521.027</v>
      </c>
      <c r="E31" s="542">
        <v>2525.174</v>
      </c>
      <c r="F31" s="651">
        <v>2205.843</v>
      </c>
      <c r="G31" s="542">
        <f t="shared" si="0"/>
        <v>11.626999999999953</v>
      </c>
      <c r="H31" s="542">
        <f t="shared" si="1"/>
        <v>-319.33100000000013</v>
      </c>
    </row>
    <row r="32" spans="1:8" ht="13.5" customHeight="1">
      <c r="A32" s="587"/>
      <c r="B32" s="588" t="s">
        <v>295</v>
      </c>
      <c r="C32" s="542">
        <v>1035.9</v>
      </c>
      <c r="D32" s="542">
        <v>1047.5</v>
      </c>
      <c r="E32" s="542">
        <v>1051.8</v>
      </c>
      <c r="F32" s="651">
        <v>1051.676</v>
      </c>
      <c r="G32" s="542">
        <f t="shared" si="0"/>
        <v>11.599999999999909</v>
      </c>
      <c r="H32" s="542">
        <f t="shared" si="1"/>
        <v>-0.12400000000002365</v>
      </c>
    </row>
    <row r="33" spans="1:8" ht="13.5" customHeight="1">
      <c r="A33" s="582">
        <v>6</v>
      </c>
      <c r="B33" s="585" t="s">
        <v>296</v>
      </c>
      <c r="C33" s="591">
        <v>2623</v>
      </c>
      <c r="D33" s="591">
        <v>-4802.8</v>
      </c>
      <c r="E33" s="591">
        <f>E34</f>
        <v>1071</v>
      </c>
      <c r="F33" s="657">
        <v>-15716.9</v>
      </c>
      <c r="G33" s="591">
        <f t="shared" si="0"/>
        <v>-7425.8</v>
      </c>
      <c r="H33" s="591">
        <f t="shared" si="1"/>
        <v>-16787.9</v>
      </c>
    </row>
    <row r="34" spans="1:8" ht="13.5" customHeight="1">
      <c r="A34" s="582"/>
      <c r="B34" s="588" t="s">
        <v>167</v>
      </c>
      <c r="C34" s="542">
        <v>2623</v>
      </c>
      <c r="D34" s="542">
        <v>-4802.8</v>
      </c>
      <c r="E34" s="542">
        <v>1071</v>
      </c>
      <c r="F34" s="651">
        <v>-15716.9</v>
      </c>
      <c r="G34" s="542">
        <f t="shared" si="0"/>
        <v>-7425.8</v>
      </c>
      <c r="H34" s="542">
        <f t="shared" si="1"/>
        <v>-16787.9</v>
      </c>
    </row>
    <row r="35" spans="1:8" ht="13.5" customHeight="1">
      <c r="A35" s="582">
        <v>7</v>
      </c>
      <c r="B35" s="585" t="s">
        <v>297</v>
      </c>
      <c r="C35" s="540">
        <v>85464.973</v>
      </c>
      <c r="D35" s="540">
        <v>82493.69199999998</v>
      </c>
      <c r="E35" s="540">
        <f>E36+E39</f>
        <v>91025.908</v>
      </c>
      <c r="F35" s="540">
        <v>82252.667</v>
      </c>
      <c r="G35" s="540">
        <f t="shared" si="0"/>
        <v>-2971.2810000000172</v>
      </c>
      <c r="H35" s="540">
        <f t="shared" si="1"/>
        <v>-8773.240999999995</v>
      </c>
    </row>
    <row r="36" spans="1:8" ht="13.5" customHeight="1">
      <c r="A36" s="582"/>
      <c r="B36" s="585" t="s">
        <v>298</v>
      </c>
      <c r="C36" s="540">
        <v>63897.172999999995</v>
      </c>
      <c r="D36" s="540">
        <v>62906.61499999999</v>
      </c>
      <c r="E36" s="540">
        <f>E37+E38</f>
        <v>70970.059</v>
      </c>
      <c r="F36" s="540">
        <v>61473.4</v>
      </c>
      <c r="G36" s="540">
        <f t="shared" si="0"/>
        <v>-990.5580000000045</v>
      </c>
      <c r="H36" s="540">
        <f t="shared" si="1"/>
        <v>-9496.658999999992</v>
      </c>
    </row>
    <row r="37" spans="1:8" ht="13.5" customHeight="1">
      <c r="A37" s="583"/>
      <c r="B37" s="590" t="s">
        <v>299</v>
      </c>
      <c r="C37" s="546">
        <v>15346.473</v>
      </c>
      <c r="D37" s="546">
        <v>14779.365999999998</v>
      </c>
      <c r="E37" s="546">
        <f>E10+E16+E21+E26+E34</f>
        <v>12108.609999999999</v>
      </c>
      <c r="F37" s="546">
        <v>4800.275999999996</v>
      </c>
      <c r="G37" s="546">
        <f t="shared" si="0"/>
        <v>-567.1070000000018</v>
      </c>
      <c r="H37" s="546">
        <f t="shared" si="1"/>
        <v>-7308.334000000003</v>
      </c>
    </row>
    <row r="38" spans="1:8" ht="13.5" customHeight="1">
      <c r="A38" s="592"/>
      <c r="B38" s="590" t="s">
        <v>691</v>
      </c>
      <c r="C38" s="547">
        <v>48550.7</v>
      </c>
      <c r="D38" s="547">
        <v>48127.248999999996</v>
      </c>
      <c r="E38" s="547">
        <f>E11+E17+E22+E30</f>
        <v>58861.44899999999</v>
      </c>
      <c r="F38" s="658">
        <v>56673.124</v>
      </c>
      <c r="G38" s="547">
        <f t="shared" si="0"/>
        <v>-423.45100000000093</v>
      </c>
      <c r="H38" s="547">
        <f t="shared" si="1"/>
        <v>-2188.32499999999</v>
      </c>
    </row>
    <row r="39" spans="1:8" ht="13.5" customHeight="1">
      <c r="A39" s="583"/>
      <c r="B39" s="585" t="s">
        <v>300</v>
      </c>
      <c r="C39" s="545">
        <v>21567.8</v>
      </c>
      <c r="D39" s="545">
        <v>19587.076999999997</v>
      </c>
      <c r="E39" s="545">
        <f>E12+E18+E23+E27+E31</f>
        <v>20055.849</v>
      </c>
      <c r="F39" s="656">
        <v>20779.267</v>
      </c>
      <c r="G39" s="545">
        <f t="shared" si="0"/>
        <v>-1980.7230000000018</v>
      </c>
      <c r="H39" s="545">
        <f t="shared" si="1"/>
        <v>723.4180000000015</v>
      </c>
    </row>
    <row r="40" spans="1:8" ht="13.5" customHeight="1">
      <c r="A40" s="584"/>
      <c r="B40" s="586"/>
      <c r="C40" s="543"/>
      <c r="D40" s="543"/>
      <c r="E40" s="543"/>
      <c r="F40" s="543"/>
      <c r="G40" s="543"/>
      <c r="H40" s="543"/>
    </row>
    <row r="41" spans="1:8" ht="12">
      <c r="A41" s="581"/>
      <c r="B41" s="66"/>
      <c r="C41" s="630"/>
      <c r="D41" s="630"/>
      <c r="E41" s="630"/>
      <c r="F41" s="630"/>
      <c r="G41" s="630"/>
      <c r="H41" s="630"/>
    </row>
    <row r="42" ht="12">
      <c r="A42" s="539"/>
    </row>
    <row r="43" ht="12">
      <c r="A43" s="539"/>
    </row>
    <row r="44" ht="12">
      <c r="A44" s="539"/>
    </row>
  </sheetData>
  <sheetProtection/>
  <mergeCells count="7">
    <mergeCell ref="A2:H2"/>
    <mergeCell ref="G5:H5"/>
    <mergeCell ref="A5:A7"/>
    <mergeCell ref="B5:B7"/>
    <mergeCell ref="G6:H6"/>
    <mergeCell ref="C5:D6"/>
    <mergeCell ref="E5:F6"/>
  </mergeCells>
  <printOptions/>
  <pageMargins left="1" right="1" top="1" bottom="1" header="0.5" footer="0.5"/>
  <pageSetup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J11" sqref="J11"/>
    </sheetView>
  </sheetViews>
  <sheetFormatPr defaultColWidth="9.140625" defaultRowHeight="12.75"/>
  <cols>
    <col min="1" max="1" width="29.7109375" style="8" customWidth="1"/>
    <col min="2" max="2" width="9.140625" style="8" hidden="1" customWidth="1"/>
    <col min="3" max="5" width="9.140625" style="8" customWidth="1"/>
    <col min="6" max="6" width="9.57421875" style="8" customWidth="1"/>
    <col min="7" max="16384" width="9.140625" style="8" customWidth="1"/>
  </cols>
  <sheetData>
    <row r="1" spans="1:8" ht="15.75">
      <c r="A1" s="812" t="s">
        <v>565</v>
      </c>
      <c r="B1" s="812"/>
      <c r="C1" s="812"/>
      <c r="D1" s="812"/>
      <c r="E1" s="812"/>
      <c r="F1" s="812"/>
      <c r="G1" s="812"/>
      <c r="H1" s="812"/>
    </row>
    <row r="2" spans="1:8" ht="15.75">
      <c r="A2" s="812" t="s">
        <v>370</v>
      </c>
      <c r="B2" s="812"/>
      <c r="C2" s="812"/>
      <c r="D2" s="812"/>
      <c r="E2" s="812"/>
      <c r="F2" s="812"/>
      <c r="G2" s="812"/>
      <c r="H2" s="812"/>
    </row>
    <row r="3" spans="1:8" ht="15.75">
      <c r="A3" s="926" t="s">
        <v>890</v>
      </c>
      <c r="B3" s="926"/>
      <c r="C3" s="926"/>
      <c r="D3" s="926"/>
      <c r="E3" s="926"/>
      <c r="F3" s="926"/>
      <c r="G3" s="926"/>
      <c r="H3" s="926"/>
    </row>
    <row r="4" spans="1:8" ht="12.75">
      <c r="A4" s="8" t="s">
        <v>1</v>
      </c>
      <c r="B4" s="26"/>
      <c r="D4" s="27"/>
      <c r="F4" s="28"/>
      <c r="H4" s="612" t="s">
        <v>330</v>
      </c>
    </row>
    <row r="5" spans="1:8" ht="12.75">
      <c r="A5" s="904"/>
      <c r="B5" s="930" t="s">
        <v>247</v>
      </c>
      <c r="C5" s="927" t="s">
        <v>670</v>
      </c>
      <c r="D5" s="927" t="s">
        <v>671</v>
      </c>
      <c r="E5" s="927" t="s">
        <v>672</v>
      </c>
      <c r="F5" s="932" t="s">
        <v>311</v>
      </c>
      <c r="G5" s="933"/>
      <c r="H5" s="934"/>
    </row>
    <row r="6" spans="1:8" ht="12.75">
      <c r="A6" s="929"/>
      <c r="B6" s="931"/>
      <c r="C6" s="928"/>
      <c r="D6" s="928"/>
      <c r="E6" s="928"/>
      <c r="F6" s="97" t="s">
        <v>85</v>
      </c>
      <c r="G6" s="86" t="s">
        <v>2</v>
      </c>
      <c r="H6" s="86" t="s">
        <v>3</v>
      </c>
    </row>
    <row r="7" spans="1:8" ht="12.75">
      <c r="A7" s="44"/>
      <c r="B7" s="36"/>
      <c r="C7" s="44"/>
      <c r="D7" s="44"/>
      <c r="E7" s="44"/>
      <c r="F7" s="32"/>
      <c r="G7" s="45"/>
      <c r="H7" s="44"/>
    </row>
    <row r="8" spans="1:8" ht="12.75">
      <c r="A8" s="93" t="s">
        <v>371</v>
      </c>
      <c r="B8" s="77"/>
      <c r="C8" s="77">
        <v>48195.4</v>
      </c>
      <c r="D8" s="77">
        <v>49786.8</v>
      </c>
      <c r="E8" s="77">
        <v>49645.7</v>
      </c>
      <c r="F8" s="552">
        <v>6.7699021920934115</v>
      </c>
      <c r="G8" s="553">
        <v>3.301974877270439</v>
      </c>
      <c r="H8" s="553">
        <v>-0.28340845364635925</v>
      </c>
    </row>
    <row r="9" spans="1:8" ht="12.75">
      <c r="A9" s="94"/>
      <c r="B9" s="88"/>
      <c r="C9" s="78"/>
      <c r="D9" s="78"/>
      <c r="E9" s="78"/>
      <c r="F9" s="552"/>
      <c r="G9" s="553"/>
      <c r="H9" s="553"/>
    </row>
    <row r="10" spans="1:8" ht="12.75">
      <c r="A10" s="94" t="s">
        <v>372</v>
      </c>
      <c r="B10" s="88"/>
      <c r="C10" s="78">
        <v>31574.9</v>
      </c>
      <c r="D10" s="78">
        <v>34096.9</v>
      </c>
      <c r="E10" s="78">
        <v>34443.9</v>
      </c>
      <c r="F10" s="554">
        <v>23.905741082290177</v>
      </c>
      <c r="G10" s="554">
        <v>7.987357046261437</v>
      </c>
      <c r="H10" s="554">
        <v>1.0176878249928905</v>
      </c>
    </row>
    <row r="11" spans="1:8" ht="12.75">
      <c r="A11" s="95" t="s">
        <v>373</v>
      </c>
      <c r="B11" s="89"/>
      <c r="C11" s="79">
        <v>16620.5</v>
      </c>
      <c r="D11" s="79">
        <v>15689.9</v>
      </c>
      <c r="E11" s="79">
        <v>15201.8</v>
      </c>
      <c r="F11" s="555">
        <v>-15.44527255615192</v>
      </c>
      <c r="G11" s="555">
        <v>-5.5991095334075425</v>
      </c>
      <c r="H11" s="555">
        <v>-3.110918488964245</v>
      </c>
    </row>
    <row r="12" spans="1:8" ht="12.75">
      <c r="A12" s="96"/>
      <c r="B12" s="90"/>
      <c r="C12" s="78"/>
      <c r="D12" s="78"/>
      <c r="E12" s="78"/>
      <c r="F12" s="552"/>
      <c r="G12" s="553"/>
      <c r="H12" s="553"/>
    </row>
    <row r="13" spans="1:8" ht="12.75">
      <c r="A13" s="93" t="s">
        <v>374</v>
      </c>
      <c r="B13" s="91"/>
      <c r="C13" s="77">
        <v>119999.2</v>
      </c>
      <c r="D13" s="77">
        <v>139160.4</v>
      </c>
      <c r="E13" s="77">
        <v>153756.8</v>
      </c>
      <c r="F13" s="552">
        <v>8.588797723963637</v>
      </c>
      <c r="G13" s="553">
        <v>15.967773118487472</v>
      </c>
      <c r="H13" s="553">
        <v>10.48890345241891</v>
      </c>
    </row>
    <row r="14" spans="1:8" ht="12.75">
      <c r="A14" s="94"/>
      <c r="B14" s="88"/>
      <c r="C14" s="78"/>
      <c r="D14" s="78"/>
      <c r="E14" s="78"/>
      <c r="F14" s="552"/>
      <c r="G14" s="553"/>
      <c r="H14" s="553"/>
    </row>
    <row r="15" spans="1:8" ht="12.75">
      <c r="A15" s="94" t="s">
        <v>375</v>
      </c>
      <c r="B15" s="88"/>
      <c r="C15" s="78">
        <v>70769.7</v>
      </c>
      <c r="D15" s="78">
        <v>85066.6</v>
      </c>
      <c r="E15" s="78">
        <v>94789.5</v>
      </c>
      <c r="F15" s="554">
        <v>13.17122237271981</v>
      </c>
      <c r="G15" s="554">
        <v>20.202007356255592</v>
      </c>
      <c r="H15" s="554">
        <v>11.429750336794925</v>
      </c>
    </row>
    <row r="16" spans="1:8" ht="12.75">
      <c r="A16" s="95" t="s">
        <v>376</v>
      </c>
      <c r="B16" s="89"/>
      <c r="C16" s="79">
        <v>49229.5</v>
      </c>
      <c r="D16" s="79">
        <v>54093.8</v>
      </c>
      <c r="E16" s="79">
        <v>58967.3</v>
      </c>
      <c r="F16" s="555">
        <v>2.6157591725621643</v>
      </c>
      <c r="G16" s="555">
        <v>9.880864116027993</v>
      </c>
      <c r="H16" s="555">
        <v>9.009350424632757</v>
      </c>
    </row>
    <row r="17" spans="1:8" ht="12.75">
      <c r="A17" s="96"/>
      <c r="B17" s="90"/>
      <c r="C17" s="78"/>
      <c r="D17" s="78"/>
      <c r="E17" s="78"/>
      <c r="F17" s="552"/>
      <c r="G17" s="553"/>
      <c r="H17" s="553"/>
    </row>
    <row r="18" spans="1:8" ht="12.75">
      <c r="A18" s="93" t="s">
        <v>377</v>
      </c>
      <c r="B18" s="87"/>
      <c r="C18" s="77">
        <v>-71803.8</v>
      </c>
      <c r="D18" s="77">
        <v>-89373.6</v>
      </c>
      <c r="E18" s="77">
        <v>-104111.1</v>
      </c>
      <c r="F18" s="552">
        <v>9.844817985448628</v>
      </c>
      <c r="G18" s="553">
        <v>24.46917851144373</v>
      </c>
      <c r="H18" s="553">
        <v>16.489768790783856</v>
      </c>
    </row>
    <row r="19" spans="1:8" ht="12.75">
      <c r="A19" s="94"/>
      <c r="B19" s="88"/>
      <c r="C19" s="78"/>
      <c r="D19" s="78"/>
      <c r="E19" s="78"/>
      <c r="F19" s="552"/>
      <c r="G19" s="553"/>
      <c r="H19" s="553"/>
    </row>
    <row r="20" spans="1:8" ht="12.75">
      <c r="A20" s="94" t="s">
        <v>378</v>
      </c>
      <c r="B20" s="90"/>
      <c r="C20" s="78">
        <v>-39194.8</v>
      </c>
      <c r="D20" s="78">
        <v>-50969.7</v>
      </c>
      <c r="E20" s="78">
        <v>-60345.6</v>
      </c>
      <c r="F20" s="556">
        <v>5.78807728952259</v>
      </c>
      <c r="G20" s="554">
        <v>30.04199536673235</v>
      </c>
      <c r="H20" s="554">
        <v>18.395046468784386</v>
      </c>
    </row>
    <row r="21" spans="1:8" ht="12.75">
      <c r="A21" s="95" t="s">
        <v>379</v>
      </c>
      <c r="B21" s="92"/>
      <c r="C21" s="79">
        <v>-32609</v>
      </c>
      <c r="D21" s="79">
        <v>-38403.9</v>
      </c>
      <c r="E21" s="79">
        <v>-43765.5</v>
      </c>
      <c r="F21" s="557">
        <v>15.152499638040709</v>
      </c>
      <c r="G21" s="555">
        <v>17.77086080529915</v>
      </c>
      <c r="H21" s="555">
        <v>13.961082077601489</v>
      </c>
    </row>
    <row r="22" spans="1:8" ht="12.75">
      <c r="A22" s="96"/>
      <c r="B22" s="90"/>
      <c r="C22" s="78"/>
      <c r="D22" s="78"/>
      <c r="E22" s="78"/>
      <c r="F22" s="552"/>
      <c r="G22" s="553"/>
      <c r="H22" s="553"/>
    </row>
    <row r="23" spans="1:8" ht="12.75">
      <c r="A23" s="93" t="s">
        <v>380</v>
      </c>
      <c r="B23" s="87"/>
      <c r="C23" s="77">
        <v>168194.6</v>
      </c>
      <c r="D23" s="77">
        <v>188947.2</v>
      </c>
      <c r="E23" s="77">
        <v>203402.5</v>
      </c>
      <c r="F23" s="552">
        <v>8.06129752247709</v>
      </c>
      <c r="G23" s="553">
        <v>12.338446061883076</v>
      </c>
      <c r="H23" s="553">
        <v>7.650444145242702</v>
      </c>
    </row>
    <row r="24" spans="1:8" ht="12.75">
      <c r="A24" s="94"/>
      <c r="B24" s="88"/>
      <c r="C24" s="78"/>
      <c r="D24" s="78"/>
      <c r="E24" s="78"/>
      <c r="F24" s="552"/>
      <c r="G24" s="553"/>
      <c r="H24" s="553"/>
    </row>
    <row r="25" spans="1:8" ht="12.75">
      <c r="A25" s="94" t="s">
        <v>378</v>
      </c>
      <c r="B25" s="90"/>
      <c r="C25" s="78">
        <v>102344.6</v>
      </c>
      <c r="D25" s="78">
        <v>119163.5</v>
      </c>
      <c r="E25" s="78">
        <v>129233.4</v>
      </c>
      <c r="F25" s="556">
        <v>16.279143749510027</v>
      </c>
      <c r="G25" s="554">
        <v>16.433597864469633</v>
      </c>
      <c r="H25" s="554">
        <v>8.450490292749024</v>
      </c>
    </row>
    <row r="26" spans="1:8" ht="12.75">
      <c r="A26" s="95" t="s">
        <v>379</v>
      </c>
      <c r="B26" s="92"/>
      <c r="C26" s="79">
        <v>65850</v>
      </c>
      <c r="D26" s="79">
        <v>69783.7</v>
      </c>
      <c r="E26" s="79">
        <v>74169.1</v>
      </c>
      <c r="F26" s="557">
        <v>-2.6335517239849793</v>
      </c>
      <c r="G26" s="555">
        <v>5.973728170083518</v>
      </c>
      <c r="H26" s="555">
        <v>6.284275554320004</v>
      </c>
    </row>
    <row r="27" spans="2:5" ht="12.75">
      <c r="B27" s="26"/>
      <c r="C27" s="29"/>
      <c r="D27" s="29"/>
      <c r="E27" s="29"/>
    </row>
    <row r="28" spans="2:5" ht="12.75">
      <c r="B28" s="26"/>
      <c r="D28" s="29"/>
      <c r="E28" s="29"/>
    </row>
    <row r="29" spans="1:5" ht="12.75">
      <c r="A29" s="107" t="s">
        <v>381</v>
      </c>
      <c r="B29" s="102"/>
      <c r="C29" s="99">
        <v>40.163101087340586</v>
      </c>
      <c r="D29" s="100">
        <v>35.776557124009415</v>
      </c>
      <c r="E29" s="100">
        <v>32.28845813648567</v>
      </c>
    </row>
    <row r="30" spans="1:5" ht="12.75">
      <c r="A30" s="108" t="s">
        <v>382</v>
      </c>
      <c r="B30" s="103"/>
      <c r="C30" s="81">
        <v>44.61641069553778</v>
      </c>
      <c r="D30" s="82">
        <v>40.08259410861607</v>
      </c>
      <c r="E30" s="82">
        <v>36.337252543794406</v>
      </c>
    </row>
    <row r="31" spans="1:5" ht="12.75">
      <c r="A31" s="109" t="s">
        <v>383</v>
      </c>
      <c r="B31" s="104"/>
      <c r="C31" s="80">
        <v>33.761261032510994</v>
      </c>
      <c r="D31" s="79">
        <v>29.004987632593753</v>
      </c>
      <c r="E31" s="79">
        <v>25.78005097740612</v>
      </c>
    </row>
    <row r="32" spans="1:5" ht="12.75">
      <c r="A32" s="110" t="s">
        <v>384</v>
      </c>
      <c r="B32" s="105"/>
      <c r="C32" s="631"/>
      <c r="D32" s="100"/>
      <c r="E32" s="632"/>
    </row>
    <row r="33" spans="1:5" ht="12.75">
      <c r="A33" s="108" t="s">
        <v>382</v>
      </c>
      <c r="B33" s="103"/>
      <c r="C33" s="83">
        <v>65.51434369255156</v>
      </c>
      <c r="D33" s="82">
        <v>68.48582355162412</v>
      </c>
      <c r="E33" s="101">
        <v>69.37942258846185</v>
      </c>
    </row>
    <row r="34" spans="1:5" ht="12.75">
      <c r="A34" s="109" t="s">
        <v>383</v>
      </c>
      <c r="B34" s="104"/>
      <c r="C34" s="84">
        <v>34.48565630744842</v>
      </c>
      <c r="D34" s="79">
        <v>31.514176448375874</v>
      </c>
      <c r="E34" s="98">
        <v>30.620577411538157</v>
      </c>
    </row>
    <row r="35" spans="1:5" ht="12.75">
      <c r="A35" s="110" t="s">
        <v>385</v>
      </c>
      <c r="B35" s="105"/>
      <c r="C35" s="631"/>
      <c r="D35" s="100"/>
      <c r="E35" s="632"/>
    </row>
    <row r="36" spans="1:5" ht="12.75">
      <c r="A36" s="108" t="s">
        <v>382</v>
      </c>
      <c r="B36" s="103"/>
      <c r="C36" s="83">
        <v>58.97514316762111</v>
      </c>
      <c r="D36" s="82">
        <v>61.128453209390024</v>
      </c>
      <c r="E36" s="101">
        <v>61.64898072800683</v>
      </c>
    </row>
    <row r="37" spans="1:5" ht="12.75">
      <c r="A37" s="109" t="s">
        <v>383</v>
      </c>
      <c r="B37" s="104"/>
      <c r="C37" s="84">
        <v>41.02485683237888</v>
      </c>
      <c r="D37" s="79">
        <v>38.87154679060997</v>
      </c>
      <c r="E37" s="98">
        <v>38.35101927199318</v>
      </c>
    </row>
    <row r="38" spans="1:5" ht="12.75">
      <c r="A38" s="110" t="s">
        <v>386</v>
      </c>
      <c r="B38" s="105"/>
      <c r="C38" s="631"/>
      <c r="D38" s="100"/>
      <c r="E38" s="632"/>
    </row>
    <row r="39" spans="1:5" ht="12.75">
      <c r="A39" s="108" t="s">
        <v>382</v>
      </c>
      <c r="B39" s="103"/>
      <c r="C39" s="83">
        <v>54.58596898771374</v>
      </c>
      <c r="D39" s="82">
        <v>57.02992830097479</v>
      </c>
      <c r="E39" s="101">
        <v>57.96269562035171</v>
      </c>
    </row>
    <row r="40" spans="1:5" ht="12.75">
      <c r="A40" s="109" t="s">
        <v>383</v>
      </c>
      <c r="B40" s="104"/>
      <c r="C40" s="84">
        <v>45.414031012286266</v>
      </c>
      <c r="D40" s="79">
        <v>42.97007169902521</v>
      </c>
      <c r="E40" s="98">
        <v>42.037304379648276</v>
      </c>
    </row>
    <row r="41" spans="1:5" ht="12.75">
      <c r="A41" s="110" t="s">
        <v>387</v>
      </c>
      <c r="B41" s="105"/>
      <c r="C41" s="631"/>
      <c r="D41" s="100"/>
      <c r="E41" s="632"/>
    </row>
    <row r="42" spans="1:5" ht="12.75">
      <c r="A42" s="108" t="s">
        <v>382</v>
      </c>
      <c r="B42" s="103"/>
      <c r="C42" s="83">
        <v>60.848921427917425</v>
      </c>
      <c r="D42" s="82">
        <v>63.06708964197405</v>
      </c>
      <c r="E42" s="101">
        <v>63.535797249296344</v>
      </c>
    </row>
    <row r="43" spans="1:5" ht="12.75">
      <c r="A43" s="111" t="s">
        <v>383</v>
      </c>
      <c r="B43" s="106"/>
      <c r="C43" s="84">
        <v>39.151078572082575</v>
      </c>
      <c r="D43" s="79">
        <v>36.93291035802594</v>
      </c>
      <c r="E43" s="98">
        <v>36.464202750703656</v>
      </c>
    </row>
    <row r="44" spans="1:5" ht="12.75">
      <c r="A44" s="112" t="s">
        <v>388</v>
      </c>
      <c r="B44" s="105"/>
      <c r="C44" s="631"/>
      <c r="D44" s="100"/>
      <c r="E44" s="632"/>
    </row>
    <row r="45" spans="1:5" ht="12.75">
      <c r="A45" s="111" t="s">
        <v>389</v>
      </c>
      <c r="B45" s="106"/>
      <c r="C45" s="85">
        <v>28.654546578784334</v>
      </c>
      <c r="D45" s="82">
        <v>26.349583375673202</v>
      </c>
      <c r="E45" s="82">
        <v>24.407615442288073</v>
      </c>
    </row>
    <row r="46" spans="1:5" ht="12.75">
      <c r="A46" s="109" t="s">
        <v>390</v>
      </c>
      <c r="B46" s="104"/>
      <c r="C46" s="84">
        <v>71.34545342121565</v>
      </c>
      <c r="D46" s="79">
        <v>73.65041662432681</v>
      </c>
      <c r="E46" s="79">
        <v>75.59238455771192</v>
      </c>
    </row>
    <row r="47" ht="12.75">
      <c r="B47" s="26"/>
    </row>
    <row r="48" spans="1:2" ht="12.75">
      <c r="A48" s="65" t="s">
        <v>391</v>
      </c>
      <c r="B48" s="26"/>
    </row>
    <row r="49" spans="1:2" ht="12.75">
      <c r="A49" s="65" t="s">
        <v>208</v>
      </c>
      <c r="B49" s="26"/>
    </row>
    <row r="50" spans="1:2" ht="12.75">
      <c r="A50" s="65" t="s">
        <v>207</v>
      </c>
      <c r="B50" s="26"/>
    </row>
  </sheetData>
  <sheetProtection/>
  <mergeCells count="9">
    <mergeCell ref="A1:H1"/>
    <mergeCell ref="A2:H2"/>
    <mergeCell ref="A3:H3"/>
    <mergeCell ref="E5:E6"/>
    <mergeCell ref="A5:A6"/>
    <mergeCell ref="B5:B6"/>
    <mergeCell ref="C5:C6"/>
    <mergeCell ref="D5:D6"/>
    <mergeCell ref="F5:H5"/>
  </mergeCells>
  <printOptions/>
  <pageMargins left="1" right="1" top="1" bottom="1" header="0.5" footer="0.5"/>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showGridLines="0" zoomScalePageLayoutView="0" workbookViewId="0" topLeftCell="A1">
      <selection activeCell="G3" sqref="G3"/>
    </sheetView>
  </sheetViews>
  <sheetFormatPr defaultColWidth="16.28125" defaultRowHeight="12.75"/>
  <cols>
    <col min="1" max="1" width="32.140625" style="52" customWidth="1"/>
    <col min="2" max="2" width="8.57421875" style="1" customWidth="1"/>
    <col min="3" max="3" width="9.421875" style="1" customWidth="1"/>
    <col min="4" max="4" width="9.57421875" style="1" customWidth="1"/>
    <col min="5" max="5" width="8.7109375" style="1" customWidth="1"/>
    <col min="6" max="6" width="8.140625" style="1" customWidth="1"/>
    <col min="7" max="7" width="2.57421875" style="1" customWidth="1"/>
    <col min="8" max="8" width="5.28125" style="1" customWidth="1"/>
    <col min="9" max="9" width="7.57421875" style="1" customWidth="1"/>
    <col min="10" max="10" width="2.421875" style="1" customWidth="1"/>
    <col min="11" max="11" width="5.140625" style="1" customWidth="1"/>
    <col min="12" max="16384" width="16.28125" style="1" customWidth="1"/>
  </cols>
  <sheetData>
    <row r="1" spans="1:11" ht="15.75">
      <c r="A1" s="811" t="s">
        <v>80</v>
      </c>
      <c r="B1" s="811"/>
      <c r="C1" s="811"/>
      <c r="D1" s="811"/>
      <c r="E1" s="811"/>
      <c r="F1" s="811"/>
      <c r="G1" s="811"/>
      <c r="H1" s="811"/>
      <c r="I1" s="811"/>
      <c r="J1" s="811"/>
      <c r="K1" s="811"/>
    </row>
    <row r="2" spans="1:11" ht="19.5" customHeight="1">
      <c r="A2" s="812" t="s">
        <v>0</v>
      </c>
      <c r="B2" s="812"/>
      <c r="C2" s="812"/>
      <c r="D2" s="812"/>
      <c r="E2" s="812"/>
      <c r="F2" s="812"/>
      <c r="G2" s="812"/>
      <c r="H2" s="812"/>
      <c r="I2" s="812"/>
      <c r="J2" s="812"/>
      <c r="K2" s="812"/>
    </row>
    <row r="3" spans="1:11" ht="19.5" customHeight="1">
      <c r="A3" s="8" t="s">
        <v>1</v>
      </c>
      <c r="K3" s="306" t="s">
        <v>821</v>
      </c>
    </row>
    <row r="4" spans="1:11" ht="13.5" customHeight="1">
      <c r="A4" s="195"/>
      <c r="B4" s="307"/>
      <c r="C4" s="288"/>
      <c r="D4" s="288"/>
      <c r="E4" s="288"/>
      <c r="F4" s="816" t="s">
        <v>969</v>
      </c>
      <c r="G4" s="817"/>
      <c r="H4" s="817"/>
      <c r="I4" s="817"/>
      <c r="J4" s="817"/>
      <c r="K4" s="818"/>
    </row>
    <row r="5" spans="1:11" ht="13.5" customHeight="1">
      <c r="A5" s="289" t="s">
        <v>745</v>
      </c>
      <c r="B5" s="290">
        <v>2005</v>
      </c>
      <c r="C5" s="290">
        <v>2006</v>
      </c>
      <c r="D5" s="290">
        <v>2006</v>
      </c>
      <c r="E5" s="291">
        <v>2007</v>
      </c>
      <c r="F5" s="813" t="s">
        <v>2</v>
      </c>
      <c r="G5" s="814"/>
      <c r="H5" s="815"/>
      <c r="I5" s="813" t="s">
        <v>3</v>
      </c>
      <c r="J5" s="814"/>
      <c r="K5" s="815"/>
    </row>
    <row r="6" spans="1:11" s="56" customFormat="1" ht="13.5" customHeight="1">
      <c r="A6" s="292" t="s">
        <v>1</v>
      </c>
      <c r="B6" s="293" t="s">
        <v>4</v>
      </c>
      <c r="C6" s="293" t="s">
        <v>308</v>
      </c>
      <c r="D6" s="293" t="s">
        <v>6</v>
      </c>
      <c r="E6" s="294" t="s">
        <v>833</v>
      </c>
      <c r="F6" s="295" t="s">
        <v>7</v>
      </c>
      <c r="G6" s="295" t="s">
        <v>1</v>
      </c>
      <c r="H6" s="296" t="s">
        <v>87</v>
      </c>
      <c r="I6" s="295" t="s">
        <v>7</v>
      </c>
      <c r="J6" s="295" t="s">
        <v>1</v>
      </c>
      <c r="K6" s="296" t="s">
        <v>87</v>
      </c>
    </row>
    <row r="7" spans="1:11" s="298" customFormat="1" ht="13.5" customHeight="1">
      <c r="A7" s="287" t="s">
        <v>8</v>
      </c>
      <c r="B7" s="57">
        <v>107742.08301475793</v>
      </c>
      <c r="C7" s="57">
        <v>132319.67932071807</v>
      </c>
      <c r="D7" s="57">
        <v>139532.92373414058</v>
      </c>
      <c r="E7" s="297">
        <v>133255.43542927998</v>
      </c>
      <c r="F7" s="57">
        <v>20496.81630596015</v>
      </c>
      <c r="G7" s="57" t="s">
        <v>9</v>
      </c>
      <c r="H7" s="297">
        <v>19.023965132688783</v>
      </c>
      <c r="I7" s="57">
        <v>6872.251695139401</v>
      </c>
      <c r="J7" s="57" t="s">
        <v>10</v>
      </c>
      <c r="K7" s="297">
        <v>4.9251828967860405</v>
      </c>
    </row>
    <row r="8" spans="1:11" s="56" customFormat="1" ht="13.5" customHeight="1">
      <c r="A8" s="44" t="s">
        <v>11</v>
      </c>
      <c r="B8" s="1">
        <v>130916.80385475793</v>
      </c>
      <c r="C8" s="1">
        <v>157690.33976671807</v>
      </c>
      <c r="D8" s="1">
        <v>166195.4126141406</v>
      </c>
      <c r="E8" s="245">
        <v>165147.74608928</v>
      </c>
      <c r="F8" s="1">
        <v>26773.535911960134</v>
      </c>
      <c r="G8" s="1"/>
      <c r="H8" s="245">
        <v>20.450801672230938</v>
      </c>
      <c r="I8" s="1">
        <v>-1047.6665248606005</v>
      </c>
      <c r="J8" s="1"/>
      <c r="K8" s="245">
        <v>-0.6303823363000939</v>
      </c>
    </row>
    <row r="9" spans="1:11" ht="13.5" customHeight="1">
      <c r="A9" s="44" t="s">
        <v>12</v>
      </c>
      <c r="B9" s="1">
        <v>21557.16</v>
      </c>
      <c r="C9" s="1">
        <v>23822.470999999998</v>
      </c>
      <c r="D9" s="1">
        <v>25088.138</v>
      </c>
      <c r="E9" s="245">
        <v>27408.254999999997</v>
      </c>
      <c r="F9" s="1">
        <v>2265.3109999999942</v>
      </c>
      <c r="H9" s="245">
        <v>10.508392571192095</v>
      </c>
      <c r="I9" s="1">
        <v>2320.1169999999984</v>
      </c>
      <c r="K9" s="245">
        <v>9.247864468857747</v>
      </c>
    </row>
    <row r="10" spans="1:11" s="302" customFormat="1" ht="13.5" customHeight="1">
      <c r="A10" s="243" t="s">
        <v>13</v>
      </c>
      <c r="B10" s="242">
        <v>1617.5608400000003</v>
      </c>
      <c r="C10" s="242">
        <v>1548.1894460000003</v>
      </c>
      <c r="D10" s="242">
        <v>1574.3508800000002</v>
      </c>
      <c r="E10" s="244">
        <v>4484.05566</v>
      </c>
      <c r="F10" s="242">
        <v>-69.37139400000001</v>
      </c>
      <c r="G10" s="242"/>
      <c r="H10" s="244">
        <v>-4.288642027214259</v>
      </c>
      <c r="I10" s="242">
        <v>2909.70478</v>
      </c>
      <c r="J10" s="242"/>
      <c r="K10" s="244">
        <v>184.81933201574478</v>
      </c>
    </row>
    <row r="11" spans="1:11" s="305" customFormat="1" ht="13.5" customHeight="1">
      <c r="A11" s="287" t="s">
        <v>14</v>
      </c>
      <c r="B11" s="305">
        <v>192697.8653464421</v>
      </c>
      <c r="C11" s="305">
        <v>200424.99099408195</v>
      </c>
      <c r="D11" s="305">
        <v>207135.70054785942</v>
      </c>
      <c r="E11" s="297">
        <v>248224.22994372004</v>
      </c>
      <c r="F11" s="305">
        <v>11807.905647639856</v>
      </c>
      <c r="G11" s="305" t="s">
        <v>9</v>
      </c>
      <c r="H11" s="297">
        <v>6.127678491098487</v>
      </c>
      <c r="I11" s="305">
        <v>27938.789395860622</v>
      </c>
      <c r="J11" s="305" t="s">
        <v>10</v>
      </c>
      <c r="K11" s="297">
        <v>13.488157435905293</v>
      </c>
    </row>
    <row r="12" spans="1:11" ht="13.5" customHeight="1">
      <c r="A12" s="44" t="s">
        <v>15</v>
      </c>
      <c r="B12" s="1">
        <v>280240.361792</v>
      </c>
      <c r="C12" s="1">
        <v>305782.272435</v>
      </c>
      <c r="D12" s="1">
        <v>322683.276</v>
      </c>
      <c r="E12" s="245">
        <v>342717.45487</v>
      </c>
      <c r="F12" s="1">
        <v>25541.91064299998</v>
      </c>
      <c r="H12" s="245">
        <v>9.11428692129569</v>
      </c>
      <c r="I12" s="1">
        <v>20034.178870000003</v>
      </c>
      <c r="K12" s="245">
        <v>6.208620142433413</v>
      </c>
    </row>
    <row r="13" spans="1:11" ht="13.5" customHeight="1">
      <c r="A13" s="610" t="s">
        <v>746</v>
      </c>
      <c r="B13" s="1">
        <v>280240.361792</v>
      </c>
      <c r="C13" s="1">
        <v>305782.272435</v>
      </c>
      <c r="D13" s="1">
        <v>322683.276</v>
      </c>
      <c r="E13" s="245">
        <v>358741.25487</v>
      </c>
      <c r="F13" s="1">
        <v>25541.91064299998</v>
      </c>
      <c r="H13" s="245">
        <v>9.11428692129569</v>
      </c>
      <c r="I13" s="1">
        <v>36057.97886999999</v>
      </c>
      <c r="K13" s="245">
        <v>11.174418245958304</v>
      </c>
    </row>
    <row r="14" spans="1:11" ht="13.5" customHeight="1">
      <c r="A14" s="44" t="s">
        <v>16</v>
      </c>
      <c r="B14" s="1">
        <v>63894.4982</v>
      </c>
      <c r="C14" s="1">
        <v>62906.520125999996</v>
      </c>
      <c r="D14" s="1">
        <v>70970.08907</v>
      </c>
      <c r="E14" s="245">
        <v>61473.33137</v>
      </c>
      <c r="F14" s="1">
        <v>-987.978074000006</v>
      </c>
      <c r="H14" s="245">
        <v>-1.5462647048380858</v>
      </c>
      <c r="I14" s="1">
        <v>-9496.757700000002</v>
      </c>
      <c r="K14" s="245">
        <v>-13.381352375974975</v>
      </c>
    </row>
    <row r="15" spans="1:11" ht="13.5" customHeight="1">
      <c r="A15" s="44" t="s">
        <v>17</v>
      </c>
      <c r="B15" s="1">
        <v>63894.4982</v>
      </c>
      <c r="C15" s="1">
        <v>67711.065194</v>
      </c>
      <c r="D15" s="1">
        <v>70970.08907</v>
      </c>
      <c r="E15" s="245">
        <v>77190.24437</v>
      </c>
      <c r="F15" s="1">
        <v>3816.5669939999934</v>
      </c>
      <c r="H15" s="245">
        <v>5.9732325967308295</v>
      </c>
      <c r="I15" s="1">
        <v>6220.1552999999985</v>
      </c>
      <c r="K15" s="245">
        <v>8.764474416630458</v>
      </c>
    </row>
    <row r="16" spans="1:11" ht="13.5" customHeight="1">
      <c r="A16" s="44" t="s">
        <v>18</v>
      </c>
      <c r="B16" s="1">
        <v>0</v>
      </c>
      <c r="C16" s="1">
        <v>4804.545067999999</v>
      </c>
      <c r="D16" s="1">
        <v>0</v>
      </c>
      <c r="E16" s="245">
        <v>15716.912999999997</v>
      </c>
      <c r="F16" s="1">
        <v>4804.545067999999</v>
      </c>
      <c r="H16" s="561"/>
      <c r="I16" s="1">
        <v>15716.912999999997</v>
      </c>
      <c r="K16" s="561"/>
    </row>
    <row r="17" spans="1:11" ht="13.5" customHeight="1">
      <c r="A17" s="44" t="s">
        <v>19</v>
      </c>
      <c r="B17" s="1">
        <v>6566.171</v>
      </c>
      <c r="C17" s="1">
        <v>6039.836</v>
      </c>
      <c r="D17" s="1">
        <v>4560.876</v>
      </c>
      <c r="E17" s="245">
        <v>7033.48</v>
      </c>
      <c r="F17" s="1">
        <v>-526.335</v>
      </c>
      <c r="H17" s="245">
        <v>-8.015858862036946</v>
      </c>
      <c r="I17" s="1">
        <v>2472.6039999999994</v>
      </c>
      <c r="K17" s="245">
        <v>54.213357258561715</v>
      </c>
    </row>
    <row r="18" spans="1:11" ht="13.5" customHeight="1">
      <c r="A18" s="44" t="s">
        <v>20</v>
      </c>
      <c r="B18" s="1">
        <v>12762.819</v>
      </c>
      <c r="C18" s="1">
        <v>12595.829510000001</v>
      </c>
      <c r="D18" s="1">
        <v>3581.9285099999997</v>
      </c>
      <c r="E18" s="245">
        <v>5909.1305</v>
      </c>
      <c r="F18" s="1">
        <v>-166.9894899999981</v>
      </c>
      <c r="H18" s="245">
        <v>-1.3084060034072262</v>
      </c>
      <c r="I18" s="1">
        <v>2327.2019900000005</v>
      </c>
      <c r="K18" s="245">
        <v>64.97064314664395</v>
      </c>
    </row>
    <row r="19" spans="1:11" ht="13.5" customHeight="1">
      <c r="A19" s="44" t="s">
        <v>21</v>
      </c>
      <c r="B19" s="1">
        <v>12730.819</v>
      </c>
      <c r="C19" s="1">
        <v>12543.560510000001</v>
      </c>
      <c r="D19" s="1">
        <v>1808.29151</v>
      </c>
      <c r="E19" s="245">
        <v>1737.9475000000002</v>
      </c>
      <c r="F19" s="1">
        <v>-187.25848999999835</v>
      </c>
      <c r="H19" s="245">
        <v>-1.4709068599592716</v>
      </c>
      <c r="I19" s="1">
        <v>-70.3440099999998</v>
      </c>
      <c r="K19" s="245">
        <v>-3.890081306636218</v>
      </c>
    </row>
    <row r="20" spans="1:11" s="56" customFormat="1" ht="13.5" customHeight="1">
      <c r="A20" s="44" t="s">
        <v>22</v>
      </c>
      <c r="B20" s="1">
        <v>32</v>
      </c>
      <c r="C20" s="1">
        <v>52.269</v>
      </c>
      <c r="D20" s="1">
        <v>1773.637</v>
      </c>
      <c r="E20" s="245">
        <v>4171.183</v>
      </c>
      <c r="F20" s="1">
        <v>20.269</v>
      </c>
      <c r="G20" s="1"/>
      <c r="H20" s="245">
        <v>63.340625</v>
      </c>
      <c r="I20" s="1">
        <v>2397.5460000000003</v>
      </c>
      <c r="J20" s="1"/>
      <c r="K20" s="245">
        <v>135.17681464696557</v>
      </c>
    </row>
    <row r="21" spans="1:11" s="24" customFormat="1" ht="13.5" customHeight="1">
      <c r="A21" s="44" t="s">
        <v>669</v>
      </c>
      <c r="B21" s="24">
        <v>197016.87359200002</v>
      </c>
      <c r="C21" s="24">
        <v>224240.08679899998</v>
      </c>
      <c r="D21" s="24">
        <v>243570.38242</v>
      </c>
      <c r="E21" s="245">
        <v>268301.51300000004</v>
      </c>
      <c r="F21" s="24">
        <v>27223.213206999964</v>
      </c>
      <c r="H21" s="245">
        <v>13.817706428220053</v>
      </c>
      <c r="I21" s="24">
        <v>24731.130580000026</v>
      </c>
      <c r="K21" s="245">
        <v>10.153586956789747</v>
      </c>
    </row>
    <row r="22" spans="1:11" s="24" customFormat="1" ht="13.5" customHeight="1">
      <c r="A22" s="610" t="s">
        <v>747</v>
      </c>
      <c r="B22" s="24">
        <v>197016.87359200002</v>
      </c>
      <c r="C22" s="24">
        <v>224240.08679899998</v>
      </c>
      <c r="D22" s="24">
        <v>243570.38242</v>
      </c>
      <c r="E22" s="245">
        <v>284325.313</v>
      </c>
      <c r="F22" s="24">
        <v>27223.213206999964</v>
      </c>
      <c r="H22" s="245">
        <v>13.817706428220053</v>
      </c>
      <c r="I22" s="24">
        <v>40754.930580000015</v>
      </c>
      <c r="K22" s="245">
        <v>16.73230142970517</v>
      </c>
    </row>
    <row r="23" spans="1:11" s="56" customFormat="1" ht="13.5" customHeight="1">
      <c r="A23" s="44" t="s">
        <v>23</v>
      </c>
      <c r="B23" s="24">
        <v>87542.49644555793</v>
      </c>
      <c r="C23" s="24">
        <v>105357.28144091806</v>
      </c>
      <c r="D23" s="24">
        <v>115547.57545214058</v>
      </c>
      <c r="E23" s="245">
        <v>94493.22492627996</v>
      </c>
      <c r="F23" s="24">
        <v>13734.004995360125</v>
      </c>
      <c r="G23" s="24" t="s">
        <v>9</v>
      </c>
      <c r="H23" s="245">
        <v>15.688386272947113</v>
      </c>
      <c r="I23" s="24">
        <v>-7904.610525860617</v>
      </c>
      <c r="J23" s="24" t="s">
        <v>10</v>
      </c>
      <c r="K23" s="245">
        <v>-6.841000769535559</v>
      </c>
    </row>
    <row r="24" spans="1:11" s="56" customFormat="1" ht="13.5" customHeight="1">
      <c r="A24" s="608" t="s">
        <v>748</v>
      </c>
      <c r="B24" s="242">
        <v>87542.49644555793</v>
      </c>
      <c r="C24" s="242">
        <v>105357.28144091806</v>
      </c>
      <c r="D24" s="242">
        <v>115547.57545214058</v>
      </c>
      <c r="E24" s="244">
        <v>110517.02492627996</v>
      </c>
      <c r="F24" s="242">
        <v>13734.004995360125</v>
      </c>
      <c r="G24" s="242" t="s">
        <v>9</v>
      </c>
      <c r="H24" s="244">
        <v>15.688386272947113</v>
      </c>
      <c r="I24" s="242">
        <v>8119.189474139386</v>
      </c>
      <c r="J24" s="242" t="s">
        <v>10</v>
      </c>
      <c r="K24" s="244">
        <v>7.026706914765449</v>
      </c>
    </row>
    <row r="25" spans="1:11" s="305" customFormat="1" ht="13.5" customHeight="1">
      <c r="A25" s="283" t="s">
        <v>24</v>
      </c>
      <c r="B25" s="303">
        <v>300439.94836120005</v>
      </c>
      <c r="C25" s="303">
        <v>332744.6703148</v>
      </c>
      <c r="D25" s="303">
        <v>346668.624282</v>
      </c>
      <c r="E25" s="304">
        <v>381479.665373</v>
      </c>
      <c r="F25" s="303">
        <v>32304.721953599947</v>
      </c>
      <c r="G25" s="303"/>
      <c r="H25" s="304">
        <v>10.752472209442006</v>
      </c>
      <c r="I25" s="303">
        <v>34811.04109100002</v>
      </c>
      <c r="J25" s="303"/>
      <c r="K25" s="304">
        <v>10.041589764028583</v>
      </c>
    </row>
    <row r="26" spans="1:11" ht="13.5" customHeight="1">
      <c r="A26" s="44" t="s">
        <v>25</v>
      </c>
      <c r="B26" s="1">
        <v>100205.72636120002</v>
      </c>
      <c r="C26" s="1">
        <v>110127.65531480005</v>
      </c>
      <c r="D26" s="1">
        <v>112905.30228200003</v>
      </c>
      <c r="E26" s="245">
        <v>120117.97437300008</v>
      </c>
      <c r="F26" s="1">
        <v>9921.928953600029</v>
      </c>
      <c r="H26" s="245">
        <v>9.901558836902788</v>
      </c>
      <c r="I26" s="1">
        <v>7212.672091000044</v>
      </c>
      <c r="K26" s="245">
        <v>6.388249218787953</v>
      </c>
    </row>
    <row r="27" spans="1:11" s="56" customFormat="1" ht="13.5" customHeight="1">
      <c r="A27" s="44" t="s">
        <v>26</v>
      </c>
      <c r="B27" s="1">
        <v>68784.110897</v>
      </c>
      <c r="C27" s="1">
        <v>77540.242329</v>
      </c>
      <c r="D27" s="1">
        <v>77625.37592399999</v>
      </c>
      <c r="E27" s="245">
        <v>81863.645</v>
      </c>
      <c r="F27" s="1">
        <v>8756.131431999995</v>
      </c>
      <c r="G27" s="1"/>
      <c r="H27" s="245">
        <v>12.729875138041349</v>
      </c>
      <c r="I27" s="1">
        <v>4238.269076000011</v>
      </c>
      <c r="J27" s="1"/>
      <c r="K27" s="245">
        <v>5.459901514872581</v>
      </c>
    </row>
    <row r="28" spans="1:11" ht="13.5" customHeight="1">
      <c r="A28" s="44" t="s">
        <v>27</v>
      </c>
      <c r="B28" s="1">
        <v>31421.641499999998</v>
      </c>
      <c r="C28" s="1">
        <v>32587.35628</v>
      </c>
      <c r="D28" s="1">
        <v>35279.921023</v>
      </c>
      <c r="E28" s="245">
        <v>38254.270663999996</v>
      </c>
      <c r="F28" s="1">
        <v>1165.714780000002</v>
      </c>
      <c r="H28" s="245">
        <v>3.709910508653732</v>
      </c>
      <c r="I28" s="1">
        <v>2974.3496409999934</v>
      </c>
      <c r="K28" s="245">
        <v>8.430715134143664</v>
      </c>
    </row>
    <row r="29" spans="1:11" ht="13.5" customHeight="1">
      <c r="A29" s="243" t="s">
        <v>28</v>
      </c>
      <c r="B29" s="242">
        <v>200234.222</v>
      </c>
      <c r="C29" s="242">
        <v>222617.01499999998</v>
      </c>
      <c r="D29" s="242">
        <v>233763.322</v>
      </c>
      <c r="E29" s="244">
        <v>261361.69099999996</v>
      </c>
      <c r="F29" s="242">
        <v>22382.792999999976</v>
      </c>
      <c r="G29" s="242"/>
      <c r="H29" s="244">
        <v>11.17830547467554</v>
      </c>
      <c r="I29" s="242">
        <v>27598.368999999977</v>
      </c>
      <c r="J29" s="242"/>
      <c r="K29" s="244">
        <v>11.806116016780416</v>
      </c>
    </row>
    <row r="30" spans="1:11" s="305" customFormat="1" ht="13.5" customHeight="1">
      <c r="A30" s="299" t="s">
        <v>29</v>
      </c>
      <c r="B30" s="300">
        <v>321997.1083612001</v>
      </c>
      <c r="C30" s="300">
        <v>356567.1413148</v>
      </c>
      <c r="D30" s="300">
        <v>371756.762282</v>
      </c>
      <c r="E30" s="301">
        <v>408887.92037300003</v>
      </c>
      <c r="F30" s="300">
        <v>34570.03295359993</v>
      </c>
      <c r="G30" s="300"/>
      <c r="H30" s="301">
        <v>10.736131491845889</v>
      </c>
      <c r="I30" s="300">
        <v>37131.15809100005</v>
      </c>
      <c r="J30" s="300"/>
      <c r="K30" s="301">
        <v>9.988024928739243</v>
      </c>
    </row>
    <row r="31" spans="1:11" ht="13.5" customHeight="1">
      <c r="A31" s="44"/>
      <c r="E31" s="245"/>
      <c r="H31" s="245"/>
      <c r="K31" s="245"/>
    </row>
    <row r="32" spans="1:11" ht="13.5" customHeight="1">
      <c r="A32" s="44" t="s">
        <v>30</v>
      </c>
      <c r="B32" s="1">
        <v>96539.240397</v>
      </c>
      <c r="C32" s="1">
        <v>104876.56326899999</v>
      </c>
      <c r="D32" s="1">
        <v>110743.15593699999</v>
      </c>
      <c r="E32" s="245">
        <v>111007.680664</v>
      </c>
      <c r="F32" s="1">
        <v>8337.32287199999</v>
      </c>
      <c r="H32" s="245">
        <v>8.636201028425614</v>
      </c>
      <c r="I32" s="1">
        <v>264.5247270000109</v>
      </c>
      <c r="K32" s="245">
        <v>0.2388632730951742</v>
      </c>
    </row>
    <row r="33" spans="1:11" ht="13.5" customHeight="1">
      <c r="A33" s="44" t="s">
        <v>814</v>
      </c>
      <c r="B33" s="1">
        <v>1.0379792294731371</v>
      </c>
      <c r="C33" s="1">
        <v>1.0500692612545992</v>
      </c>
      <c r="D33" s="1">
        <v>1.019523972625722</v>
      </c>
      <c r="E33" s="245">
        <v>1.0820690393178762</v>
      </c>
      <c r="F33" s="1">
        <v>0.012090031781462063</v>
      </c>
      <c r="H33" s="245">
        <v>1.164766253328478</v>
      </c>
      <c r="I33" s="1">
        <v>0.06254506669215432</v>
      </c>
      <c r="K33" s="245">
        <v>6.13473232326978</v>
      </c>
    </row>
    <row r="34" spans="1:11" ht="13.5" customHeight="1">
      <c r="A34" s="243" t="s">
        <v>815</v>
      </c>
      <c r="B34" s="242">
        <v>3.1121018471421116</v>
      </c>
      <c r="C34" s="242">
        <v>3.1727266792804465</v>
      </c>
      <c r="D34" s="242">
        <v>3.130384188068599</v>
      </c>
      <c r="E34" s="244">
        <v>3.4365159517895827</v>
      </c>
      <c r="F34" s="242">
        <v>0.060624832138334916</v>
      </c>
      <c r="G34" s="242"/>
      <c r="H34" s="244">
        <v>1.948034965308336</v>
      </c>
      <c r="I34" s="242">
        <v>0.3061317637209835</v>
      </c>
      <c r="J34" s="242"/>
      <c r="K34" s="244">
        <v>9.779367174412616</v>
      </c>
    </row>
    <row r="35" ht="15" customHeight="1">
      <c r="A35" s="613" t="s">
        <v>834</v>
      </c>
    </row>
    <row r="36" ht="12.75">
      <c r="A36" s="613" t="s">
        <v>835</v>
      </c>
    </row>
    <row r="37" spans="1:12" ht="27.75" customHeight="1">
      <c r="A37" s="819" t="s">
        <v>764</v>
      </c>
      <c r="B37" s="819"/>
      <c r="C37" s="819"/>
      <c r="D37" s="819"/>
      <c r="E37" s="819"/>
      <c r="F37" s="819"/>
      <c r="G37" s="819"/>
      <c r="H37" s="819"/>
      <c r="I37" s="819"/>
      <c r="J37" s="819"/>
      <c r="K37" s="819"/>
      <c r="L37"/>
    </row>
    <row r="38" ht="12.75">
      <c r="A38" s="8" t="s">
        <v>770</v>
      </c>
    </row>
    <row r="39" spans="1:12" ht="12.75">
      <c r="A39" s="810"/>
      <c r="B39" s="810"/>
      <c r="C39" s="810"/>
      <c r="D39" s="810"/>
      <c r="E39" s="810"/>
      <c r="F39" s="810"/>
      <c r="G39" s="810"/>
      <c r="H39" s="810"/>
      <c r="I39" s="810"/>
      <c r="J39" s="810"/>
      <c r="K39" s="810"/>
      <c r="L39"/>
    </row>
    <row r="40" spans="1:11" ht="12" customHeight="1">
      <c r="A40" s="810"/>
      <c r="B40" s="810"/>
      <c r="C40" s="810"/>
      <c r="D40" s="810"/>
      <c r="E40" s="810"/>
      <c r="F40" s="810"/>
      <c r="G40" s="810"/>
      <c r="H40" s="810"/>
      <c r="I40" s="810"/>
      <c r="J40" s="810"/>
      <c r="K40" s="810"/>
    </row>
  </sheetData>
  <sheetProtection/>
  <mergeCells count="7">
    <mergeCell ref="A39:K40"/>
    <mergeCell ref="A1:K1"/>
    <mergeCell ref="A2:K2"/>
    <mergeCell ref="I5:K5"/>
    <mergeCell ref="F5:H5"/>
    <mergeCell ref="F4:K4"/>
    <mergeCell ref="A37:K37"/>
  </mergeCells>
  <printOptions/>
  <pageMargins left="1" right="1" top="1" bottom="1" header="0.5" footer="0.5"/>
  <pageSetup fitToHeight="1" fitToWidth="1"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15" sqref="J15"/>
    </sheetView>
  </sheetViews>
  <sheetFormatPr defaultColWidth="9.140625" defaultRowHeight="12.75"/>
  <cols>
    <col min="1" max="1" width="3.00390625" style="60" customWidth="1"/>
    <col min="2" max="2" width="19.421875" style="60" customWidth="1"/>
    <col min="3" max="3" width="10.140625" style="60" customWidth="1"/>
    <col min="4" max="4" width="9.57421875" style="60" customWidth="1"/>
    <col min="5" max="5" width="9.57421875" style="122" customWidth="1"/>
    <col min="6" max="6" width="8.00390625" style="60" customWidth="1"/>
    <col min="7" max="7" width="7.421875" style="60" customWidth="1"/>
    <col min="8" max="8" width="6.8515625" style="60" customWidth="1"/>
    <col min="9" max="16384" width="9.140625" style="8" customWidth="1"/>
  </cols>
  <sheetData>
    <row r="1" spans="1:8" ht="15.75">
      <c r="A1" s="812" t="s">
        <v>658</v>
      </c>
      <c r="B1" s="812"/>
      <c r="C1" s="812"/>
      <c r="D1" s="812"/>
      <c r="E1" s="812"/>
      <c r="F1" s="812"/>
      <c r="G1" s="812"/>
      <c r="H1" s="812"/>
    </row>
    <row r="2" spans="1:8" ht="18.75">
      <c r="A2" s="935" t="s">
        <v>662</v>
      </c>
      <c r="B2" s="935"/>
      <c r="C2" s="935"/>
      <c r="D2" s="935"/>
      <c r="E2" s="935"/>
      <c r="F2" s="935"/>
      <c r="G2" s="935"/>
      <c r="H2" s="935"/>
    </row>
    <row r="4" spans="1:8" ht="12.75">
      <c r="A4" s="936" t="s">
        <v>330</v>
      </c>
      <c r="B4" s="936"/>
      <c r="C4" s="936"/>
      <c r="D4" s="936"/>
      <c r="E4" s="936"/>
      <c r="F4" s="936"/>
      <c r="G4" s="936"/>
      <c r="H4" s="936"/>
    </row>
    <row r="5" spans="1:8" ht="12.75">
      <c r="A5" s="131"/>
      <c r="B5" s="132"/>
      <c r="C5" s="937" t="s">
        <v>890</v>
      </c>
      <c r="D5" s="937"/>
      <c r="E5" s="938"/>
      <c r="F5" s="939" t="s">
        <v>311</v>
      </c>
      <c r="G5" s="940"/>
      <c r="H5" s="941"/>
    </row>
    <row r="6" spans="1:8" ht="12.75">
      <c r="A6" s="133"/>
      <c r="B6" s="134"/>
      <c r="C6" s="135" t="s">
        <v>674</v>
      </c>
      <c r="D6" s="135" t="s">
        <v>675</v>
      </c>
      <c r="E6" s="136" t="s">
        <v>676</v>
      </c>
      <c r="F6" s="135" t="s">
        <v>85</v>
      </c>
      <c r="G6" s="135" t="s">
        <v>2</v>
      </c>
      <c r="H6" s="137" t="s">
        <v>3</v>
      </c>
    </row>
    <row r="7" spans="1:8" ht="12.75">
      <c r="A7" s="96"/>
      <c r="B7" s="113" t="s">
        <v>393</v>
      </c>
      <c r="C7" s="114">
        <v>25618.91</v>
      </c>
      <c r="D7" s="114">
        <v>25978.44</v>
      </c>
      <c r="E7" s="115">
        <v>27878.27</v>
      </c>
      <c r="F7" s="116">
        <v>17.561616931061536</v>
      </c>
      <c r="G7" s="116">
        <v>1.4033774270646262</v>
      </c>
      <c r="H7" s="116">
        <v>7.313102711325243</v>
      </c>
    </row>
    <row r="8" spans="1:8" ht="12.75">
      <c r="A8" s="125">
        <v>1</v>
      </c>
      <c r="B8" s="53" t="s">
        <v>394</v>
      </c>
      <c r="C8" s="117">
        <v>720.9</v>
      </c>
      <c r="D8" s="117">
        <v>761.34</v>
      </c>
      <c r="E8" s="118">
        <v>701.27</v>
      </c>
      <c r="F8" s="119">
        <v>149.27385892116183</v>
      </c>
      <c r="G8" s="119">
        <v>5.6096545984186434</v>
      </c>
      <c r="H8" s="119">
        <v>-7.89003598917698</v>
      </c>
    </row>
    <row r="9" spans="1:8" ht="12.75">
      <c r="A9" s="125">
        <v>2</v>
      </c>
      <c r="B9" s="53" t="s">
        <v>395</v>
      </c>
      <c r="C9" s="117">
        <v>208.7</v>
      </c>
      <c r="D9" s="117">
        <v>6.2</v>
      </c>
      <c r="E9" s="118">
        <v>7.5</v>
      </c>
      <c r="F9" s="119">
        <v>-43.19542732716386</v>
      </c>
      <c r="G9" s="119">
        <v>-97.02922855773838</v>
      </c>
      <c r="H9" s="119">
        <v>20.967741935483872</v>
      </c>
    </row>
    <row r="10" spans="1:8" ht="12.75">
      <c r="A10" s="125">
        <v>3</v>
      </c>
      <c r="B10" s="53" t="s">
        <v>396</v>
      </c>
      <c r="C10" s="117">
        <v>8.8</v>
      </c>
      <c r="D10" s="117">
        <v>5.5</v>
      </c>
      <c r="E10" s="118">
        <v>0.7</v>
      </c>
      <c r="F10" s="119">
        <v>-29.6</v>
      </c>
      <c r="G10" s="119">
        <v>-37.5</v>
      </c>
      <c r="H10" s="119">
        <v>-87.27272727272728</v>
      </c>
    </row>
    <row r="11" spans="1:8" ht="12.75">
      <c r="A11" s="125">
        <v>4</v>
      </c>
      <c r="B11" s="53" t="s">
        <v>397</v>
      </c>
      <c r="C11" s="117">
        <v>47.2</v>
      </c>
      <c r="D11" s="117">
        <v>91.2</v>
      </c>
      <c r="E11" s="118">
        <v>93</v>
      </c>
      <c r="F11" s="119">
        <v>30.027548209366387</v>
      </c>
      <c r="G11" s="119">
        <v>93.22033898305085</v>
      </c>
      <c r="H11" s="119">
        <v>1.9736842105263293</v>
      </c>
    </row>
    <row r="12" spans="1:8" ht="12.75">
      <c r="A12" s="125">
        <v>5</v>
      </c>
      <c r="B12" s="53" t="s">
        <v>398</v>
      </c>
      <c r="C12" s="117">
        <v>57.8</v>
      </c>
      <c r="D12" s="117">
        <v>53.3</v>
      </c>
      <c r="E12" s="118">
        <v>43.9</v>
      </c>
      <c r="F12" s="119">
        <v>5.474452554744502</v>
      </c>
      <c r="G12" s="119">
        <v>-7.785467128027662</v>
      </c>
      <c r="H12" s="119">
        <v>-17.636022514071286</v>
      </c>
    </row>
    <row r="13" spans="1:8" ht="12.75">
      <c r="A13" s="125">
        <v>6</v>
      </c>
      <c r="B13" s="53" t="s">
        <v>399</v>
      </c>
      <c r="C13" s="117">
        <v>520.9</v>
      </c>
      <c r="D13" s="117">
        <v>478.4</v>
      </c>
      <c r="E13" s="118">
        <v>773.4</v>
      </c>
      <c r="F13" s="119">
        <v>32.47711088504576</v>
      </c>
      <c r="G13" s="119">
        <v>-8.15895565367633</v>
      </c>
      <c r="H13" s="119">
        <v>61.66387959866222</v>
      </c>
    </row>
    <row r="14" spans="1:8" ht="12.75">
      <c r="A14" s="125">
        <v>7</v>
      </c>
      <c r="B14" s="53" t="s">
        <v>400</v>
      </c>
      <c r="C14" s="117">
        <v>338.9</v>
      </c>
      <c r="D14" s="117">
        <v>346.4</v>
      </c>
      <c r="E14" s="118">
        <v>394</v>
      </c>
      <c r="F14" s="119">
        <v>192.91270527225583</v>
      </c>
      <c r="G14" s="119">
        <v>2.213042195337863</v>
      </c>
      <c r="H14" s="119">
        <v>13.741339491916847</v>
      </c>
    </row>
    <row r="15" spans="1:8" ht="12.75">
      <c r="A15" s="125">
        <v>8</v>
      </c>
      <c r="B15" s="53" t="s">
        <v>401</v>
      </c>
      <c r="C15" s="117">
        <v>460.5</v>
      </c>
      <c r="D15" s="117">
        <v>453.1</v>
      </c>
      <c r="E15" s="118">
        <v>64.7</v>
      </c>
      <c r="F15" s="119">
        <v>2.859057404511958</v>
      </c>
      <c r="G15" s="119">
        <v>-1.6069489685124836</v>
      </c>
      <c r="H15" s="119">
        <v>-85.72059148090929</v>
      </c>
    </row>
    <row r="16" spans="1:8" ht="12.75">
      <c r="A16" s="125">
        <v>9</v>
      </c>
      <c r="B16" s="53" t="s">
        <v>402</v>
      </c>
      <c r="C16" s="117">
        <v>1131.2</v>
      </c>
      <c r="D16" s="117">
        <v>942.2</v>
      </c>
      <c r="E16" s="118">
        <v>857.5</v>
      </c>
      <c r="F16" s="119">
        <v>172.9729729729729</v>
      </c>
      <c r="G16" s="119">
        <v>-16.707920792079207</v>
      </c>
      <c r="H16" s="119">
        <v>-8.989598811292723</v>
      </c>
    </row>
    <row r="17" spans="1:8" ht="12.75">
      <c r="A17" s="125">
        <v>10</v>
      </c>
      <c r="B17" s="53" t="s">
        <v>403</v>
      </c>
      <c r="C17" s="117">
        <v>8.3</v>
      </c>
      <c r="D17" s="117">
        <v>26.1</v>
      </c>
      <c r="E17" s="118">
        <v>9.8</v>
      </c>
      <c r="F17" s="119">
        <v>56.60377358490564</v>
      </c>
      <c r="G17" s="119">
        <v>214.45783132530124</v>
      </c>
      <c r="H17" s="119">
        <v>-62.45210727969349</v>
      </c>
    </row>
    <row r="18" spans="1:8" ht="12.75">
      <c r="A18" s="125">
        <v>11</v>
      </c>
      <c r="B18" s="53" t="s">
        <v>404</v>
      </c>
      <c r="C18" s="117">
        <v>454.4</v>
      </c>
      <c r="D18" s="117">
        <v>257</v>
      </c>
      <c r="E18" s="118">
        <v>54.3</v>
      </c>
      <c r="F18" s="119">
        <v>215.33657182512138</v>
      </c>
      <c r="G18" s="119">
        <v>-43.44190140845071</v>
      </c>
      <c r="H18" s="119">
        <v>-78.8715953307393</v>
      </c>
    </row>
    <row r="19" spans="1:8" ht="12.75">
      <c r="A19" s="125">
        <v>12</v>
      </c>
      <c r="B19" s="53" t="s">
        <v>405</v>
      </c>
      <c r="C19" s="117">
        <v>64.4</v>
      </c>
      <c r="D19" s="117">
        <v>55.2</v>
      </c>
      <c r="E19" s="118">
        <v>42.5</v>
      </c>
      <c r="F19" s="119">
        <v>-6.259097525473095</v>
      </c>
      <c r="G19" s="119">
        <v>-14.285714285714306</v>
      </c>
      <c r="H19" s="119">
        <v>-23.007246376811594</v>
      </c>
    </row>
    <row r="20" spans="1:8" ht="12.75">
      <c r="A20" s="125">
        <v>13</v>
      </c>
      <c r="B20" s="53" t="s">
        <v>406</v>
      </c>
      <c r="C20" s="117">
        <v>1</v>
      </c>
      <c r="D20" s="117">
        <v>0.9</v>
      </c>
      <c r="E20" s="118">
        <v>0.1</v>
      </c>
      <c r="F20" s="119">
        <v>100</v>
      </c>
      <c r="G20" s="119">
        <v>-9.999999999999986</v>
      </c>
      <c r="H20" s="119">
        <v>-88.88888888888889</v>
      </c>
    </row>
    <row r="21" spans="1:8" ht="12.75">
      <c r="A21" s="125">
        <v>14</v>
      </c>
      <c r="B21" s="53" t="s">
        <v>407</v>
      </c>
      <c r="C21" s="117">
        <v>329.2</v>
      </c>
      <c r="D21" s="117">
        <v>441.6</v>
      </c>
      <c r="E21" s="118">
        <v>104.1</v>
      </c>
      <c r="F21" s="119">
        <v>-30.32804232804233</v>
      </c>
      <c r="G21" s="119">
        <v>34.14337788578371</v>
      </c>
      <c r="H21" s="119">
        <v>-76.42663043478261</v>
      </c>
    </row>
    <row r="22" spans="1:8" ht="12.75">
      <c r="A22" s="125">
        <v>15</v>
      </c>
      <c r="B22" s="53" t="s">
        <v>408</v>
      </c>
      <c r="C22" s="117">
        <v>3777.3</v>
      </c>
      <c r="D22" s="117">
        <v>3235.5</v>
      </c>
      <c r="E22" s="118">
        <v>3455.4</v>
      </c>
      <c r="F22" s="119">
        <v>36.389239935006316</v>
      </c>
      <c r="G22" s="119">
        <v>-14.343578746723836</v>
      </c>
      <c r="H22" s="119">
        <v>6.7964765878534905</v>
      </c>
    </row>
    <row r="23" spans="1:8" ht="12.75">
      <c r="A23" s="125">
        <v>16</v>
      </c>
      <c r="B23" s="53" t="s">
        <v>409</v>
      </c>
      <c r="C23" s="117">
        <v>72.2</v>
      </c>
      <c r="D23" s="117">
        <v>85.4</v>
      </c>
      <c r="E23" s="118">
        <v>77</v>
      </c>
      <c r="F23" s="119">
        <v>5.555555555555557</v>
      </c>
      <c r="G23" s="119">
        <v>18.282548476454295</v>
      </c>
      <c r="H23" s="119">
        <v>-9.836065573770497</v>
      </c>
    </row>
    <row r="24" spans="1:8" ht="12.75">
      <c r="A24" s="125">
        <v>17</v>
      </c>
      <c r="B24" s="53" t="s">
        <v>410</v>
      </c>
      <c r="C24" s="117">
        <v>144.1</v>
      </c>
      <c r="D24" s="117">
        <v>234.8</v>
      </c>
      <c r="E24" s="118">
        <v>398.9</v>
      </c>
      <c r="F24" s="119">
        <v>-46.331471135940404</v>
      </c>
      <c r="G24" s="119">
        <v>62.94240111034</v>
      </c>
      <c r="H24" s="119">
        <v>69.8892674616695</v>
      </c>
    </row>
    <row r="25" spans="1:8" ht="12.75">
      <c r="A25" s="125">
        <v>18</v>
      </c>
      <c r="B25" s="53" t="s">
        <v>411</v>
      </c>
      <c r="C25" s="117">
        <v>52.8</v>
      </c>
      <c r="D25" s="117">
        <v>27.8</v>
      </c>
      <c r="E25" s="118">
        <v>11</v>
      </c>
      <c r="F25" s="119">
        <v>109.52380952380955</v>
      </c>
      <c r="G25" s="119">
        <v>-47.34848484848485</v>
      </c>
      <c r="H25" s="119">
        <v>-60.431654676259</v>
      </c>
    </row>
    <row r="26" spans="1:8" ht="12.75">
      <c r="A26" s="125">
        <v>19</v>
      </c>
      <c r="B26" s="53" t="s">
        <v>412</v>
      </c>
      <c r="C26" s="117">
        <v>106.4</v>
      </c>
      <c r="D26" s="117">
        <v>105.4</v>
      </c>
      <c r="E26" s="118">
        <v>69.3</v>
      </c>
      <c r="F26" s="119">
        <v>43.783783783783775</v>
      </c>
      <c r="G26" s="119">
        <v>-0.939849624060173</v>
      </c>
      <c r="H26" s="119">
        <v>-34.25047438330169</v>
      </c>
    </row>
    <row r="27" spans="1:8" ht="12.75">
      <c r="A27" s="125">
        <v>20</v>
      </c>
      <c r="B27" s="53" t="s">
        <v>413</v>
      </c>
      <c r="C27" s="117">
        <v>836.5</v>
      </c>
      <c r="D27" s="117">
        <v>830.3</v>
      </c>
      <c r="E27" s="118">
        <v>1250.2</v>
      </c>
      <c r="F27" s="119">
        <v>48.31560283687941</v>
      </c>
      <c r="G27" s="119">
        <v>-0.7411835026897506</v>
      </c>
      <c r="H27" s="119">
        <v>50.57208237986271</v>
      </c>
    </row>
    <row r="28" spans="1:8" ht="12.75">
      <c r="A28" s="125">
        <v>21</v>
      </c>
      <c r="B28" s="53" t="s">
        <v>414</v>
      </c>
      <c r="C28" s="117">
        <v>2145.3</v>
      </c>
      <c r="D28" s="117">
        <v>2325.6</v>
      </c>
      <c r="E28" s="118">
        <v>2254.3</v>
      </c>
      <c r="F28" s="119">
        <v>38.34397368930158</v>
      </c>
      <c r="G28" s="119">
        <v>8.404418962382863</v>
      </c>
      <c r="H28" s="119">
        <v>-3.065875472996183</v>
      </c>
    </row>
    <row r="29" spans="1:8" ht="12.75">
      <c r="A29" s="125">
        <v>22</v>
      </c>
      <c r="B29" s="53" t="s">
        <v>415</v>
      </c>
      <c r="C29" s="117">
        <v>46.4</v>
      </c>
      <c r="D29" s="117">
        <v>49.6</v>
      </c>
      <c r="E29" s="118">
        <v>20</v>
      </c>
      <c r="F29" s="119">
        <v>-0.6423982869378904</v>
      </c>
      <c r="G29" s="119">
        <v>6.8965517241379075</v>
      </c>
      <c r="H29" s="119">
        <v>-59.677419354838705</v>
      </c>
    </row>
    <row r="30" spans="1:8" ht="12.75">
      <c r="A30" s="125">
        <v>23</v>
      </c>
      <c r="B30" s="53" t="s">
        <v>416</v>
      </c>
      <c r="C30" s="117">
        <v>284</v>
      </c>
      <c r="D30" s="117">
        <v>57.3</v>
      </c>
      <c r="E30" s="118">
        <v>669</v>
      </c>
      <c r="F30" s="119">
        <v>-62.3541887592789</v>
      </c>
      <c r="G30" s="119">
        <v>-79.82394366197184</v>
      </c>
      <c r="H30" s="119">
        <v>1067.5392670157069</v>
      </c>
    </row>
    <row r="31" spans="1:8" ht="12.75">
      <c r="A31" s="125">
        <v>24</v>
      </c>
      <c r="B31" s="53" t="s">
        <v>417</v>
      </c>
      <c r="C31" s="117">
        <v>49.5</v>
      </c>
      <c r="D31" s="117">
        <v>32.1</v>
      </c>
      <c r="E31" s="118">
        <v>86.4</v>
      </c>
      <c r="F31" s="119">
        <v>140.2912621359223</v>
      </c>
      <c r="G31" s="119">
        <v>-35.151515151515156</v>
      </c>
      <c r="H31" s="119">
        <v>169.158878504673</v>
      </c>
    </row>
    <row r="32" spans="1:8" ht="12.75">
      <c r="A32" s="125">
        <v>25</v>
      </c>
      <c r="B32" s="53" t="s">
        <v>418</v>
      </c>
      <c r="C32" s="117">
        <v>199.4</v>
      </c>
      <c r="D32" s="117">
        <v>214.5</v>
      </c>
      <c r="E32" s="118">
        <v>125.5</v>
      </c>
      <c r="F32" s="119">
        <v>-17.501034340091024</v>
      </c>
      <c r="G32" s="119">
        <v>7.572718154463416</v>
      </c>
      <c r="H32" s="119">
        <v>-41.491841491841484</v>
      </c>
    </row>
    <row r="33" spans="1:8" ht="12.75">
      <c r="A33" s="125">
        <v>26</v>
      </c>
      <c r="B33" s="53" t="s">
        <v>419</v>
      </c>
      <c r="C33" s="117">
        <v>34.3</v>
      </c>
      <c r="D33" s="117">
        <v>46.8</v>
      </c>
      <c r="E33" s="118">
        <v>23.3</v>
      </c>
      <c r="F33" s="119">
        <v>-8.776595744680847</v>
      </c>
      <c r="G33" s="119">
        <v>36.443148688046676</v>
      </c>
      <c r="H33" s="119">
        <v>-50.21367521367522</v>
      </c>
    </row>
    <row r="34" spans="1:8" ht="12.75">
      <c r="A34" s="125">
        <v>27</v>
      </c>
      <c r="B34" s="53" t="s">
        <v>420</v>
      </c>
      <c r="C34" s="117">
        <v>301.3</v>
      </c>
      <c r="D34" s="117">
        <v>378</v>
      </c>
      <c r="E34" s="118">
        <v>192.9</v>
      </c>
      <c r="F34" s="119">
        <v>22.033211826650458</v>
      </c>
      <c r="G34" s="119">
        <v>25.456355791569834</v>
      </c>
      <c r="H34" s="119">
        <v>-48.96825396825396</v>
      </c>
    </row>
    <row r="35" spans="1:8" ht="12.75">
      <c r="A35" s="125">
        <v>28</v>
      </c>
      <c r="B35" s="53" t="s">
        <v>421</v>
      </c>
      <c r="C35" s="117">
        <v>260.2</v>
      </c>
      <c r="D35" s="117">
        <v>244.3</v>
      </c>
      <c r="E35" s="118">
        <v>260.2</v>
      </c>
      <c r="F35" s="119">
        <v>-10.737564322469979</v>
      </c>
      <c r="G35" s="119">
        <v>-6.110684089162206</v>
      </c>
      <c r="H35" s="119">
        <v>6.508391322144917</v>
      </c>
    </row>
    <row r="36" spans="1:8" ht="12.75">
      <c r="A36" s="125">
        <v>29</v>
      </c>
      <c r="B36" s="53" t="s">
        <v>422</v>
      </c>
      <c r="C36" s="117">
        <v>133.8</v>
      </c>
      <c r="D36" s="117">
        <v>74.2</v>
      </c>
      <c r="E36" s="118">
        <v>90.8</v>
      </c>
      <c r="F36" s="119">
        <v>-37.82527881040893</v>
      </c>
      <c r="G36" s="119">
        <v>-44.54409566517189</v>
      </c>
      <c r="H36" s="119">
        <v>22.37196765498652</v>
      </c>
    </row>
    <row r="37" spans="1:8" ht="12.75">
      <c r="A37" s="125">
        <v>30</v>
      </c>
      <c r="B37" s="53" t="s">
        <v>423</v>
      </c>
      <c r="C37" s="117">
        <v>260.1</v>
      </c>
      <c r="D37" s="117">
        <v>180.8</v>
      </c>
      <c r="E37" s="118">
        <v>172.3</v>
      </c>
      <c r="F37" s="119">
        <v>11.153846153846132</v>
      </c>
      <c r="G37" s="119">
        <v>-30.488273740868905</v>
      </c>
      <c r="H37" s="119">
        <v>-4.701327433628293</v>
      </c>
    </row>
    <row r="38" spans="1:8" ht="12.75">
      <c r="A38" s="125">
        <v>31</v>
      </c>
      <c r="B38" s="53" t="s">
        <v>424</v>
      </c>
      <c r="C38" s="117">
        <v>253.9</v>
      </c>
      <c r="D38" s="117">
        <v>202.6</v>
      </c>
      <c r="E38" s="118">
        <v>39.1</v>
      </c>
      <c r="F38" s="119">
        <v>-31.94853926561244</v>
      </c>
      <c r="G38" s="119">
        <v>-20.204805041354874</v>
      </c>
      <c r="H38" s="119">
        <v>-80.70088845014807</v>
      </c>
    </row>
    <row r="39" spans="1:8" ht="12.75">
      <c r="A39" s="125">
        <v>32</v>
      </c>
      <c r="B39" s="53" t="s">
        <v>425</v>
      </c>
      <c r="C39" s="117">
        <v>1044.1</v>
      </c>
      <c r="D39" s="117">
        <v>739.8</v>
      </c>
      <c r="E39" s="118">
        <v>339.6</v>
      </c>
      <c r="F39" s="119">
        <v>4.336964125112445</v>
      </c>
      <c r="G39" s="119">
        <v>-29.14471793889473</v>
      </c>
      <c r="H39" s="119">
        <v>-54.09570154095702</v>
      </c>
    </row>
    <row r="40" spans="1:8" ht="12.75">
      <c r="A40" s="125">
        <v>33</v>
      </c>
      <c r="B40" s="53" t="s">
        <v>426</v>
      </c>
      <c r="C40" s="117">
        <v>1363</v>
      </c>
      <c r="D40" s="117">
        <v>2830.5</v>
      </c>
      <c r="E40" s="118">
        <v>1825.4</v>
      </c>
      <c r="F40" s="119">
        <v>46.025283908292266</v>
      </c>
      <c r="G40" s="119">
        <v>107.66691122523841</v>
      </c>
      <c r="H40" s="119">
        <v>-35.509627274333155</v>
      </c>
    </row>
    <row r="41" spans="1:8" ht="12.75">
      <c r="A41" s="125">
        <v>34</v>
      </c>
      <c r="B41" s="53" t="s">
        <v>97</v>
      </c>
      <c r="C41" s="117">
        <v>576</v>
      </c>
      <c r="D41" s="117">
        <v>578.5</v>
      </c>
      <c r="E41" s="118">
        <v>303.5</v>
      </c>
      <c r="F41" s="119">
        <v>10.897189064304968</v>
      </c>
      <c r="G41" s="119">
        <v>0.43402777777777146</v>
      </c>
      <c r="H41" s="119">
        <v>-47.53673292999135</v>
      </c>
    </row>
    <row r="42" spans="1:8" ht="12.75">
      <c r="A42" s="125">
        <v>35</v>
      </c>
      <c r="B42" s="53" t="s">
        <v>427</v>
      </c>
      <c r="C42" s="117">
        <v>0</v>
      </c>
      <c r="D42" s="117">
        <v>0.5</v>
      </c>
      <c r="E42" s="118">
        <v>0</v>
      </c>
      <c r="F42" s="119">
        <v>-100</v>
      </c>
      <c r="G42" s="119" t="s">
        <v>250</v>
      </c>
      <c r="H42" s="119">
        <v>-100</v>
      </c>
    </row>
    <row r="43" spans="1:8" ht="12.75">
      <c r="A43" s="125">
        <v>36</v>
      </c>
      <c r="B43" s="53" t="s">
        <v>428</v>
      </c>
      <c r="C43" s="117">
        <v>341</v>
      </c>
      <c r="D43" s="117">
        <v>1001.9</v>
      </c>
      <c r="E43" s="118">
        <v>619.8</v>
      </c>
      <c r="F43" s="119">
        <v>-41.98707043211978</v>
      </c>
      <c r="G43" s="119">
        <v>193.81231671554258</v>
      </c>
      <c r="H43" s="119">
        <v>-38.13753867651462</v>
      </c>
    </row>
    <row r="44" spans="1:8" ht="12.75">
      <c r="A44" s="125">
        <v>37</v>
      </c>
      <c r="B44" s="53" t="s">
        <v>429</v>
      </c>
      <c r="C44" s="117">
        <v>159.3</v>
      </c>
      <c r="D44" s="117">
        <v>96.1</v>
      </c>
      <c r="E44" s="118">
        <v>125.7</v>
      </c>
      <c r="F44" s="119">
        <v>-4.838709677419345</v>
      </c>
      <c r="G44" s="119">
        <v>-39.67357187696171</v>
      </c>
      <c r="H44" s="119">
        <v>30.80124869927161</v>
      </c>
    </row>
    <row r="45" spans="1:8" ht="12.75">
      <c r="A45" s="125">
        <v>38</v>
      </c>
      <c r="B45" s="53" t="s">
        <v>430</v>
      </c>
      <c r="C45" s="117">
        <v>199.6</v>
      </c>
      <c r="D45" s="117">
        <v>275</v>
      </c>
      <c r="E45" s="118">
        <v>525.2</v>
      </c>
      <c r="F45" s="119">
        <v>58.91719745222932</v>
      </c>
      <c r="G45" s="119">
        <v>37.77555110220439</v>
      </c>
      <c r="H45" s="119">
        <v>90.9818181818182</v>
      </c>
    </row>
    <row r="46" spans="1:8" ht="12.75">
      <c r="A46" s="125">
        <v>39</v>
      </c>
      <c r="B46" s="53" t="s">
        <v>431</v>
      </c>
      <c r="C46" s="117">
        <v>212.2</v>
      </c>
      <c r="D46" s="117">
        <v>202.7</v>
      </c>
      <c r="E46" s="118">
        <v>205.8</v>
      </c>
      <c r="F46" s="119">
        <v>142.51428571428576</v>
      </c>
      <c r="G46" s="119">
        <v>-4.476908576814338</v>
      </c>
      <c r="H46" s="119">
        <v>1.5293537247163158</v>
      </c>
    </row>
    <row r="47" spans="1:8" ht="12.75">
      <c r="A47" s="125">
        <v>40</v>
      </c>
      <c r="B47" s="53" t="s">
        <v>432</v>
      </c>
      <c r="C47" s="117">
        <v>232.1</v>
      </c>
      <c r="D47" s="117">
        <v>257.8</v>
      </c>
      <c r="E47" s="118">
        <v>287.7</v>
      </c>
      <c r="F47" s="119">
        <v>-11.072796934865906</v>
      </c>
      <c r="G47" s="119">
        <v>11.072813442481703</v>
      </c>
      <c r="H47" s="119">
        <v>11.598138091543802</v>
      </c>
    </row>
    <row r="48" spans="1:8" ht="12.75">
      <c r="A48" s="125">
        <v>41</v>
      </c>
      <c r="B48" s="53" t="s">
        <v>433</v>
      </c>
      <c r="C48" s="117">
        <v>290.9</v>
      </c>
      <c r="D48" s="117">
        <v>285.6</v>
      </c>
      <c r="E48" s="118">
        <v>429.1</v>
      </c>
      <c r="F48" s="119">
        <v>-38.250902143918495</v>
      </c>
      <c r="G48" s="119">
        <v>-1.821931935372973</v>
      </c>
      <c r="H48" s="119">
        <v>50.24509803921566</v>
      </c>
    </row>
    <row r="49" spans="1:8" ht="12.75">
      <c r="A49" s="125">
        <v>42</v>
      </c>
      <c r="B49" s="53" t="s">
        <v>434</v>
      </c>
      <c r="C49" s="117">
        <v>197.9</v>
      </c>
      <c r="D49" s="117">
        <v>236.1</v>
      </c>
      <c r="E49" s="118">
        <v>207.5</v>
      </c>
      <c r="F49" s="119">
        <v>13.670304422745573</v>
      </c>
      <c r="G49" s="119">
        <v>19.30267812026274</v>
      </c>
      <c r="H49" s="119">
        <v>-12.113511224057618</v>
      </c>
    </row>
    <row r="50" spans="1:8" ht="12.75">
      <c r="A50" s="125">
        <v>43</v>
      </c>
      <c r="B50" s="53" t="s">
        <v>435</v>
      </c>
      <c r="C50" s="117">
        <v>42.2</v>
      </c>
      <c r="D50" s="117">
        <v>70.7</v>
      </c>
      <c r="E50" s="118">
        <v>137.9</v>
      </c>
      <c r="F50" s="119">
        <v>187.07482993197272</v>
      </c>
      <c r="G50" s="119">
        <v>67.5355450236967</v>
      </c>
      <c r="H50" s="119">
        <v>95.04950495049505</v>
      </c>
    </row>
    <row r="51" spans="1:8" ht="12.75">
      <c r="A51" s="125">
        <v>44</v>
      </c>
      <c r="B51" s="53" t="s">
        <v>436</v>
      </c>
      <c r="C51" s="117">
        <v>2390.01</v>
      </c>
      <c r="D51" s="117">
        <v>1633.4</v>
      </c>
      <c r="E51" s="118">
        <v>2513.2</v>
      </c>
      <c r="F51" s="119">
        <v>74.2243767313019</v>
      </c>
      <c r="G51" s="119">
        <v>-31.657189718871464</v>
      </c>
      <c r="H51" s="119">
        <v>53.86310762826005</v>
      </c>
    </row>
    <row r="52" spans="1:8" ht="12.75">
      <c r="A52" s="125">
        <v>45</v>
      </c>
      <c r="B52" s="53" t="s">
        <v>437</v>
      </c>
      <c r="C52" s="117">
        <v>1896.9</v>
      </c>
      <c r="D52" s="117">
        <v>1544.1</v>
      </c>
      <c r="E52" s="118">
        <v>3289</v>
      </c>
      <c r="F52" s="119">
        <v>41.24348473566644</v>
      </c>
      <c r="G52" s="119">
        <v>-18.59876640835047</v>
      </c>
      <c r="H52" s="119">
        <v>113.00433909720877</v>
      </c>
    </row>
    <row r="53" spans="1:8" ht="12.75">
      <c r="A53" s="125">
        <v>46</v>
      </c>
      <c r="B53" s="53" t="s">
        <v>438</v>
      </c>
      <c r="C53" s="117">
        <v>1013.2</v>
      </c>
      <c r="D53" s="117">
        <v>581.2</v>
      </c>
      <c r="E53" s="118">
        <v>565.6</v>
      </c>
      <c r="F53" s="119">
        <v>-11.192917871855556</v>
      </c>
      <c r="G53" s="119">
        <v>-42.637189103829456</v>
      </c>
      <c r="H53" s="119">
        <v>-2.684101858224352</v>
      </c>
    </row>
    <row r="54" spans="1:8" ht="12.75">
      <c r="A54" s="125">
        <v>47</v>
      </c>
      <c r="B54" s="53" t="s">
        <v>439</v>
      </c>
      <c r="C54" s="117">
        <v>0.1</v>
      </c>
      <c r="D54" s="117">
        <v>0.4</v>
      </c>
      <c r="E54" s="118">
        <v>6.9</v>
      </c>
      <c r="F54" s="119" t="s">
        <v>250</v>
      </c>
      <c r="G54" s="119">
        <v>300</v>
      </c>
      <c r="H54" s="119">
        <v>1625</v>
      </c>
    </row>
    <row r="55" spans="1:8" ht="12.75">
      <c r="A55" s="125">
        <v>48</v>
      </c>
      <c r="B55" s="53" t="s">
        <v>440</v>
      </c>
      <c r="C55" s="117">
        <v>30.3</v>
      </c>
      <c r="D55" s="117">
        <v>25.4</v>
      </c>
      <c r="E55" s="118">
        <v>11</v>
      </c>
      <c r="F55" s="119">
        <v>70.22471910112361</v>
      </c>
      <c r="G55" s="119">
        <v>-16.171617161716185</v>
      </c>
      <c r="H55" s="119">
        <v>-56.69291338582678</v>
      </c>
    </row>
    <row r="56" spans="1:8" ht="12.75">
      <c r="A56" s="125">
        <v>49</v>
      </c>
      <c r="B56" s="53" t="s">
        <v>441</v>
      </c>
      <c r="C56" s="117">
        <v>933.5</v>
      </c>
      <c r="D56" s="117">
        <v>1270.6</v>
      </c>
      <c r="E56" s="118">
        <v>1358.1</v>
      </c>
      <c r="F56" s="119">
        <v>63.65708274894811</v>
      </c>
      <c r="G56" s="119">
        <v>36.11140867702193</v>
      </c>
      <c r="H56" s="119">
        <v>6.886510310089733</v>
      </c>
    </row>
    <row r="57" spans="1:8" ht="12.75">
      <c r="A57" s="125">
        <v>50</v>
      </c>
      <c r="B57" s="53" t="s">
        <v>442</v>
      </c>
      <c r="C57" s="117">
        <v>1</v>
      </c>
      <c r="D57" s="117">
        <v>0</v>
      </c>
      <c r="E57" s="118">
        <v>0</v>
      </c>
      <c r="F57" s="119">
        <v>-97.77777777777777</v>
      </c>
      <c r="G57" s="119">
        <v>-100</v>
      </c>
      <c r="H57" s="119" t="s">
        <v>250</v>
      </c>
    </row>
    <row r="58" spans="1:8" ht="12.75">
      <c r="A58" s="125">
        <v>51</v>
      </c>
      <c r="B58" s="53" t="s">
        <v>443</v>
      </c>
      <c r="C58" s="117">
        <v>1385.9</v>
      </c>
      <c r="D58" s="117">
        <v>2104.7</v>
      </c>
      <c r="E58" s="118">
        <v>2784.9</v>
      </c>
      <c r="F58" s="119">
        <v>-41.153241900556246</v>
      </c>
      <c r="G58" s="119">
        <v>51.86521394039974</v>
      </c>
      <c r="H58" s="119">
        <v>32.31814510381528</v>
      </c>
    </row>
    <row r="59" spans="1:8" ht="12.75">
      <c r="A59" s="125"/>
      <c r="B59" s="51"/>
      <c r="C59" s="117"/>
      <c r="D59" s="117"/>
      <c r="E59" s="118"/>
      <c r="F59" s="119"/>
      <c r="G59" s="119"/>
      <c r="H59" s="119"/>
    </row>
    <row r="60" spans="1:8" ht="14.25" customHeight="1">
      <c r="A60" s="96"/>
      <c r="B60" s="113" t="s">
        <v>444</v>
      </c>
      <c r="C60" s="114">
        <v>5955.99</v>
      </c>
      <c r="D60" s="114">
        <v>8118.46</v>
      </c>
      <c r="E60" s="120">
        <v>6565.63</v>
      </c>
      <c r="F60" s="116">
        <v>61.36084094172466</v>
      </c>
      <c r="G60" s="116">
        <v>36.30748204748491</v>
      </c>
      <c r="H60" s="116">
        <v>-19.12714973036755</v>
      </c>
    </row>
    <row r="61" spans="1:8" ht="14.25" customHeight="1">
      <c r="A61" s="96"/>
      <c r="B61" s="113"/>
      <c r="C61" s="114"/>
      <c r="D61" s="114"/>
      <c r="E61" s="120"/>
      <c r="F61" s="116"/>
      <c r="G61" s="116"/>
      <c r="H61" s="116"/>
    </row>
    <row r="62" spans="1:8" ht="14.25" customHeight="1">
      <c r="A62" s="126"/>
      <c r="B62" s="127" t="s">
        <v>445</v>
      </c>
      <c r="C62" s="128">
        <v>31574.9</v>
      </c>
      <c r="D62" s="128">
        <v>34096.9</v>
      </c>
      <c r="E62" s="129">
        <v>34443.9</v>
      </c>
      <c r="F62" s="130">
        <v>23.90574108229015</v>
      </c>
      <c r="G62" s="130">
        <v>7.987357046261437</v>
      </c>
      <c r="H62" s="130">
        <v>1.0176878249928905</v>
      </c>
    </row>
    <row r="63" ht="12.75">
      <c r="B63" s="121" t="s">
        <v>446</v>
      </c>
    </row>
    <row r="64" ht="12.75">
      <c r="B64" s="123" t="s">
        <v>447</v>
      </c>
    </row>
    <row r="65" ht="12.75">
      <c r="B65" s="124" t="s">
        <v>448</v>
      </c>
    </row>
  </sheetData>
  <sheetProtection/>
  <mergeCells count="5">
    <mergeCell ref="A1:H1"/>
    <mergeCell ref="A2:H2"/>
    <mergeCell ref="A4:H4"/>
    <mergeCell ref="C5:E5"/>
    <mergeCell ref="F5:H5"/>
  </mergeCells>
  <printOptions horizontalCentered="1"/>
  <pageMargins left="1" right="1" top="1" bottom="1" header="0.5" footer="0.5"/>
  <pageSetup fitToHeight="1" fitToWidth="1"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E31" sqref="E31"/>
    </sheetView>
  </sheetViews>
  <sheetFormatPr defaultColWidth="9.140625" defaultRowHeight="12.75"/>
  <cols>
    <col min="1" max="1" width="3.28125" style="60" customWidth="1"/>
    <col min="2" max="2" width="28.8515625" style="60" customWidth="1"/>
    <col min="3" max="3" width="10.140625" style="60" customWidth="1"/>
    <col min="4" max="4" width="9.57421875" style="60" customWidth="1"/>
    <col min="5" max="5" width="9.57421875" style="122" customWidth="1"/>
    <col min="6" max="6" width="7.140625" style="60" customWidth="1"/>
    <col min="7" max="7" width="7.00390625" style="60" customWidth="1"/>
    <col min="8" max="8" width="7.140625" style="60" customWidth="1"/>
    <col min="9" max="16384" width="9.140625" style="8" customWidth="1"/>
  </cols>
  <sheetData>
    <row r="1" spans="1:8" ht="15.75">
      <c r="A1" s="812" t="s">
        <v>588</v>
      </c>
      <c r="B1" s="812"/>
      <c r="C1" s="812"/>
      <c r="D1" s="812"/>
      <c r="E1" s="812"/>
      <c r="F1" s="812"/>
      <c r="G1" s="812"/>
      <c r="H1" s="812"/>
    </row>
    <row r="2" spans="1:8" ht="18.75">
      <c r="A2" s="935" t="s">
        <v>661</v>
      </c>
      <c r="B2" s="935"/>
      <c r="C2" s="935"/>
      <c r="D2" s="935"/>
      <c r="E2" s="935"/>
      <c r="F2" s="935"/>
      <c r="G2" s="935"/>
      <c r="H2" s="935"/>
    </row>
    <row r="4" spans="1:8" ht="12.75">
      <c r="A4" s="936" t="s">
        <v>330</v>
      </c>
      <c r="B4" s="936"/>
      <c r="C4" s="936"/>
      <c r="D4" s="936"/>
      <c r="E4" s="936"/>
      <c r="F4" s="936"/>
      <c r="G4" s="936"/>
      <c r="H4" s="936"/>
    </row>
    <row r="5" spans="1:8" ht="12.75">
      <c r="A5" s="147"/>
      <c r="B5" s="131"/>
      <c r="C5" s="937" t="str">
        <f>'X IND'!C5:E5</f>
        <v>First Ten Months</v>
      </c>
      <c r="D5" s="937"/>
      <c r="E5" s="938"/>
      <c r="F5" s="939" t="s">
        <v>311</v>
      </c>
      <c r="G5" s="940"/>
      <c r="H5" s="941"/>
    </row>
    <row r="6" spans="1:8" ht="12.75">
      <c r="A6" s="148"/>
      <c r="B6" s="133"/>
      <c r="C6" s="149" t="s">
        <v>674</v>
      </c>
      <c r="D6" s="135" t="s">
        <v>675</v>
      </c>
      <c r="E6" s="136" t="s">
        <v>676</v>
      </c>
      <c r="F6" s="135" t="s">
        <v>85</v>
      </c>
      <c r="G6" s="135" t="s">
        <v>2</v>
      </c>
      <c r="H6" s="137" t="s">
        <v>3</v>
      </c>
    </row>
    <row r="7" spans="1:8" ht="12.75">
      <c r="A7" s="142"/>
      <c r="B7" s="93" t="s">
        <v>393</v>
      </c>
      <c r="C7" s="55">
        <v>12275.8</v>
      </c>
      <c r="D7" s="54">
        <v>12183.9</v>
      </c>
      <c r="E7" s="138">
        <v>11106.8</v>
      </c>
      <c r="F7" s="114">
        <v>-21.046301477350937</v>
      </c>
      <c r="G7" s="114">
        <v>-0.7486273807002419</v>
      </c>
      <c r="H7" s="114">
        <v>-8.840354894573991</v>
      </c>
    </row>
    <row r="8" spans="1:8" ht="12.75">
      <c r="A8" s="125">
        <v>1</v>
      </c>
      <c r="B8" s="145" t="s">
        <v>450</v>
      </c>
      <c r="C8" s="51">
        <v>571.4</v>
      </c>
      <c r="D8" s="53">
        <v>357.2</v>
      </c>
      <c r="E8" s="139">
        <v>184.4</v>
      </c>
      <c r="F8" s="117">
        <v>8.56925707771235</v>
      </c>
      <c r="G8" s="117">
        <v>-37.48687434371718</v>
      </c>
      <c r="H8" s="117">
        <v>-48.37625979843225</v>
      </c>
    </row>
    <row r="9" spans="1:8" ht="12.75">
      <c r="A9" s="125">
        <v>2</v>
      </c>
      <c r="B9" s="145" t="s">
        <v>412</v>
      </c>
      <c r="C9" s="51">
        <v>49.1</v>
      </c>
      <c r="D9" s="53">
        <v>15.7</v>
      </c>
      <c r="E9" s="140">
        <v>35</v>
      </c>
      <c r="F9" s="117">
        <v>14.186046511627922</v>
      </c>
      <c r="G9" s="117">
        <v>-68.0244399185336</v>
      </c>
      <c r="H9" s="117">
        <v>122.92993630573253</v>
      </c>
    </row>
    <row r="10" spans="1:8" ht="12.75">
      <c r="A10" s="125">
        <v>3</v>
      </c>
      <c r="B10" s="145" t="s">
        <v>451</v>
      </c>
      <c r="C10" s="51">
        <v>202.6</v>
      </c>
      <c r="D10" s="53">
        <v>182</v>
      </c>
      <c r="E10" s="140">
        <v>173</v>
      </c>
      <c r="F10" s="117">
        <v>-4.5690061234102615</v>
      </c>
      <c r="G10" s="117">
        <v>-10.167818361303077</v>
      </c>
      <c r="H10" s="117">
        <v>-4.945054945054963</v>
      </c>
    </row>
    <row r="11" spans="1:8" ht="12.75">
      <c r="A11" s="125">
        <v>4</v>
      </c>
      <c r="B11" s="145" t="s">
        <v>452</v>
      </c>
      <c r="C11" s="51">
        <v>0</v>
      </c>
      <c r="D11" s="53">
        <v>7</v>
      </c>
      <c r="E11" s="140">
        <v>4.3</v>
      </c>
      <c r="F11" s="117">
        <v>-100</v>
      </c>
      <c r="G11" s="117" t="e">
        <v>#DIV/0!</v>
      </c>
      <c r="H11" s="117">
        <v>-38.57142857142858</v>
      </c>
    </row>
    <row r="12" spans="1:8" ht="12.75">
      <c r="A12" s="125">
        <v>5</v>
      </c>
      <c r="B12" s="145" t="s">
        <v>453</v>
      </c>
      <c r="C12" s="51">
        <v>857.1</v>
      </c>
      <c r="D12" s="53">
        <v>1242.7</v>
      </c>
      <c r="E12" s="140">
        <v>839.1</v>
      </c>
      <c r="F12" s="117">
        <v>-7.7395048439181835</v>
      </c>
      <c r="G12" s="117">
        <v>44.98891611247225</v>
      </c>
      <c r="H12" s="117">
        <v>-32.47766959040797</v>
      </c>
    </row>
    <row r="13" spans="1:8" ht="12.75">
      <c r="A13" s="125">
        <v>6</v>
      </c>
      <c r="B13" s="145" t="s">
        <v>97</v>
      </c>
      <c r="C13" s="51">
        <v>64.9</v>
      </c>
      <c r="D13" s="53">
        <v>182.3</v>
      </c>
      <c r="E13" s="140">
        <v>353.8</v>
      </c>
      <c r="F13" s="117">
        <v>-74.65833658727058</v>
      </c>
      <c r="G13" s="117">
        <v>180.8936825885978</v>
      </c>
      <c r="H13" s="117">
        <v>94.07569939659902</v>
      </c>
    </row>
    <row r="14" spans="1:8" ht="12.75">
      <c r="A14" s="125">
        <v>7</v>
      </c>
      <c r="B14" s="145" t="s">
        <v>454</v>
      </c>
      <c r="C14" s="51">
        <v>5158.8</v>
      </c>
      <c r="D14" s="53">
        <v>4824.9</v>
      </c>
      <c r="E14" s="140">
        <v>4258.8</v>
      </c>
      <c r="F14" s="117">
        <v>-37.4872764286753</v>
      </c>
      <c r="G14" s="117">
        <v>-6.472435450104669</v>
      </c>
      <c r="H14" s="117">
        <v>-11.732885655661264</v>
      </c>
    </row>
    <row r="15" spans="1:8" ht="12.75">
      <c r="A15" s="125">
        <v>8</v>
      </c>
      <c r="B15" s="145" t="s">
        <v>455</v>
      </c>
      <c r="C15" s="51">
        <v>25.5</v>
      </c>
      <c r="D15" s="53">
        <v>6.4</v>
      </c>
      <c r="E15" s="140">
        <v>108.1</v>
      </c>
      <c r="F15" s="117">
        <v>-0.778210116731529</v>
      </c>
      <c r="G15" s="117">
        <v>-74.90196078431372</v>
      </c>
      <c r="H15" s="117">
        <v>1589.0624999999995</v>
      </c>
    </row>
    <row r="16" spans="1:8" ht="12.75">
      <c r="A16" s="125">
        <v>9</v>
      </c>
      <c r="B16" s="145" t="s">
        <v>456</v>
      </c>
      <c r="C16" s="51">
        <v>303.5</v>
      </c>
      <c r="D16" s="53">
        <v>250.1</v>
      </c>
      <c r="E16" s="140">
        <v>258.6</v>
      </c>
      <c r="F16" s="117">
        <v>1.8456375838926249</v>
      </c>
      <c r="G16" s="117">
        <v>-17.594728171334424</v>
      </c>
      <c r="H16" s="117">
        <v>3.3986405437824914</v>
      </c>
    </row>
    <row r="17" spans="1:8" ht="12.75">
      <c r="A17" s="125">
        <v>10</v>
      </c>
      <c r="B17" s="145" t="s">
        <v>457</v>
      </c>
      <c r="C17" s="51">
        <v>206.1</v>
      </c>
      <c r="D17" s="53">
        <v>263.6</v>
      </c>
      <c r="E17" s="140">
        <v>249.6</v>
      </c>
      <c r="F17" s="117">
        <v>-13.037974683544292</v>
      </c>
      <c r="G17" s="117">
        <v>27.899078117418696</v>
      </c>
      <c r="H17" s="117">
        <v>-5.311077389984817</v>
      </c>
    </row>
    <row r="18" spans="1:8" ht="12.75">
      <c r="A18" s="125">
        <v>11</v>
      </c>
      <c r="B18" s="145" t="s">
        <v>458</v>
      </c>
      <c r="C18" s="51">
        <v>98.5</v>
      </c>
      <c r="D18" s="53">
        <v>95.8</v>
      </c>
      <c r="E18" s="140">
        <v>100.2</v>
      </c>
      <c r="F18" s="117">
        <v>-5.560882070949191</v>
      </c>
      <c r="G18" s="117">
        <v>-2.7411167512690184</v>
      </c>
      <c r="H18" s="117">
        <v>4.59290187891439</v>
      </c>
    </row>
    <row r="19" spans="1:8" ht="12.75">
      <c r="A19" s="125">
        <v>12</v>
      </c>
      <c r="B19" s="145" t="s">
        <v>459</v>
      </c>
      <c r="C19" s="51">
        <v>4738.3</v>
      </c>
      <c r="D19" s="53">
        <v>4756.2</v>
      </c>
      <c r="E19" s="140">
        <v>4541.9</v>
      </c>
      <c r="F19" s="117">
        <v>1.7654260003006783</v>
      </c>
      <c r="G19" s="117">
        <v>0.37777261887173097</v>
      </c>
      <c r="H19" s="117">
        <v>-4.505697825995554</v>
      </c>
    </row>
    <row r="20" spans="1:8" ht="12.75">
      <c r="A20" s="142"/>
      <c r="B20" s="96"/>
      <c r="C20" s="51"/>
      <c r="D20" s="53"/>
      <c r="E20" s="140"/>
      <c r="F20" s="117"/>
      <c r="G20" s="117"/>
      <c r="H20" s="117"/>
    </row>
    <row r="21" spans="1:8" ht="12.75">
      <c r="A21" s="142"/>
      <c r="B21" s="93" t="s">
        <v>444</v>
      </c>
      <c r="C21" s="51">
        <v>4344.7</v>
      </c>
      <c r="D21" s="53">
        <v>3506</v>
      </c>
      <c r="E21" s="140">
        <v>4095</v>
      </c>
      <c r="F21" s="117">
        <v>5.7516308051796585</v>
      </c>
      <c r="G21" s="117">
        <v>-19.3039795613046</v>
      </c>
      <c r="H21" s="117">
        <v>16.7997718197376</v>
      </c>
    </row>
    <row r="22" spans="1:8" ht="12.75">
      <c r="A22" s="142"/>
      <c r="B22" s="96"/>
      <c r="C22" s="55"/>
      <c r="D22" s="54"/>
      <c r="E22" s="62"/>
      <c r="F22" s="114"/>
      <c r="G22" s="114"/>
      <c r="H22" s="114"/>
    </row>
    <row r="23" spans="1:8" ht="12.75">
      <c r="A23" s="143"/>
      <c r="B23" s="146" t="s">
        <v>460</v>
      </c>
      <c r="C23" s="59">
        <v>16620.5</v>
      </c>
      <c r="D23" s="58">
        <v>15689.9</v>
      </c>
      <c r="E23" s="144">
        <v>15201.8</v>
      </c>
      <c r="F23" s="128">
        <v>-15.445272556151949</v>
      </c>
      <c r="G23" s="128">
        <v>-5.599109533407514</v>
      </c>
      <c r="H23" s="128">
        <v>-3.110918488964245</v>
      </c>
    </row>
    <row r="24" spans="1:8" ht="12.75">
      <c r="A24" s="121" t="s">
        <v>446</v>
      </c>
      <c r="C24" s="52"/>
      <c r="D24" s="52"/>
      <c r="E24" s="141"/>
      <c r="F24" s="52"/>
      <c r="G24" s="52"/>
      <c r="H24" s="52"/>
    </row>
    <row r="25" spans="1:8" ht="12.75">
      <c r="A25" s="123" t="s">
        <v>447</v>
      </c>
      <c r="C25" s="52"/>
      <c r="D25" s="52"/>
      <c r="E25" s="141"/>
      <c r="F25" s="52"/>
      <c r="G25" s="52"/>
      <c r="H25" s="52"/>
    </row>
    <row r="26" spans="3:8" ht="12.75">
      <c r="C26" s="52"/>
      <c r="D26" s="52"/>
      <c r="E26" s="141"/>
      <c r="F26" s="52"/>
      <c r="G26" s="52"/>
      <c r="H26" s="52"/>
    </row>
    <row r="27" spans="3:8" ht="12.75">
      <c r="C27" s="52"/>
      <c r="D27" s="52"/>
      <c r="E27" s="141"/>
      <c r="F27" s="52"/>
      <c r="G27" s="52"/>
      <c r="H27" s="52"/>
    </row>
    <row r="28" spans="3:8" ht="12.75">
      <c r="C28" s="52"/>
      <c r="D28" s="52"/>
      <c r="E28" s="141"/>
      <c r="F28" s="52"/>
      <c r="G28" s="52"/>
      <c r="H28" s="52"/>
    </row>
    <row r="29" spans="3:8" ht="12.75">
      <c r="C29" s="52"/>
      <c r="D29" s="52"/>
      <c r="E29" s="141"/>
      <c r="F29" s="52"/>
      <c r="G29" s="52"/>
      <c r="H29" s="52"/>
    </row>
    <row r="30" spans="3:8" ht="12.75">
      <c r="C30" s="52"/>
      <c r="D30" s="52"/>
      <c r="E30" s="141"/>
      <c r="F30" s="52"/>
      <c r="G30" s="52"/>
      <c r="H30" s="52"/>
    </row>
    <row r="31" spans="3:8" ht="12.75">
      <c r="C31" s="52"/>
      <c r="D31" s="52"/>
      <c r="E31" s="141"/>
      <c r="F31" s="52"/>
      <c r="G31" s="52"/>
      <c r="H31" s="52"/>
    </row>
    <row r="32" spans="3:8" ht="12.75">
      <c r="C32" s="52"/>
      <c r="D32" s="52"/>
      <c r="E32" s="141"/>
      <c r="F32" s="52"/>
      <c r="G32" s="52"/>
      <c r="H32" s="52"/>
    </row>
    <row r="33" spans="3:8" ht="12.75">
      <c r="C33" s="52"/>
      <c r="D33" s="52"/>
      <c r="E33" s="141"/>
      <c r="F33" s="52"/>
      <c r="G33" s="52"/>
      <c r="H33" s="52"/>
    </row>
    <row r="34" spans="3:8" ht="12.75">
      <c r="C34" s="52"/>
      <c r="D34" s="52"/>
      <c r="E34" s="141"/>
      <c r="F34" s="52"/>
      <c r="G34" s="52"/>
      <c r="H34" s="52"/>
    </row>
    <row r="35" spans="3:8" ht="12.75">
      <c r="C35" s="52"/>
      <c r="D35" s="52"/>
      <c r="E35" s="141"/>
      <c r="F35" s="52"/>
      <c r="G35" s="52"/>
      <c r="H35" s="52"/>
    </row>
    <row r="36" spans="3:8" ht="12.75">
      <c r="C36" s="52"/>
      <c r="D36" s="52"/>
      <c r="E36" s="141"/>
      <c r="F36" s="52"/>
      <c r="G36" s="52"/>
      <c r="H36" s="52"/>
    </row>
    <row r="37" spans="3:8" ht="12.75">
      <c r="C37" s="52"/>
      <c r="D37" s="52"/>
      <c r="E37" s="141"/>
      <c r="F37" s="52"/>
      <c r="G37" s="52"/>
      <c r="H37" s="52"/>
    </row>
    <row r="38" spans="3:8" ht="12.75">
      <c r="C38" s="52"/>
      <c r="D38" s="52"/>
      <c r="E38" s="141"/>
      <c r="F38" s="52"/>
      <c r="G38" s="52"/>
      <c r="H38" s="52"/>
    </row>
    <row r="39" spans="3:8" ht="12.75">
      <c r="C39" s="52"/>
      <c r="D39" s="52"/>
      <c r="E39" s="141"/>
      <c r="F39" s="52"/>
      <c r="G39" s="52"/>
      <c r="H39" s="52"/>
    </row>
    <row r="40" spans="3:8" ht="12.75">
      <c r="C40" s="52"/>
      <c r="D40" s="52"/>
      <c r="E40" s="141"/>
      <c r="F40" s="52"/>
      <c r="G40" s="52"/>
      <c r="H40" s="52"/>
    </row>
    <row r="41" spans="3:8" ht="12.75">
      <c r="C41" s="52"/>
      <c r="D41" s="52"/>
      <c r="E41" s="141"/>
      <c r="F41" s="52"/>
      <c r="G41" s="52"/>
      <c r="H41" s="52"/>
    </row>
    <row r="42" spans="3:8" ht="12.75">
      <c r="C42" s="52"/>
      <c r="D42" s="52"/>
      <c r="E42" s="141"/>
      <c r="F42" s="52"/>
      <c r="G42" s="52"/>
      <c r="H42" s="52"/>
    </row>
    <row r="43" spans="3:8" ht="12.75">
      <c r="C43" s="52"/>
      <c r="D43" s="52"/>
      <c r="E43" s="141"/>
      <c r="F43" s="52"/>
      <c r="G43" s="52"/>
      <c r="H43" s="52"/>
    </row>
    <row r="44" spans="3:8" ht="12.75">
      <c r="C44" s="52"/>
      <c r="D44" s="52"/>
      <c r="E44" s="141"/>
      <c r="F44" s="52"/>
      <c r="G44" s="52"/>
      <c r="H44" s="52"/>
    </row>
    <row r="45" spans="3:8" ht="12.75">
      <c r="C45" s="52"/>
      <c r="D45" s="52"/>
      <c r="E45" s="141"/>
      <c r="F45" s="52"/>
      <c r="G45" s="52"/>
      <c r="H45" s="52"/>
    </row>
    <row r="46" spans="3:8" ht="12.75">
      <c r="C46" s="52"/>
      <c r="D46" s="52"/>
      <c r="E46" s="141"/>
      <c r="F46" s="52"/>
      <c r="G46" s="52"/>
      <c r="H46" s="52"/>
    </row>
    <row r="47" spans="3:8" ht="12.75">
      <c r="C47" s="52"/>
      <c r="D47" s="52"/>
      <c r="E47" s="141"/>
      <c r="F47" s="52"/>
      <c r="G47" s="52"/>
      <c r="H47" s="52"/>
    </row>
    <row r="48" spans="3:8" ht="12.75">
      <c r="C48" s="52"/>
      <c r="D48" s="52"/>
      <c r="E48" s="141"/>
      <c r="F48" s="52"/>
      <c r="G48" s="52"/>
      <c r="H48" s="52"/>
    </row>
    <row r="49" spans="3:8" ht="12.75">
      <c r="C49" s="52"/>
      <c r="D49" s="52"/>
      <c r="E49" s="141"/>
      <c r="F49" s="52"/>
      <c r="G49" s="52"/>
      <c r="H49" s="52"/>
    </row>
    <row r="50" spans="3:8" ht="12.75">
      <c r="C50" s="52"/>
      <c r="D50" s="52"/>
      <c r="E50" s="141"/>
      <c r="F50" s="52"/>
      <c r="G50" s="52"/>
      <c r="H50" s="52"/>
    </row>
    <row r="51" spans="3:8" ht="12.75">
      <c r="C51" s="52"/>
      <c r="D51" s="52"/>
      <c r="E51" s="141"/>
      <c r="F51" s="52"/>
      <c r="G51" s="52"/>
      <c r="H51" s="52"/>
    </row>
    <row r="52" spans="3:8" ht="12.75">
      <c r="C52" s="52"/>
      <c r="D52" s="52"/>
      <c r="E52" s="141"/>
      <c r="F52" s="52"/>
      <c r="G52" s="52"/>
      <c r="H52" s="52"/>
    </row>
    <row r="53" spans="3:8" ht="12.75">
      <c r="C53" s="52"/>
      <c r="D53" s="52"/>
      <c r="E53" s="141"/>
      <c r="F53" s="52"/>
      <c r="G53" s="52"/>
      <c r="H53" s="52"/>
    </row>
    <row r="54" spans="3:8" ht="12.75">
      <c r="C54" s="52"/>
      <c r="D54" s="52"/>
      <c r="E54" s="141"/>
      <c r="F54" s="52"/>
      <c r="G54" s="52"/>
      <c r="H54" s="52"/>
    </row>
    <row r="55" spans="3:8" ht="12.75">
      <c r="C55" s="52"/>
      <c r="D55" s="52"/>
      <c r="E55" s="141"/>
      <c r="F55" s="52"/>
      <c r="G55" s="52"/>
      <c r="H55" s="52"/>
    </row>
    <row r="56" spans="3:8" ht="12.75">
      <c r="C56" s="52"/>
      <c r="D56" s="52"/>
      <c r="E56" s="141"/>
      <c r="F56" s="52"/>
      <c r="G56" s="52"/>
      <c r="H56" s="52"/>
    </row>
    <row r="57" spans="3:8" ht="12.75">
      <c r="C57" s="52"/>
      <c r="D57" s="52"/>
      <c r="E57" s="141"/>
      <c r="F57" s="52"/>
      <c r="G57" s="52"/>
      <c r="H57" s="52"/>
    </row>
    <row r="58" spans="3:8" ht="12.75">
      <c r="C58" s="52"/>
      <c r="D58" s="52"/>
      <c r="E58" s="141"/>
      <c r="F58" s="52"/>
      <c r="G58" s="52"/>
      <c r="H58" s="52"/>
    </row>
    <row r="59" spans="3:8" ht="12.75">
      <c r="C59" s="52"/>
      <c r="D59" s="52"/>
      <c r="E59" s="141"/>
      <c r="F59" s="52"/>
      <c r="G59" s="52"/>
      <c r="H59" s="52"/>
    </row>
    <row r="60" spans="3:8" ht="12.75">
      <c r="C60" s="52"/>
      <c r="D60" s="52"/>
      <c r="E60" s="141"/>
      <c r="F60" s="52"/>
      <c r="G60" s="52"/>
      <c r="H60" s="52"/>
    </row>
  </sheetData>
  <sheetProtection/>
  <mergeCells count="5">
    <mergeCell ref="A1:H1"/>
    <mergeCell ref="A2:H2"/>
    <mergeCell ref="A4:H4"/>
    <mergeCell ref="C5:E5"/>
    <mergeCell ref="F5:H5"/>
  </mergeCells>
  <printOptions horizontalCentered="1"/>
  <pageMargins left="1" right="1" top="1" bottom="1" header="0.5" footer="0.5"/>
  <pageSetup fitToHeight="1" fitToWidth="1"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A1:H62"/>
  <sheetViews>
    <sheetView tabSelected="1" zoomScalePageLayoutView="0" workbookViewId="0" topLeftCell="A1">
      <selection activeCell="G64" sqref="G64"/>
    </sheetView>
  </sheetViews>
  <sheetFormatPr defaultColWidth="9.140625" defaultRowHeight="12.75"/>
  <cols>
    <col min="1" max="1" width="3.140625" style="124" customWidth="1"/>
    <col min="2" max="2" width="21.28125" style="60" customWidth="1"/>
    <col min="3" max="3" width="9.7109375" style="60" customWidth="1"/>
    <col min="4" max="4" width="9.140625" style="60" customWidth="1"/>
    <col min="5" max="5" width="9.140625" style="122" customWidth="1"/>
    <col min="6" max="7" width="7.57421875" style="60" customWidth="1"/>
    <col min="8" max="8" width="7.7109375" style="60" customWidth="1"/>
    <col min="9" max="16384" width="9.140625" style="8" customWidth="1"/>
  </cols>
  <sheetData>
    <row r="1" spans="1:8" ht="15.75">
      <c r="A1" s="812" t="s">
        <v>598</v>
      </c>
      <c r="B1" s="812"/>
      <c r="C1" s="812"/>
      <c r="D1" s="812"/>
      <c r="E1" s="812"/>
      <c r="F1" s="812"/>
      <c r="G1" s="812"/>
      <c r="H1" s="812"/>
    </row>
    <row r="2" spans="1:8" ht="18.75">
      <c r="A2" s="935" t="s">
        <v>660</v>
      </c>
      <c r="B2" s="935"/>
      <c r="C2" s="935"/>
      <c r="D2" s="935"/>
      <c r="E2" s="935"/>
      <c r="F2" s="935"/>
      <c r="G2" s="935"/>
      <c r="H2" s="935"/>
    </row>
    <row r="4" spans="1:8" ht="12.75">
      <c r="A4" s="936" t="s">
        <v>330</v>
      </c>
      <c r="B4" s="936"/>
      <c r="C4" s="936"/>
      <c r="D4" s="936"/>
      <c r="E4" s="936"/>
      <c r="F4" s="936"/>
      <c r="G4" s="936"/>
      <c r="H4" s="936"/>
    </row>
    <row r="5" spans="1:8" ht="12.75">
      <c r="A5" s="147"/>
      <c r="B5" s="131"/>
      <c r="C5" s="942" t="str">
        <f>'X IND'!C5:E5</f>
        <v>First Ten Months</v>
      </c>
      <c r="D5" s="937"/>
      <c r="E5" s="938"/>
      <c r="F5" s="939" t="s">
        <v>311</v>
      </c>
      <c r="G5" s="940"/>
      <c r="H5" s="941"/>
    </row>
    <row r="6" spans="1:8" ht="12.75">
      <c r="A6" s="148"/>
      <c r="B6" s="133"/>
      <c r="C6" s="149" t="s">
        <v>674</v>
      </c>
      <c r="D6" s="135" t="s">
        <v>675</v>
      </c>
      <c r="E6" s="136" t="s">
        <v>676</v>
      </c>
      <c r="F6" s="135" t="s">
        <v>85</v>
      </c>
      <c r="G6" s="135" t="s">
        <v>2</v>
      </c>
      <c r="H6" s="151" t="s">
        <v>3</v>
      </c>
    </row>
    <row r="7" spans="1:8" ht="12.75">
      <c r="A7" s="142"/>
      <c r="B7" s="93" t="s">
        <v>393</v>
      </c>
      <c r="C7" s="55">
        <v>58367.4</v>
      </c>
      <c r="D7" s="54">
        <v>64341.6</v>
      </c>
      <c r="E7" s="54">
        <v>70617.20500000002</v>
      </c>
      <c r="F7" s="54">
        <v>12.778529195810975</v>
      </c>
      <c r="G7" s="54">
        <v>10.23550817751007</v>
      </c>
      <c r="H7" s="54">
        <v>9.75357311599339</v>
      </c>
    </row>
    <row r="8" spans="1:8" ht="12.75">
      <c r="A8" s="125">
        <v>1</v>
      </c>
      <c r="B8" s="94" t="s">
        <v>462</v>
      </c>
      <c r="C8" s="51">
        <v>375.5</v>
      </c>
      <c r="D8" s="53">
        <v>497.6</v>
      </c>
      <c r="E8" s="140">
        <v>760.1</v>
      </c>
      <c r="F8" s="53">
        <v>-7.031443426590741</v>
      </c>
      <c r="G8" s="53">
        <v>32.51664447403462</v>
      </c>
      <c r="H8" s="53">
        <v>52.753215434083586</v>
      </c>
    </row>
    <row r="9" spans="1:8" ht="12.75">
      <c r="A9" s="125">
        <v>2</v>
      </c>
      <c r="B9" s="94" t="s">
        <v>463</v>
      </c>
      <c r="C9" s="51">
        <v>380.6</v>
      </c>
      <c r="D9" s="53">
        <v>196.66</v>
      </c>
      <c r="E9" s="140">
        <v>353.44</v>
      </c>
      <c r="F9" s="53">
        <v>-8.443589126774114</v>
      </c>
      <c r="G9" s="53">
        <v>-48.328954282711514</v>
      </c>
      <c r="H9" s="53">
        <v>79.72134648632158</v>
      </c>
    </row>
    <row r="10" spans="1:8" ht="12.75">
      <c r="A10" s="125">
        <v>3</v>
      </c>
      <c r="B10" s="94" t="s">
        <v>464</v>
      </c>
      <c r="C10" s="51">
        <v>419.8</v>
      </c>
      <c r="D10" s="53">
        <v>473</v>
      </c>
      <c r="E10" s="140">
        <v>337.8</v>
      </c>
      <c r="F10" s="53">
        <v>24.38518518518518</v>
      </c>
      <c r="G10" s="53">
        <v>12.672701286326827</v>
      </c>
      <c r="H10" s="53">
        <v>-28.583509513742072</v>
      </c>
    </row>
    <row r="11" spans="1:8" ht="12.75">
      <c r="A11" s="125">
        <v>4</v>
      </c>
      <c r="B11" s="94" t="s">
        <v>465</v>
      </c>
      <c r="C11" s="51">
        <v>208.9</v>
      </c>
      <c r="D11" s="53">
        <v>89.3</v>
      </c>
      <c r="E11" s="140">
        <v>305.6</v>
      </c>
      <c r="F11" s="53">
        <v>67.25380304243396</v>
      </c>
      <c r="G11" s="53">
        <v>-57.252273815222594</v>
      </c>
      <c r="H11" s="53">
        <v>242.21724524076149</v>
      </c>
    </row>
    <row r="12" spans="1:8" ht="12.75">
      <c r="A12" s="125">
        <v>5</v>
      </c>
      <c r="B12" s="94" t="s">
        <v>466</v>
      </c>
      <c r="C12" s="51">
        <v>269.8</v>
      </c>
      <c r="D12" s="53">
        <v>250.5</v>
      </c>
      <c r="E12" s="140">
        <v>258.1</v>
      </c>
      <c r="F12" s="53">
        <v>-4.258339247693399</v>
      </c>
      <c r="G12" s="53">
        <v>-7.153446997776143</v>
      </c>
      <c r="H12" s="53">
        <v>3.0339321357285343</v>
      </c>
    </row>
    <row r="13" spans="1:8" ht="12.75">
      <c r="A13" s="125">
        <v>6</v>
      </c>
      <c r="B13" s="94" t="s">
        <v>467</v>
      </c>
      <c r="C13" s="51">
        <v>2033.8</v>
      </c>
      <c r="D13" s="53">
        <v>1508</v>
      </c>
      <c r="E13" s="140">
        <v>2073.5</v>
      </c>
      <c r="F13" s="53">
        <v>15.445308508826699</v>
      </c>
      <c r="G13" s="53">
        <v>-25.85308289900678</v>
      </c>
      <c r="H13" s="53">
        <v>37.5</v>
      </c>
    </row>
    <row r="14" spans="1:8" ht="12.75">
      <c r="A14" s="125">
        <v>7</v>
      </c>
      <c r="B14" s="94" t="s">
        <v>468</v>
      </c>
      <c r="C14" s="51">
        <v>693</v>
      </c>
      <c r="D14" s="53">
        <v>945.9</v>
      </c>
      <c r="E14" s="140">
        <v>588.5</v>
      </c>
      <c r="F14" s="53">
        <v>51.47540983606558</v>
      </c>
      <c r="G14" s="53">
        <v>36.49350649350649</v>
      </c>
      <c r="H14" s="53">
        <v>-37.78412094301723</v>
      </c>
    </row>
    <row r="15" spans="1:8" ht="12.75">
      <c r="A15" s="125">
        <v>8</v>
      </c>
      <c r="B15" s="94" t="s">
        <v>402</v>
      </c>
      <c r="C15" s="51">
        <v>1958.2</v>
      </c>
      <c r="D15" s="53">
        <v>2560.5</v>
      </c>
      <c r="E15" s="140">
        <v>2077.1</v>
      </c>
      <c r="F15" s="53">
        <v>-4.6222785056743305</v>
      </c>
      <c r="G15" s="53">
        <v>30.757838831580017</v>
      </c>
      <c r="H15" s="53">
        <v>-18.87912517086508</v>
      </c>
    </row>
    <row r="16" spans="1:8" ht="12.75">
      <c r="A16" s="125">
        <v>9</v>
      </c>
      <c r="B16" s="94" t="s">
        <v>469</v>
      </c>
      <c r="C16" s="51">
        <v>1228.3</v>
      </c>
      <c r="D16" s="53">
        <v>1120</v>
      </c>
      <c r="E16" s="140">
        <v>827.6</v>
      </c>
      <c r="F16" s="53">
        <v>72.68381836074792</v>
      </c>
      <c r="G16" s="53">
        <v>-8.817064235121705</v>
      </c>
      <c r="H16" s="53">
        <v>-26.107142857142847</v>
      </c>
    </row>
    <row r="17" spans="1:8" ht="12.75">
      <c r="A17" s="125">
        <v>10</v>
      </c>
      <c r="B17" s="94" t="s">
        <v>470</v>
      </c>
      <c r="C17" s="51">
        <v>3371</v>
      </c>
      <c r="D17" s="53">
        <v>629.31</v>
      </c>
      <c r="E17" s="140">
        <v>1713.1019999999999</v>
      </c>
      <c r="F17" s="53">
        <v>30.043978088110492</v>
      </c>
      <c r="G17" s="53">
        <v>-81.33165232868585</v>
      </c>
      <c r="H17" s="53">
        <v>172.21909710635458</v>
      </c>
    </row>
    <row r="18" spans="1:8" ht="12.75">
      <c r="A18" s="125">
        <v>11</v>
      </c>
      <c r="B18" s="94" t="s">
        <v>471</v>
      </c>
      <c r="C18" s="51">
        <v>35.3</v>
      </c>
      <c r="D18" s="53">
        <v>43</v>
      </c>
      <c r="E18" s="140">
        <v>46.7</v>
      </c>
      <c r="F18" s="53">
        <v>6.006006006006004</v>
      </c>
      <c r="G18" s="53">
        <v>21.813031161473106</v>
      </c>
      <c r="H18" s="53">
        <v>8.604651162790674</v>
      </c>
    </row>
    <row r="19" spans="1:8" ht="12.75">
      <c r="A19" s="125">
        <v>12</v>
      </c>
      <c r="B19" s="94" t="s">
        <v>472</v>
      </c>
      <c r="C19" s="51">
        <v>432.7</v>
      </c>
      <c r="D19" s="53">
        <v>710.2</v>
      </c>
      <c r="E19" s="140">
        <v>464.1</v>
      </c>
      <c r="F19" s="53">
        <v>27.75317390020669</v>
      </c>
      <c r="G19" s="53">
        <v>64.13219320545406</v>
      </c>
      <c r="H19" s="53">
        <v>-34.652210644888754</v>
      </c>
    </row>
    <row r="20" spans="1:8" ht="12.75">
      <c r="A20" s="125">
        <v>13</v>
      </c>
      <c r="B20" s="94" t="s">
        <v>473</v>
      </c>
      <c r="C20" s="51">
        <v>148.1</v>
      </c>
      <c r="D20" s="53">
        <v>240.6</v>
      </c>
      <c r="E20" s="140">
        <v>118.5</v>
      </c>
      <c r="F20" s="53">
        <v>-16.61036036036036</v>
      </c>
      <c r="G20" s="53">
        <v>62.45779878460499</v>
      </c>
      <c r="H20" s="53">
        <v>-50.748129675810475</v>
      </c>
    </row>
    <row r="21" spans="1:8" ht="12.75">
      <c r="A21" s="125">
        <v>14</v>
      </c>
      <c r="B21" s="94" t="s">
        <v>474</v>
      </c>
      <c r="C21" s="51">
        <v>112.1</v>
      </c>
      <c r="D21" s="53">
        <v>89.7</v>
      </c>
      <c r="E21" s="140">
        <v>116.8</v>
      </c>
      <c r="F21" s="53">
        <v>85.90381426202322</v>
      </c>
      <c r="G21" s="53">
        <v>-19.9821587867975</v>
      </c>
      <c r="H21" s="53">
        <v>30.211817168338882</v>
      </c>
    </row>
    <row r="22" spans="1:8" ht="12.75">
      <c r="A22" s="125">
        <v>15</v>
      </c>
      <c r="B22" s="94" t="s">
        <v>475</v>
      </c>
      <c r="C22" s="51">
        <v>978.7</v>
      </c>
      <c r="D22" s="53">
        <v>1162</v>
      </c>
      <c r="E22" s="140">
        <v>1883</v>
      </c>
      <c r="F22" s="53">
        <v>17.30792280954097</v>
      </c>
      <c r="G22" s="53">
        <v>18.72892612649433</v>
      </c>
      <c r="H22" s="53">
        <v>62.04819277108436</v>
      </c>
    </row>
    <row r="23" spans="1:8" ht="12.75">
      <c r="A23" s="125">
        <v>16</v>
      </c>
      <c r="B23" s="94" t="s">
        <v>476</v>
      </c>
      <c r="C23" s="51">
        <v>204.4</v>
      </c>
      <c r="D23" s="53">
        <v>168.3</v>
      </c>
      <c r="E23" s="140">
        <v>240.3</v>
      </c>
      <c r="F23" s="53">
        <v>112.25337487019732</v>
      </c>
      <c r="G23" s="53">
        <v>-17.66144814090019</v>
      </c>
      <c r="H23" s="53">
        <v>42.780748663101576</v>
      </c>
    </row>
    <row r="24" spans="1:8" ht="12.75">
      <c r="A24" s="125">
        <v>17</v>
      </c>
      <c r="B24" s="94" t="s">
        <v>406</v>
      </c>
      <c r="C24" s="51">
        <v>283.4</v>
      </c>
      <c r="D24" s="53">
        <v>647.7</v>
      </c>
      <c r="E24" s="140">
        <v>432.8</v>
      </c>
      <c r="F24" s="53">
        <v>-1.7677642980935957</v>
      </c>
      <c r="G24" s="53">
        <v>128.54622441778406</v>
      </c>
      <c r="H24" s="53">
        <v>-33.17894086768564</v>
      </c>
    </row>
    <row r="25" spans="1:8" ht="12.75">
      <c r="A25" s="125">
        <v>18</v>
      </c>
      <c r="B25" s="94" t="s">
        <v>477</v>
      </c>
      <c r="C25" s="51">
        <v>521.4</v>
      </c>
      <c r="D25" s="53">
        <v>363.2</v>
      </c>
      <c r="E25" s="140">
        <v>390.9</v>
      </c>
      <c r="F25" s="53">
        <v>44.512195121951265</v>
      </c>
      <c r="G25" s="53">
        <v>-30.34138856923667</v>
      </c>
      <c r="H25" s="53">
        <v>7.62665198237886</v>
      </c>
    </row>
    <row r="26" spans="1:8" ht="12.75">
      <c r="A26" s="125">
        <v>19</v>
      </c>
      <c r="B26" s="94" t="s">
        <v>478</v>
      </c>
      <c r="C26" s="51">
        <v>437.5</v>
      </c>
      <c r="D26" s="53">
        <v>985.54</v>
      </c>
      <c r="E26" s="140">
        <v>1690.775</v>
      </c>
      <c r="F26" s="53">
        <v>-76.17361943143449</v>
      </c>
      <c r="G26" s="53">
        <v>125.26628571428571</v>
      </c>
      <c r="H26" s="53">
        <v>71.55823203522945</v>
      </c>
    </row>
    <row r="27" spans="1:8" ht="12.75">
      <c r="A27" s="125">
        <v>20</v>
      </c>
      <c r="B27" s="94" t="s">
        <v>479</v>
      </c>
      <c r="C27" s="51">
        <v>51</v>
      </c>
      <c r="D27" s="53">
        <v>49.9</v>
      </c>
      <c r="E27" s="140">
        <v>125.1</v>
      </c>
      <c r="F27" s="53">
        <v>3.4482758620689538</v>
      </c>
      <c r="G27" s="53">
        <v>-2.156862745098053</v>
      </c>
      <c r="H27" s="53">
        <v>150.70140280561125</v>
      </c>
    </row>
    <row r="28" spans="1:8" ht="12.75">
      <c r="A28" s="125">
        <v>21</v>
      </c>
      <c r="B28" s="94" t="s">
        <v>480</v>
      </c>
      <c r="C28" s="51">
        <v>113.7</v>
      </c>
      <c r="D28" s="53">
        <v>210.8</v>
      </c>
      <c r="E28" s="140">
        <v>300.1</v>
      </c>
      <c r="F28" s="53">
        <v>25.774336283185818</v>
      </c>
      <c r="G28" s="53">
        <v>85.4001759014952</v>
      </c>
      <c r="H28" s="53">
        <v>42.36242884250473</v>
      </c>
    </row>
    <row r="29" spans="1:8" ht="12.75">
      <c r="A29" s="125">
        <v>22</v>
      </c>
      <c r="B29" s="94" t="s">
        <v>415</v>
      </c>
      <c r="C29" s="51">
        <v>271.4</v>
      </c>
      <c r="D29" s="53">
        <v>414.6</v>
      </c>
      <c r="E29" s="140">
        <v>161.5</v>
      </c>
      <c r="F29" s="53">
        <v>-18.815435237810362</v>
      </c>
      <c r="G29" s="53">
        <v>52.763448784082556</v>
      </c>
      <c r="H29" s="53">
        <v>-61.046792088760256</v>
      </c>
    </row>
    <row r="30" spans="1:8" ht="12.75">
      <c r="A30" s="125">
        <v>23</v>
      </c>
      <c r="B30" s="94" t="s">
        <v>481</v>
      </c>
      <c r="C30" s="51">
        <v>2632.7</v>
      </c>
      <c r="D30" s="53">
        <v>3032.85</v>
      </c>
      <c r="E30" s="140">
        <v>3423.2430000000004</v>
      </c>
      <c r="F30" s="53">
        <v>-30.04092261904762</v>
      </c>
      <c r="G30" s="53">
        <v>15.199225130094575</v>
      </c>
      <c r="H30" s="53">
        <v>12.87214995796036</v>
      </c>
    </row>
    <row r="31" spans="1:8" ht="12.75">
      <c r="A31" s="125">
        <v>24</v>
      </c>
      <c r="B31" s="94" t="s">
        <v>482</v>
      </c>
      <c r="C31" s="51">
        <v>1051.8</v>
      </c>
      <c r="D31" s="53">
        <v>783.69</v>
      </c>
      <c r="E31" s="140">
        <v>1223.145</v>
      </c>
      <c r="F31" s="53">
        <v>-13.984298331697744</v>
      </c>
      <c r="G31" s="53">
        <v>-25.490587564175712</v>
      </c>
      <c r="H31" s="53">
        <v>56.075106228228066</v>
      </c>
    </row>
    <row r="32" spans="1:8" ht="12.75">
      <c r="A32" s="125">
        <v>25</v>
      </c>
      <c r="B32" s="94" t="s">
        <v>483</v>
      </c>
      <c r="C32" s="51">
        <v>2726.8</v>
      </c>
      <c r="D32" s="53">
        <v>3563.8</v>
      </c>
      <c r="E32" s="140">
        <v>3554.8</v>
      </c>
      <c r="F32" s="53">
        <v>5.078998073217747</v>
      </c>
      <c r="G32" s="53">
        <v>30.695320522223852</v>
      </c>
      <c r="H32" s="53">
        <v>-0.2525394242101271</v>
      </c>
    </row>
    <row r="33" spans="1:8" ht="12.75">
      <c r="A33" s="125">
        <v>26</v>
      </c>
      <c r="B33" s="94" t="s">
        <v>484</v>
      </c>
      <c r="C33" s="51">
        <v>64.6</v>
      </c>
      <c r="D33" s="53">
        <v>59.9</v>
      </c>
      <c r="E33" s="140">
        <v>11</v>
      </c>
      <c r="F33" s="53">
        <v>-24.88372093023257</v>
      </c>
      <c r="G33" s="53">
        <v>-7.275541795665632</v>
      </c>
      <c r="H33" s="53">
        <v>-81.63606010016694</v>
      </c>
    </row>
    <row r="34" spans="1:8" ht="12.75">
      <c r="A34" s="125">
        <v>27</v>
      </c>
      <c r="B34" s="94" t="s">
        <v>485</v>
      </c>
      <c r="C34" s="51">
        <v>3295.5</v>
      </c>
      <c r="D34" s="53">
        <v>2841.9</v>
      </c>
      <c r="E34" s="140">
        <v>3007.1</v>
      </c>
      <c r="F34" s="53">
        <v>20.515633571036744</v>
      </c>
      <c r="G34" s="53">
        <v>-13.764223941738734</v>
      </c>
      <c r="H34" s="53">
        <v>5.813012421267459</v>
      </c>
    </row>
    <row r="35" spans="1:8" ht="12.75">
      <c r="A35" s="125">
        <v>28</v>
      </c>
      <c r="B35" s="94" t="s">
        <v>486</v>
      </c>
      <c r="C35" s="51">
        <v>122.5</v>
      </c>
      <c r="D35" s="53">
        <v>315.3</v>
      </c>
      <c r="E35" s="140">
        <v>185.4</v>
      </c>
      <c r="F35" s="53">
        <v>55.45685279187816</v>
      </c>
      <c r="G35" s="53">
        <v>157.38775510204084</v>
      </c>
      <c r="H35" s="53">
        <v>-41.19885823025689</v>
      </c>
    </row>
    <row r="36" spans="1:8" ht="12.75">
      <c r="A36" s="125">
        <v>29</v>
      </c>
      <c r="B36" s="94" t="s">
        <v>422</v>
      </c>
      <c r="C36" s="51">
        <v>608.4</v>
      </c>
      <c r="D36" s="53">
        <v>493.1</v>
      </c>
      <c r="E36" s="140">
        <v>672.8</v>
      </c>
      <c r="F36" s="53">
        <v>78.8359788359788</v>
      </c>
      <c r="G36" s="53">
        <v>-18.95134779750164</v>
      </c>
      <c r="H36" s="53">
        <v>36.44291218819714</v>
      </c>
    </row>
    <row r="37" spans="1:8" ht="12.75">
      <c r="A37" s="125">
        <v>30</v>
      </c>
      <c r="B37" s="94" t="s">
        <v>487</v>
      </c>
      <c r="C37" s="51">
        <v>20800.5</v>
      </c>
      <c r="D37" s="53">
        <v>26101.1</v>
      </c>
      <c r="E37" s="140">
        <v>27390.3</v>
      </c>
      <c r="F37" s="53">
        <v>30.03888569356573</v>
      </c>
      <c r="G37" s="53">
        <v>25.483041273046297</v>
      </c>
      <c r="H37" s="53">
        <v>4.939255433679037</v>
      </c>
    </row>
    <row r="38" spans="1:8" ht="12.75">
      <c r="A38" s="125">
        <v>31</v>
      </c>
      <c r="B38" s="94" t="s">
        <v>488</v>
      </c>
      <c r="C38" s="51">
        <v>318.8</v>
      </c>
      <c r="D38" s="53">
        <v>209</v>
      </c>
      <c r="E38" s="140">
        <v>195.9</v>
      </c>
      <c r="F38" s="53">
        <v>201.89393939393932</v>
      </c>
      <c r="G38" s="53">
        <v>-34.441656210790455</v>
      </c>
      <c r="H38" s="53">
        <v>-6.267942583732065</v>
      </c>
    </row>
    <row r="39" spans="1:8" ht="12.75">
      <c r="A39" s="125">
        <v>32</v>
      </c>
      <c r="B39" s="94" t="s">
        <v>425</v>
      </c>
      <c r="C39" s="51">
        <v>413.8</v>
      </c>
      <c r="D39" s="53">
        <v>229.8</v>
      </c>
      <c r="E39" s="140">
        <v>72.4</v>
      </c>
      <c r="F39" s="53">
        <v>157.81931464174454</v>
      </c>
      <c r="G39" s="53">
        <v>-44.465925567907206</v>
      </c>
      <c r="H39" s="53">
        <v>-68.49434290687554</v>
      </c>
    </row>
    <row r="40" spans="1:8" ht="12.75">
      <c r="A40" s="125">
        <v>33</v>
      </c>
      <c r="B40" s="94" t="s">
        <v>489</v>
      </c>
      <c r="C40" s="51">
        <v>111.1</v>
      </c>
      <c r="D40" s="53">
        <v>388.3</v>
      </c>
      <c r="E40" s="140">
        <v>396.9</v>
      </c>
      <c r="F40" s="53">
        <v>49.12751677852347</v>
      </c>
      <c r="G40" s="53">
        <v>249.50495049504957</v>
      </c>
      <c r="H40" s="53">
        <v>2.214782384754031</v>
      </c>
    </row>
    <row r="41" spans="1:8" ht="12.75">
      <c r="A41" s="125">
        <v>34</v>
      </c>
      <c r="B41" s="94" t="s">
        <v>490</v>
      </c>
      <c r="C41" s="51">
        <v>125.9</v>
      </c>
      <c r="D41" s="53">
        <v>102.6</v>
      </c>
      <c r="E41" s="140">
        <v>54.8</v>
      </c>
      <c r="F41" s="53">
        <v>62.45161290322585</v>
      </c>
      <c r="G41" s="53">
        <v>-18.506751389992047</v>
      </c>
      <c r="H41" s="53">
        <v>-46.58869395711501</v>
      </c>
    </row>
    <row r="42" spans="1:8" ht="12.75">
      <c r="A42" s="125">
        <v>35</v>
      </c>
      <c r="B42" s="94" t="s">
        <v>454</v>
      </c>
      <c r="C42" s="51">
        <v>675.2</v>
      </c>
      <c r="D42" s="53">
        <v>911.3</v>
      </c>
      <c r="E42" s="140">
        <v>619.3</v>
      </c>
      <c r="F42" s="53">
        <v>57.20605355064029</v>
      </c>
      <c r="G42" s="53">
        <v>34.96741706161134</v>
      </c>
      <c r="H42" s="53">
        <v>-32.04213760561835</v>
      </c>
    </row>
    <row r="43" spans="1:8" ht="12.75">
      <c r="A43" s="125">
        <v>36</v>
      </c>
      <c r="B43" s="94" t="s">
        <v>491</v>
      </c>
      <c r="C43" s="51">
        <v>448.8</v>
      </c>
      <c r="D43" s="53">
        <v>1905.5</v>
      </c>
      <c r="E43" s="140">
        <v>1080.1</v>
      </c>
      <c r="F43" s="53">
        <v>-11.2166172106825</v>
      </c>
      <c r="G43" s="53">
        <v>324.57664884135465</v>
      </c>
      <c r="H43" s="53">
        <v>-43.31671477302545</v>
      </c>
    </row>
    <row r="44" spans="1:8" ht="12.75">
      <c r="A44" s="125">
        <v>37</v>
      </c>
      <c r="B44" s="94" t="s">
        <v>492</v>
      </c>
      <c r="C44" s="51">
        <v>93.8</v>
      </c>
      <c r="D44" s="53">
        <v>133.5</v>
      </c>
      <c r="E44" s="140">
        <v>196.9</v>
      </c>
      <c r="F44" s="53">
        <v>-80.59176494930685</v>
      </c>
      <c r="G44" s="53">
        <v>42.32409381663115</v>
      </c>
      <c r="H44" s="53">
        <v>47.49063670411985</v>
      </c>
    </row>
    <row r="45" spans="1:8" ht="12.75">
      <c r="A45" s="125">
        <v>38</v>
      </c>
      <c r="B45" s="94" t="s">
        <v>493</v>
      </c>
      <c r="C45" s="51">
        <v>233.8</v>
      </c>
      <c r="D45" s="53">
        <v>169.9</v>
      </c>
      <c r="E45" s="140">
        <v>171.6</v>
      </c>
      <c r="F45" s="53">
        <v>118.50467289719631</v>
      </c>
      <c r="G45" s="53">
        <v>-27.331052181351595</v>
      </c>
      <c r="H45" s="53">
        <v>1.000588581518528</v>
      </c>
    </row>
    <row r="46" spans="1:8" ht="12.75">
      <c r="A46" s="125">
        <v>49</v>
      </c>
      <c r="B46" s="94" t="s">
        <v>494</v>
      </c>
      <c r="C46" s="51">
        <v>73.8</v>
      </c>
      <c r="D46" s="53">
        <v>57.6</v>
      </c>
      <c r="E46" s="140">
        <v>95.7</v>
      </c>
      <c r="F46" s="53">
        <v>8.211143695014655</v>
      </c>
      <c r="G46" s="53">
        <v>-21.951219512195138</v>
      </c>
      <c r="H46" s="53">
        <v>66.14583333333334</v>
      </c>
    </row>
    <row r="47" spans="1:8" ht="12.75">
      <c r="A47" s="125">
        <v>40</v>
      </c>
      <c r="B47" s="94" t="s">
        <v>495</v>
      </c>
      <c r="C47" s="51">
        <v>27.8</v>
      </c>
      <c r="D47" s="53">
        <v>20.15</v>
      </c>
      <c r="E47" s="140">
        <v>2.6</v>
      </c>
      <c r="F47" s="53">
        <v>363.33333333333337</v>
      </c>
      <c r="G47" s="117">
        <v>-27.517985611510795</v>
      </c>
      <c r="H47" s="53">
        <v>-87.09677419354838</v>
      </c>
    </row>
    <row r="48" spans="1:8" ht="12.75">
      <c r="A48" s="125">
        <v>41</v>
      </c>
      <c r="B48" s="94" t="s">
        <v>496</v>
      </c>
      <c r="C48" s="51">
        <v>51.4</v>
      </c>
      <c r="D48" s="53">
        <v>221.3</v>
      </c>
      <c r="E48" s="140">
        <v>8.8</v>
      </c>
      <c r="F48" s="53">
        <v>304.72440944881896</v>
      </c>
      <c r="G48" s="53">
        <v>330.54474708171193</v>
      </c>
      <c r="H48" s="53">
        <v>-96.02349751468594</v>
      </c>
    </row>
    <row r="49" spans="1:8" ht="12.75">
      <c r="A49" s="125">
        <v>42</v>
      </c>
      <c r="B49" s="94" t="s">
        <v>458</v>
      </c>
      <c r="C49" s="51">
        <v>28.2</v>
      </c>
      <c r="D49" s="53">
        <v>13.3</v>
      </c>
      <c r="E49" s="140">
        <v>16.1</v>
      </c>
      <c r="F49" s="53">
        <v>-16.814159292035384</v>
      </c>
      <c r="G49" s="53">
        <v>-52.836879432624116</v>
      </c>
      <c r="H49" s="53">
        <v>21.05263157894737</v>
      </c>
    </row>
    <row r="50" spans="1:8" ht="12.75">
      <c r="A50" s="125">
        <v>43</v>
      </c>
      <c r="B50" s="94" t="s">
        <v>497</v>
      </c>
      <c r="C50" s="51">
        <v>1691.6</v>
      </c>
      <c r="D50" s="53">
        <v>1434.1</v>
      </c>
      <c r="E50" s="140">
        <v>1527.3</v>
      </c>
      <c r="F50" s="53">
        <v>-42.30756113365847</v>
      </c>
      <c r="G50" s="53">
        <v>-15.22227476944903</v>
      </c>
      <c r="H50" s="53">
        <v>6.498849452618359</v>
      </c>
    </row>
    <row r="51" spans="1:8" ht="12.75">
      <c r="A51" s="125">
        <v>44</v>
      </c>
      <c r="B51" s="94" t="s">
        <v>437</v>
      </c>
      <c r="C51" s="51">
        <v>2388.7</v>
      </c>
      <c r="D51" s="53">
        <v>1938.7</v>
      </c>
      <c r="E51" s="140">
        <v>2327.7</v>
      </c>
      <c r="F51" s="53">
        <v>194.93764662303988</v>
      </c>
      <c r="G51" s="53">
        <v>-18.83869887386446</v>
      </c>
      <c r="H51" s="53">
        <v>20.064992004951748</v>
      </c>
    </row>
    <row r="52" spans="1:8" ht="12.75">
      <c r="A52" s="125">
        <v>45</v>
      </c>
      <c r="B52" s="94" t="s">
        <v>498</v>
      </c>
      <c r="C52" s="51">
        <v>483.7</v>
      </c>
      <c r="D52" s="53">
        <v>422.3</v>
      </c>
      <c r="E52" s="140">
        <v>543.9</v>
      </c>
      <c r="F52" s="53">
        <v>-9.75746268656718</v>
      </c>
      <c r="G52" s="53">
        <v>-12.693818482530489</v>
      </c>
      <c r="H52" s="53">
        <v>28.794695713947448</v>
      </c>
    </row>
    <row r="53" spans="1:8" ht="12.75">
      <c r="A53" s="125">
        <v>46</v>
      </c>
      <c r="B53" s="94" t="s">
        <v>499</v>
      </c>
      <c r="C53" s="51">
        <v>312.4</v>
      </c>
      <c r="D53" s="53">
        <v>237.3</v>
      </c>
      <c r="E53" s="140">
        <v>279</v>
      </c>
      <c r="F53" s="53">
        <v>59.71370143149284</v>
      </c>
      <c r="G53" s="53">
        <v>-24.039692701664535</v>
      </c>
      <c r="H53" s="53">
        <v>17.572692793931722</v>
      </c>
    </row>
    <row r="54" spans="1:8" ht="12.75">
      <c r="A54" s="125">
        <v>47</v>
      </c>
      <c r="B54" s="94" t="s">
        <v>500</v>
      </c>
      <c r="C54" s="51">
        <v>761.5</v>
      </c>
      <c r="D54" s="53">
        <v>1008.2</v>
      </c>
      <c r="E54" s="140">
        <v>726.3</v>
      </c>
      <c r="F54" s="53">
        <v>15.099758162031463</v>
      </c>
      <c r="G54" s="53">
        <v>32.39658568614573</v>
      </c>
      <c r="H54" s="53">
        <v>-27.960722078952585</v>
      </c>
    </row>
    <row r="55" spans="1:8" ht="12.75">
      <c r="A55" s="125">
        <v>48</v>
      </c>
      <c r="B55" s="94" t="s">
        <v>501</v>
      </c>
      <c r="C55" s="51">
        <v>4239.6</v>
      </c>
      <c r="D55" s="53">
        <v>4196.2</v>
      </c>
      <c r="E55" s="140">
        <v>7441.9</v>
      </c>
      <c r="F55" s="53">
        <v>5.934384448164693</v>
      </c>
      <c r="G55" s="53">
        <v>-1.0236814793848197</v>
      </c>
      <c r="H55" s="53">
        <v>77.34855345312423</v>
      </c>
    </row>
    <row r="56" spans="1:8" ht="12.75">
      <c r="A56" s="125">
        <v>49</v>
      </c>
      <c r="B56" s="94" t="s">
        <v>502</v>
      </c>
      <c r="C56" s="51">
        <v>56.1</v>
      </c>
      <c r="D56" s="53">
        <v>194.6</v>
      </c>
      <c r="E56" s="140">
        <v>126.8</v>
      </c>
      <c r="F56" s="53">
        <v>-42.04545454545454</v>
      </c>
      <c r="G56" s="53">
        <v>246.88057040998223</v>
      </c>
      <c r="H56" s="53">
        <v>-34.840698869475844</v>
      </c>
    </row>
    <row r="57" spans="1:8" ht="12.75">
      <c r="A57" s="142"/>
      <c r="B57" s="96"/>
      <c r="C57" s="51"/>
      <c r="D57" s="53"/>
      <c r="E57" s="140"/>
      <c r="F57" s="53"/>
      <c r="G57" s="53"/>
      <c r="H57" s="53"/>
    </row>
    <row r="58" spans="1:8" ht="12.75">
      <c r="A58" s="142"/>
      <c r="B58" s="93" t="s">
        <v>444</v>
      </c>
      <c r="C58" s="55">
        <v>12402.3</v>
      </c>
      <c r="D58" s="54">
        <v>20725</v>
      </c>
      <c r="E58" s="62">
        <v>24172.294999999995</v>
      </c>
      <c r="F58" s="54">
        <v>15.056636330745079</v>
      </c>
      <c r="G58" s="54">
        <v>67.10610128766436</v>
      </c>
      <c r="H58" s="54">
        <v>16.633510253317212</v>
      </c>
    </row>
    <row r="59" spans="1:8" ht="12.75">
      <c r="A59" s="143"/>
      <c r="B59" s="126"/>
      <c r="C59" s="59"/>
      <c r="D59" s="58"/>
      <c r="E59" s="144"/>
      <c r="F59" s="58"/>
      <c r="G59" s="58"/>
      <c r="H59" s="58"/>
    </row>
    <row r="60" spans="1:8" ht="12.75">
      <c r="A60" s="143"/>
      <c r="B60" s="152" t="s">
        <v>503</v>
      </c>
      <c r="C60" s="59">
        <v>70769.7</v>
      </c>
      <c r="D60" s="58">
        <v>85066.6</v>
      </c>
      <c r="E60" s="150">
        <v>94789.5</v>
      </c>
      <c r="F60" s="58">
        <v>13.17122237271984</v>
      </c>
      <c r="G60" s="58">
        <v>20.20200735625555</v>
      </c>
      <c r="H60" s="58">
        <v>11.429750336794939</v>
      </c>
    </row>
    <row r="61" ht="12.75">
      <c r="A61" s="123" t="s">
        <v>504</v>
      </c>
    </row>
    <row r="62" ht="12.75">
      <c r="A62" s="123" t="s">
        <v>505</v>
      </c>
    </row>
  </sheetData>
  <sheetProtection/>
  <mergeCells count="5">
    <mergeCell ref="A1:H1"/>
    <mergeCell ref="A2:H2"/>
    <mergeCell ref="A4:H4"/>
    <mergeCell ref="C5:E5"/>
    <mergeCell ref="F5:H5"/>
  </mergeCells>
  <printOptions horizontalCentered="1"/>
  <pageMargins left="1" right="1" top="1" bottom="1" header="0.5" footer="0.5"/>
  <pageSetup fitToHeight="1" fitToWidth="1"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I10" sqref="I10"/>
    </sheetView>
  </sheetViews>
  <sheetFormatPr defaultColWidth="9.140625" defaultRowHeight="12.75"/>
  <cols>
    <col min="1" max="1" width="3.140625" style="60" customWidth="1"/>
    <col min="2" max="2" width="26.8515625" style="60" customWidth="1"/>
    <col min="3" max="3" width="9.140625" style="60" customWidth="1"/>
    <col min="4" max="4" width="9.00390625" style="60" customWidth="1"/>
    <col min="5" max="5" width="8.8515625" style="122" customWidth="1"/>
    <col min="6" max="6" width="8.28125" style="60" customWidth="1"/>
    <col min="7" max="7" width="8.00390625" style="60" customWidth="1"/>
    <col min="8" max="8" width="8.28125" style="60" customWidth="1"/>
    <col min="9" max="16384" width="9.140625" style="8" customWidth="1"/>
  </cols>
  <sheetData>
    <row r="1" spans="1:8" ht="18.75">
      <c r="A1" s="943" t="s">
        <v>603</v>
      </c>
      <c r="B1" s="943"/>
      <c r="C1" s="943"/>
      <c r="D1" s="943"/>
      <c r="E1" s="943"/>
      <c r="F1" s="943"/>
      <c r="G1" s="943"/>
      <c r="H1" s="943"/>
    </row>
    <row r="2" spans="1:8" ht="16.5">
      <c r="A2" s="944" t="s">
        <v>673</v>
      </c>
      <c r="B2" s="944"/>
      <c r="C2" s="944"/>
      <c r="D2" s="944"/>
      <c r="E2" s="944"/>
      <c r="F2" s="944"/>
      <c r="G2" s="944"/>
      <c r="H2" s="944"/>
    </row>
    <row r="3" spans="1:8" ht="15.75">
      <c r="A3" s="43"/>
      <c r="B3" s="43"/>
      <c r="C3" s="43"/>
      <c r="D3" s="43"/>
      <c r="E3" s="43"/>
      <c r="F3" s="43"/>
      <c r="G3" s="43"/>
      <c r="H3" s="43"/>
    </row>
    <row r="4" spans="1:8" ht="12.75">
      <c r="A4" s="945" t="s">
        <v>330</v>
      </c>
      <c r="B4" s="945"/>
      <c r="C4" s="945"/>
      <c r="D4" s="945"/>
      <c r="E4" s="945"/>
      <c r="F4" s="945"/>
      <c r="G4" s="945"/>
      <c r="H4" s="945"/>
    </row>
    <row r="5" spans="1:8" ht="13.5" hidden="1" thickBot="1">
      <c r="A5" s="153"/>
      <c r="B5" s="153"/>
      <c r="C5" s="153"/>
      <c r="D5" s="153"/>
      <c r="E5" s="154"/>
      <c r="F5" s="153"/>
      <c r="G5" s="153"/>
      <c r="H5" s="153"/>
    </row>
    <row r="6" spans="1:8" ht="12.75">
      <c r="A6" s="147"/>
      <c r="B6" s="131"/>
      <c r="C6" s="937" t="str">
        <f>'X IND'!C5:E5</f>
        <v>First Ten Months</v>
      </c>
      <c r="D6" s="937"/>
      <c r="E6" s="938"/>
      <c r="F6" s="939" t="s">
        <v>311</v>
      </c>
      <c r="G6" s="940"/>
      <c r="H6" s="941"/>
    </row>
    <row r="7" spans="1:8" ht="12.75">
      <c r="A7" s="148"/>
      <c r="B7" s="133"/>
      <c r="C7" s="149" t="s">
        <v>674</v>
      </c>
      <c r="D7" s="135" t="s">
        <v>675</v>
      </c>
      <c r="E7" s="136" t="s">
        <v>676</v>
      </c>
      <c r="F7" s="135" t="s">
        <v>85</v>
      </c>
      <c r="G7" s="135" t="s">
        <v>2</v>
      </c>
      <c r="H7" s="137" t="s">
        <v>3</v>
      </c>
    </row>
    <row r="8" spans="1:8" ht="12.75">
      <c r="A8" s="142"/>
      <c r="B8" s="93" t="s">
        <v>393</v>
      </c>
      <c r="C8" s="55">
        <v>38083.9</v>
      </c>
      <c r="D8" s="54">
        <v>41160.61</v>
      </c>
      <c r="E8" s="54">
        <v>43168.1</v>
      </c>
      <c r="F8" s="116">
        <v>8.77260627663344</v>
      </c>
      <c r="G8" s="116">
        <v>8.078768193383581</v>
      </c>
      <c r="H8" s="116">
        <v>4.877211489334087</v>
      </c>
    </row>
    <row r="9" spans="1:8" ht="12.75">
      <c r="A9" s="125">
        <v>1</v>
      </c>
      <c r="B9" s="94" t="s">
        <v>507</v>
      </c>
      <c r="C9" s="51">
        <v>1001.6</v>
      </c>
      <c r="D9" s="53">
        <v>962.6</v>
      </c>
      <c r="E9" s="140">
        <v>1135.6</v>
      </c>
      <c r="F9" s="119">
        <v>-3.5439137134052316</v>
      </c>
      <c r="G9" s="119">
        <v>-3.8937699680511173</v>
      </c>
      <c r="H9" s="119">
        <v>17.972158736754594</v>
      </c>
    </row>
    <row r="10" spans="1:8" ht="12.75">
      <c r="A10" s="125">
        <v>2</v>
      </c>
      <c r="B10" s="94" t="s">
        <v>508</v>
      </c>
      <c r="C10" s="51">
        <v>57.6</v>
      </c>
      <c r="D10" s="53">
        <v>106.2</v>
      </c>
      <c r="E10" s="140">
        <v>24.4</v>
      </c>
      <c r="F10" s="119">
        <v>-32.15547703180211</v>
      </c>
      <c r="G10" s="119">
        <v>84.375</v>
      </c>
      <c r="H10" s="119">
        <v>-77.02448210922788</v>
      </c>
    </row>
    <row r="11" spans="1:8" ht="12.75">
      <c r="A11" s="125">
        <v>3</v>
      </c>
      <c r="B11" s="94" t="s">
        <v>509</v>
      </c>
      <c r="C11" s="51">
        <v>413</v>
      </c>
      <c r="D11" s="53">
        <v>688.5</v>
      </c>
      <c r="E11" s="140">
        <v>885.7</v>
      </c>
      <c r="F11" s="119">
        <v>-26.263167291555064</v>
      </c>
      <c r="G11" s="119">
        <v>66.70702179176752</v>
      </c>
      <c r="H11" s="119">
        <v>28.641975308641975</v>
      </c>
    </row>
    <row r="12" spans="1:8" ht="12.75">
      <c r="A12" s="125">
        <v>4</v>
      </c>
      <c r="B12" s="94" t="s">
        <v>510</v>
      </c>
      <c r="C12" s="51">
        <v>143.8</v>
      </c>
      <c r="D12" s="53">
        <v>42.5</v>
      </c>
      <c r="E12" s="140">
        <v>17.9</v>
      </c>
      <c r="F12" s="119">
        <v>64.53089244851262</v>
      </c>
      <c r="G12" s="119">
        <v>-70.44506258692628</v>
      </c>
      <c r="H12" s="119">
        <v>-57.88235294117647</v>
      </c>
    </row>
    <row r="13" spans="1:8" ht="12.75">
      <c r="A13" s="125">
        <v>5</v>
      </c>
      <c r="B13" s="94" t="s">
        <v>511</v>
      </c>
      <c r="C13" s="51">
        <v>149.3</v>
      </c>
      <c r="D13" s="53">
        <v>76.8</v>
      </c>
      <c r="E13" s="140">
        <v>130.3</v>
      </c>
      <c r="F13" s="119">
        <v>24.00332225913624</v>
      </c>
      <c r="G13" s="119">
        <v>-48.55994641661084</v>
      </c>
      <c r="H13" s="119">
        <v>69.66145833333331</v>
      </c>
    </row>
    <row r="14" spans="1:8" ht="12.75">
      <c r="A14" s="125">
        <v>6</v>
      </c>
      <c r="B14" s="94" t="s">
        <v>468</v>
      </c>
      <c r="C14" s="51">
        <v>168.3</v>
      </c>
      <c r="D14" s="53">
        <v>11.1</v>
      </c>
      <c r="E14" s="140">
        <v>617.3</v>
      </c>
      <c r="F14" s="119">
        <v>-84.87462928012943</v>
      </c>
      <c r="G14" s="119">
        <v>-93.40463458110517</v>
      </c>
      <c r="H14" s="119">
        <v>5461.261261261261</v>
      </c>
    </row>
    <row r="15" spans="1:8" ht="12.75">
      <c r="A15" s="125">
        <v>7</v>
      </c>
      <c r="B15" s="94" t="s">
        <v>512</v>
      </c>
      <c r="C15" s="51">
        <v>0</v>
      </c>
      <c r="D15" s="53">
        <v>11.1</v>
      </c>
      <c r="E15" s="140">
        <v>12.9</v>
      </c>
      <c r="F15" s="119">
        <v>-100</v>
      </c>
      <c r="G15" s="119" t="e">
        <v>#DIV/0!</v>
      </c>
      <c r="H15" s="119">
        <v>16.21621621621621</v>
      </c>
    </row>
    <row r="16" spans="1:8" ht="12.75">
      <c r="A16" s="125">
        <v>8</v>
      </c>
      <c r="B16" s="94" t="s">
        <v>513</v>
      </c>
      <c r="C16" s="51">
        <v>89.5</v>
      </c>
      <c r="D16" s="53">
        <v>4.7</v>
      </c>
      <c r="E16" s="140">
        <v>87</v>
      </c>
      <c r="F16" s="119">
        <v>-6.673618352450475</v>
      </c>
      <c r="G16" s="119">
        <v>-94.74860335195531</v>
      </c>
      <c r="H16" s="119">
        <v>1751.063829787234</v>
      </c>
    </row>
    <row r="17" spans="1:8" ht="12.75">
      <c r="A17" s="125">
        <v>9</v>
      </c>
      <c r="B17" s="94" t="s">
        <v>514</v>
      </c>
      <c r="C17" s="51">
        <v>59.9</v>
      </c>
      <c r="D17" s="53">
        <v>66.6</v>
      </c>
      <c r="E17" s="140">
        <v>50.2</v>
      </c>
      <c r="F17" s="119">
        <v>-24.08111533586819</v>
      </c>
      <c r="G17" s="119">
        <v>11.185308848080155</v>
      </c>
      <c r="H17" s="119">
        <v>-24.62462462462463</v>
      </c>
    </row>
    <row r="18" spans="1:8" ht="12.75">
      <c r="A18" s="125">
        <v>10</v>
      </c>
      <c r="B18" s="94" t="s">
        <v>515</v>
      </c>
      <c r="C18" s="51">
        <v>966.4</v>
      </c>
      <c r="D18" s="53">
        <v>1036.7</v>
      </c>
      <c r="E18" s="140">
        <v>2277.5</v>
      </c>
      <c r="F18" s="119">
        <v>-7.979432489049714</v>
      </c>
      <c r="G18" s="119">
        <v>7.2744205298013185</v>
      </c>
      <c r="H18" s="119">
        <v>119.68746985627473</v>
      </c>
    </row>
    <row r="19" spans="1:8" ht="12.75">
      <c r="A19" s="125">
        <v>11</v>
      </c>
      <c r="B19" s="94" t="s">
        <v>516</v>
      </c>
      <c r="C19" s="51">
        <v>968</v>
      </c>
      <c r="D19" s="53">
        <v>1709.8</v>
      </c>
      <c r="E19" s="140">
        <v>1439.7</v>
      </c>
      <c r="F19" s="119">
        <v>22.469635627530366</v>
      </c>
      <c r="G19" s="119">
        <v>76.63223140495867</v>
      </c>
      <c r="H19" s="119">
        <v>-15.797169259562523</v>
      </c>
    </row>
    <row r="20" spans="1:8" ht="12.75">
      <c r="A20" s="125">
        <v>12</v>
      </c>
      <c r="B20" s="94" t="s">
        <v>517</v>
      </c>
      <c r="C20" s="51">
        <v>205.7</v>
      </c>
      <c r="D20" s="53">
        <v>268.2</v>
      </c>
      <c r="E20" s="140">
        <v>278.5</v>
      </c>
      <c r="F20" s="119">
        <v>-12.691001697792842</v>
      </c>
      <c r="G20" s="119">
        <v>30.384054448225555</v>
      </c>
      <c r="H20" s="119">
        <v>3.840417598806866</v>
      </c>
    </row>
    <row r="21" spans="1:8" ht="12.75">
      <c r="A21" s="125">
        <v>13</v>
      </c>
      <c r="B21" s="94" t="s">
        <v>518</v>
      </c>
      <c r="C21" s="51">
        <v>17.1</v>
      </c>
      <c r="D21" s="53">
        <v>21.7</v>
      </c>
      <c r="E21" s="140">
        <v>62.5</v>
      </c>
      <c r="F21" s="119">
        <v>-39.36170212765956</v>
      </c>
      <c r="G21" s="119">
        <v>26.900584795321606</v>
      </c>
      <c r="H21" s="119">
        <v>188.01843317972356</v>
      </c>
    </row>
    <row r="22" spans="1:8" ht="12.75">
      <c r="A22" s="125">
        <v>14</v>
      </c>
      <c r="B22" s="94" t="s">
        <v>519</v>
      </c>
      <c r="C22" s="51">
        <v>2716.8</v>
      </c>
      <c r="D22" s="53">
        <v>3097.8</v>
      </c>
      <c r="E22" s="140">
        <v>6351.2</v>
      </c>
      <c r="F22" s="119">
        <v>-42.39552191336428</v>
      </c>
      <c r="G22" s="119">
        <v>14.023851590105991</v>
      </c>
      <c r="H22" s="119">
        <v>105.02291949125186</v>
      </c>
    </row>
    <row r="23" spans="1:8" ht="12.75">
      <c r="A23" s="125">
        <v>15</v>
      </c>
      <c r="B23" s="94" t="s">
        <v>520</v>
      </c>
      <c r="C23" s="51">
        <v>1593.3</v>
      </c>
      <c r="D23" s="53">
        <v>1124.5</v>
      </c>
      <c r="E23" s="140">
        <v>1613.6</v>
      </c>
      <c r="F23" s="119">
        <v>-15.299558768805483</v>
      </c>
      <c r="G23" s="119">
        <v>-29.423209690579284</v>
      </c>
      <c r="H23" s="119">
        <v>43.494886616273845</v>
      </c>
    </row>
    <row r="24" spans="1:8" ht="12.75">
      <c r="A24" s="125">
        <v>16</v>
      </c>
      <c r="B24" s="94" t="s">
        <v>521</v>
      </c>
      <c r="C24" s="51">
        <v>10.4</v>
      </c>
      <c r="D24" s="53">
        <v>1.9</v>
      </c>
      <c r="E24" s="140">
        <v>0.6</v>
      </c>
      <c r="F24" s="119">
        <v>-89.95169082125604</v>
      </c>
      <c r="G24" s="119">
        <v>-81.73076923076923</v>
      </c>
      <c r="H24" s="119">
        <v>-68.42105263157895</v>
      </c>
    </row>
    <row r="25" spans="1:8" ht="12.75">
      <c r="A25" s="125">
        <v>17</v>
      </c>
      <c r="B25" s="94" t="s">
        <v>522</v>
      </c>
      <c r="C25" s="51">
        <v>26</v>
      </c>
      <c r="D25" s="53">
        <v>18.7</v>
      </c>
      <c r="E25" s="140">
        <v>18.5</v>
      </c>
      <c r="F25" s="119">
        <v>18.18181818181816</v>
      </c>
      <c r="G25" s="119">
        <v>-28.07692307692308</v>
      </c>
      <c r="H25" s="119">
        <v>-1.0695187165775195</v>
      </c>
    </row>
    <row r="26" spans="1:8" ht="12.75">
      <c r="A26" s="125">
        <v>18</v>
      </c>
      <c r="B26" s="94" t="s">
        <v>523</v>
      </c>
      <c r="C26" s="51">
        <v>64.3</v>
      </c>
      <c r="D26" s="53">
        <v>70</v>
      </c>
      <c r="E26" s="140">
        <v>85.2</v>
      </c>
      <c r="F26" s="119">
        <v>-42.742653606411395</v>
      </c>
      <c r="G26" s="119">
        <v>8.864696734059123</v>
      </c>
      <c r="H26" s="119">
        <v>21.71428571428568</v>
      </c>
    </row>
    <row r="27" spans="1:8" ht="12.75">
      <c r="A27" s="125">
        <v>19</v>
      </c>
      <c r="B27" s="94" t="s">
        <v>524</v>
      </c>
      <c r="C27" s="51">
        <v>594</v>
      </c>
      <c r="D27" s="53">
        <v>354.1</v>
      </c>
      <c r="E27" s="140">
        <v>569</v>
      </c>
      <c r="F27" s="119">
        <v>93.80097879282215</v>
      </c>
      <c r="G27" s="119">
        <v>-40.38720538720537</v>
      </c>
      <c r="H27" s="119">
        <v>60.689070883931066</v>
      </c>
    </row>
    <row r="28" spans="1:8" ht="12.75">
      <c r="A28" s="125">
        <v>20</v>
      </c>
      <c r="B28" s="94" t="s">
        <v>525</v>
      </c>
      <c r="C28" s="51">
        <v>1062</v>
      </c>
      <c r="D28" s="53">
        <v>2458.5</v>
      </c>
      <c r="E28" s="140">
        <v>2323.3</v>
      </c>
      <c r="F28" s="119">
        <v>-21.82554287817446</v>
      </c>
      <c r="G28" s="119">
        <v>131.4971751412429</v>
      </c>
      <c r="H28" s="119">
        <v>-5.499288183851917</v>
      </c>
    </row>
    <row r="29" spans="1:8" ht="12.75">
      <c r="A29" s="125">
        <v>21</v>
      </c>
      <c r="B29" s="94" t="s">
        <v>526</v>
      </c>
      <c r="C29" s="51">
        <v>56.6</v>
      </c>
      <c r="D29" s="53">
        <v>59.6</v>
      </c>
      <c r="E29" s="140">
        <v>31.3</v>
      </c>
      <c r="F29" s="119">
        <v>4.044117647058812</v>
      </c>
      <c r="G29" s="119">
        <v>5.300353356890454</v>
      </c>
      <c r="H29" s="119">
        <v>-47.48322147651006</v>
      </c>
    </row>
    <row r="30" spans="1:8" ht="12.75">
      <c r="A30" s="125">
        <v>22</v>
      </c>
      <c r="B30" s="94" t="s">
        <v>527</v>
      </c>
      <c r="C30" s="51">
        <v>42.6</v>
      </c>
      <c r="D30" s="53">
        <v>17.1</v>
      </c>
      <c r="E30" s="140">
        <v>8.3</v>
      </c>
      <c r="F30" s="119">
        <v>-57.442557442557444</v>
      </c>
      <c r="G30" s="119">
        <v>-59.85915492957746</v>
      </c>
      <c r="H30" s="119">
        <v>-51.46198830409357</v>
      </c>
    </row>
    <row r="31" spans="1:8" ht="12.75">
      <c r="A31" s="125">
        <v>23</v>
      </c>
      <c r="B31" s="94" t="s">
        <v>528</v>
      </c>
      <c r="C31" s="51">
        <v>0.8</v>
      </c>
      <c r="D31" s="53">
        <v>28.3</v>
      </c>
      <c r="E31" s="140">
        <v>0</v>
      </c>
      <c r="F31" s="119" t="e">
        <v>#DIV/0!</v>
      </c>
      <c r="G31" s="119">
        <v>3437.5</v>
      </c>
      <c r="H31" s="119">
        <v>-100</v>
      </c>
    </row>
    <row r="32" spans="1:8" ht="12.75">
      <c r="A32" s="125">
        <v>24</v>
      </c>
      <c r="B32" s="94" t="s">
        <v>529</v>
      </c>
      <c r="C32" s="51">
        <v>28.5</v>
      </c>
      <c r="D32" s="53">
        <v>78.8</v>
      </c>
      <c r="E32" s="140">
        <v>143.8</v>
      </c>
      <c r="F32" s="119">
        <v>-47.4169741697417</v>
      </c>
      <c r="G32" s="119">
        <v>176.49122807017534</v>
      </c>
      <c r="H32" s="119">
        <v>82.48730964467009</v>
      </c>
    </row>
    <row r="33" spans="1:8" ht="12.75">
      <c r="A33" s="125">
        <v>25</v>
      </c>
      <c r="B33" s="94" t="s">
        <v>530</v>
      </c>
      <c r="C33" s="51">
        <v>4.1</v>
      </c>
      <c r="D33" s="53">
        <v>2.9</v>
      </c>
      <c r="E33" s="140">
        <v>842.4</v>
      </c>
      <c r="F33" s="119">
        <v>-90.09661835748793</v>
      </c>
      <c r="G33" s="119">
        <v>-29.268292682926827</v>
      </c>
      <c r="H33" s="119">
        <v>28948.27586206896</v>
      </c>
    </row>
    <row r="34" spans="1:8" ht="12.75">
      <c r="A34" s="125">
        <v>26</v>
      </c>
      <c r="B34" s="94" t="s">
        <v>480</v>
      </c>
      <c r="C34" s="51">
        <v>16.3</v>
      </c>
      <c r="D34" s="53">
        <v>116.2</v>
      </c>
      <c r="E34" s="140">
        <v>16</v>
      </c>
      <c r="F34" s="119">
        <v>9.395973154362423</v>
      </c>
      <c r="G34" s="119">
        <v>612.883435582822</v>
      </c>
      <c r="H34" s="119">
        <v>-86.23063683304647</v>
      </c>
    </row>
    <row r="35" spans="1:8" ht="12.75">
      <c r="A35" s="125">
        <v>27</v>
      </c>
      <c r="B35" s="94" t="s">
        <v>481</v>
      </c>
      <c r="C35" s="51">
        <v>458.5</v>
      </c>
      <c r="D35" s="53">
        <v>846.5</v>
      </c>
      <c r="E35" s="140">
        <v>929.3</v>
      </c>
      <c r="F35" s="119">
        <v>572.2873900293256</v>
      </c>
      <c r="G35" s="119">
        <v>84.62377317339144</v>
      </c>
      <c r="H35" s="119">
        <v>9.78145304193741</v>
      </c>
    </row>
    <row r="36" spans="1:8" ht="12.75">
      <c r="A36" s="125">
        <v>28</v>
      </c>
      <c r="B36" s="94" t="s">
        <v>531</v>
      </c>
      <c r="C36" s="51">
        <v>328.5</v>
      </c>
      <c r="D36" s="53">
        <v>354.1</v>
      </c>
      <c r="E36" s="140">
        <v>169.3</v>
      </c>
      <c r="F36" s="119" t="e">
        <v>#DIV/0!</v>
      </c>
      <c r="G36" s="119">
        <v>7.792998477929984</v>
      </c>
      <c r="H36" s="119">
        <v>-52.18864727478114</v>
      </c>
    </row>
    <row r="37" spans="1:8" ht="12.75">
      <c r="A37" s="125">
        <v>29</v>
      </c>
      <c r="B37" s="94" t="s">
        <v>532</v>
      </c>
      <c r="C37" s="51">
        <v>862.5</v>
      </c>
      <c r="D37" s="53">
        <v>558</v>
      </c>
      <c r="E37" s="140">
        <v>724.6</v>
      </c>
      <c r="F37" s="119">
        <v>86.52681660899651</v>
      </c>
      <c r="G37" s="119">
        <v>-35.30434782608695</v>
      </c>
      <c r="H37" s="119">
        <v>29.856630824372758</v>
      </c>
    </row>
    <row r="38" spans="1:8" ht="12.75">
      <c r="A38" s="125">
        <v>30</v>
      </c>
      <c r="B38" s="94" t="s">
        <v>483</v>
      </c>
      <c r="C38" s="51">
        <v>620.7</v>
      </c>
      <c r="D38" s="53">
        <v>887.81</v>
      </c>
      <c r="E38" s="140">
        <v>1411.3</v>
      </c>
      <c r="F38" s="119">
        <v>20.15098722415793</v>
      </c>
      <c r="G38" s="119">
        <v>43.03367166102788</v>
      </c>
      <c r="H38" s="119">
        <v>58.96419278899762</v>
      </c>
    </row>
    <row r="39" spans="1:8" ht="12.75">
      <c r="A39" s="125">
        <v>31</v>
      </c>
      <c r="B39" s="94" t="s">
        <v>533</v>
      </c>
      <c r="C39" s="51">
        <v>184.8</v>
      </c>
      <c r="D39" s="53">
        <v>203.8</v>
      </c>
      <c r="E39" s="140">
        <v>71.9</v>
      </c>
      <c r="F39" s="119">
        <v>1.8181818181817846</v>
      </c>
      <c r="G39" s="119">
        <v>10.281385281385298</v>
      </c>
      <c r="H39" s="119">
        <v>-64.72031403336604</v>
      </c>
    </row>
    <row r="40" spans="1:8" ht="12.75">
      <c r="A40" s="125">
        <v>32</v>
      </c>
      <c r="B40" s="94" t="s">
        <v>534</v>
      </c>
      <c r="C40" s="51">
        <v>2318.4</v>
      </c>
      <c r="D40" s="53">
        <v>2501.8</v>
      </c>
      <c r="E40" s="140">
        <v>1606.5</v>
      </c>
      <c r="F40" s="119">
        <v>10.247753102857942</v>
      </c>
      <c r="G40" s="119">
        <v>7.910628019323653</v>
      </c>
      <c r="H40" s="119">
        <v>-35.78623391158365</v>
      </c>
    </row>
    <row r="41" spans="1:8" ht="12.75">
      <c r="A41" s="125">
        <v>33</v>
      </c>
      <c r="B41" s="94" t="s">
        <v>535</v>
      </c>
      <c r="C41" s="51">
        <v>109.1</v>
      </c>
      <c r="D41" s="53">
        <v>250.4</v>
      </c>
      <c r="E41" s="140">
        <v>307</v>
      </c>
      <c r="F41" s="119">
        <v>11.326530612244937</v>
      </c>
      <c r="G41" s="119">
        <v>129.5142071494042</v>
      </c>
      <c r="H41" s="119">
        <v>22.603833865814707</v>
      </c>
    </row>
    <row r="42" spans="1:8" ht="12.75">
      <c r="A42" s="125">
        <v>34</v>
      </c>
      <c r="B42" s="94" t="s">
        <v>536</v>
      </c>
      <c r="C42" s="51">
        <v>222.9</v>
      </c>
      <c r="D42" s="53">
        <v>181.2</v>
      </c>
      <c r="E42" s="140">
        <v>128.2</v>
      </c>
      <c r="F42" s="119">
        <v>-0.31305903398924784</v>
      </c>
      <c r="G42" s="119">
        <v>-18.707940780619097</v>
      </c>
      <c r="H42" s="119">
        <v>-29.249448123620326</v>
      </c>
    </row>
    <row r="43" spans="1:8" ht="12.75">
      <c r="A43" s="125">
        <v>35</v>
      </c>
      <c r="B43" s="94" t="s">
        <v>537</v>
      </c>
      <c r="C43" s="51">
        <v>2553.1</v>
      </c>
      <c r="D43" s="53">
        <v>2165.3</v>
      </c>
      <c r="E43" s="140">
        <v>247.4</v>
      </c>
      <c r="F43" s="119">
        <v>868.9184060721063</v>
      </c>
      <c r="G43" s="119">
        <v>-15.189377619364691</v>
      </c>
      <c r="H43" s="119">
        <v>-88.57433150140858</v>
      </c>
    </row>
    <row r="44" spans="1:8" ht="12.75">
      <c r="A44" s="125">
        <v>36</v>
      </c>
      <c r="B44" s="94" t="s">
        <v>538</v>
      </c>
      <c r="C44" s="51">
        <v>29.1</v>
      </c>
      <c r="D44" s="53">
        <v>111.5</v>
      </c>
      <c r="E44" s="140">
        <v>134.6</v>
      </c>
      <c r="F44" s="119">
        <v>-38.607594936708864</v>
      </c>
      <c r="G44" s="119">
        <v>283.16151202749137</v>
      </c>
      <c r="H44" s="119">
        <v>20.717488789237677</v>
      </c>
    </row>
    <row r="45" spans="1:8" ht="12.75">
      <c r="A45" s="125">
        <v>37</v>
      </c>
      <c r="B45" s="94" t="s">
        <v>539</v>
      </c>
      <c r="C45" s="51">
        <v>201.8</v>
      </c>
      <c r="D45" s="53">
        <v>460</v>
      </c>
      <c r="E45" s="140">
        <v>506.6</v>
      </c>
      <c r="F45" s="119">
        <v>-22.888803974016042</v>
      </c>
      <c r="G45" s="119">
        <v>127.94846382556989</v>
      </c>
      <c r="H45" s="119">
        <v>10.130434782608717</v>
      </c>
    </row>
    <row r="46" spans="1:8" ht="12.75">
      <c r="A46" s="125">
        <v>38</v>
      </c>
      <c r="B46" s="94" t="s">
        <v>540</v>
      </c>
      <c r="C46" s="51">
        <v>3.2</v>
      </c>
      <c r="D46" s="53">
        <v>177.4</v>
      </c>
      <c r="E46" s="140">
        <v>225.3</v>
      </c>
      <c r="F46" s="119">
        <v>-57.33333333333333</v>
      </c>
      <c r="G46" s="119">
        <v>5443.75</v>
      </c>
      <c r="H46" s="119">
        <v>27.001127395715898</v>
      </c>
    </row>
    <row r="47" spans="1:8" ht="12.75">
      <c r="A47" s="125">
        <v>39</v>
      </c>
      <c r="B47" s="94" t="s">
        <v>541</v>
      </c>
      <c r="C47" s="51">
        <v>1889.9</v>
      </c>
      <c r="D47" s="53">
        <v>2962.6</v>
      </c>
      <c r="E47" s="140">
        <v>2479.6</v>
      </c>
      <c r="F47" s="119">
        <v>-22.078832357549288</v>
      </c>
      <c r="G47" s="119">
        <v>56.7596169109477</v>
      </c>
      <c r="H47" s="119">
        <v>-16.303247147775608</v>
      </c>
    </row>
    <row r="48" spans="1:8" ht="12.75">
      <c r="A48" s="125">
        <v>40</v>
      </c>
      <c r="B48" s="94" t="s">
        <v>542</v>
      </c>
      <c r="C48" s="51">
        <v>38.9</v>
      </c>
      <c r="D48" s="53">
        <v>27.3</v>
      </c>
      <c r="E48" s="140">
        <v>45.8</v>
      </c>
      <c r="F48" s="119">
        <v>-36.333878887070384</v>
      </c>
      <c r="G48" s="119">
        <v>-29.820051413881743</v>
      </c>
      <c r="H48" s="119">
        <v>67.76556776556777</v>
      </c>
    </row>
    <row r="49" spans="1:8" ht="12.75">
      <c r="A49" s="125">
        <v>41</v>
      </c>
      <c r="B49" s="94" t="s">
        <v>543</v>
      </c>
      <c r="C49" s="51">
        <v>40</v>
      </c>
      <c r="D49" s="53">
        <v>104.5</v>
      </c>
      <c r="E49" s="140">
        <v>21.8</v>
      </c>
      <c r="F49" s="119">
        <v>1.0101010101010104</v>
      </c>
      <c r="G49" s="119">
        <v>161.25</v>
      </c>
      <c r="H49" s="119">
        <v>-79.13875598086125</v>
      </c>
    </row>
    <row r="50" spans="1:8" ht="12.75">
      <c r="A50" s="125">
        <v>42</v>
      </c>
      <c r="B50" s="94" t="s">
        <v>544</v>
      </c>
      <c r="C50" s="51">
        <v>1380.9</v>
      </c>
      <c r="D50" s="53">
        <v>1326.1</v>
      </c>
      <c r="E50" s="140">
        <v>898</v>
      </c>
      <c r="F50" s="119">
        <v>-14.722410918298038</v>
      </c>
      <c r="G50" s="119">
        <v>-3.9684263885871616</v>
      </c>
      <c r="H50" s="119">
        <v>-32.28263328557422</v>
      </c>
    </row>
    <row r="51" spans="1:8" ht="12.75">
      <c r="A51" s="125">
        <v>43</v>
      </c>
      <c r="B51" s="94" t="s">
        <v>454</v>
      </c>
      <c r="C51" s="51">
        <v>1501.5</v>
      </c>
      <c r="D51" s="53">
        <v>1826.2</v>
      </c>
      <c r="E51" s="140">
        <v>459</v>
      </c>
      <c r="F51" s="119">
        <v>279.8380976473564</v>
      </c>
      <c r="G51" s="119">
        <v>21.625041625041618</v>
      </c>
      <c r="H51" s="119">
        <v>-74.86584163837477</v>
      </c>
    </row>
    <row r="52" spans="1:8" ht="12.75">
      <c r="A52" s="125">
        <v>44</v>
      </c>
      <c r="B52" s="94" t="s">
        <v>545</v>
      </c>
      <c r="C52" s="51">
        <v>1022.7</v>
      </c>
      <c r="D52" s="53">
        <v>617.7</v>
      </c>
      <c r="E52" s="140">
        <v>113.9</v>
      </c>
      <c r="F52" s="119">
        <v>83.27956989247306</v>
      </c>
      <c r="G52" s="119">
        <v>-39.60105602816074</v>
      </c>
      <c r="H52" s="119">
        <v>-81.5606281366359</v>
      </c>
    </row>
    <row r="53" spans="1:8" ht="12.75">
      <c r="A53" s="125">
        <v>45</v>
      </c>
      <c r="B53" s="94" t="s">
        <v>546</v>
      </c>
      <c r="C53" s="51">
        <v>193.3</v>
      </c>
      <c r="D53" s="53">
        <v>52.6</v>
      </c>
      <c r="E53" s="140">
        <v>1.2</v>
      </c>
      <c r="F53" s="119">
        <v>248.91696750902537</v>
      </c>
      <c r="G53" s="119">
        <v>-72.7884117951371</v>
      </c>
      <c r="H53" s="119">
        <v>-97.71863117870723</v>
      </c>
    </row>
    <row r="54" spans="1:8" ht="12.75">
      <c r="A54" s="125">
        <v>46</v>
      </c>
      <c r="B54" s="94" t="s">
        <v>547</v>
      </c>
      <c r="C54" s="51">
        <v>209.3</v>
      </c>
      <c r="D54" s="53">
        <v>204.4</v>
      </c>
      <c r="E54" s="140">
        <v>245.3</v>
      </c>
      <c r="F54" s="119">
        <v>-42.59462424574877</v>
      </c>
      <c r="G54" s="119">
        <v>-2.341137123745824</v>
      </c>
      <c r="H54" s="119">
        <v>20.00978473581212</v>
      </c>
    </row>
    <row r="55" spans="1:8" ht="12.75">
      <c r="A55" s="125">
        <v>47</v>
      </c>
      <c r="B55" s="94" t="s">
        <v>548</v>
      </c>
      <c r="C55" s="51">
        <v>9.5</v>
      </c>
      <c r="D55" s="53">
        <v>158</v>
      </c>
      <c r="E55" s="140">
        <v>12.1</v>
      </c>
      <c r="F55" s="119">
        <v>-98.10681546432842</v>
      </c>
      <c r="G55" s="119">
        <v>1563.157894736842</v>
      </c>
      <c r="H55" s="119">
        <v>-92.34177215189874</v>
      </c>
    </row>
    <row r="56" spans="1:8" ht="12.75">
      <c r="A56" s="125">
        <v>48</v>
      </c>
      <c r="B56" s="94" t="s">
        <v>549</v>
      </c>
      <c r="C56" s="51">
        <v>158.7</v>
      </c>
      <c r="D56" s="53">
        <v>112.8</v>
      </c>
      <c r="E56" s="140">
        <v>94.7</v>
      </c>
      <c r="F56" s="119">
        <v>95.44334975369452</v>
      </c>
      <c r="G56" s="119">
        <v>-28.922495274102076</v>
      </c>
      <c r="H56" s="119">
        <v>-16.04609929078015</v>
      </c>
    </row>
    <row r="57" spans="1:8" ht="12.75">
      <c r="A57" s="125">
        <v>49</v>
      </c>
      <c r="B57" s="94" t="s">
        <v>550</v>
      </c>
      <c r="C57" s="51">
        <v>97.5</v>
      </c>
      <c r="D57" s="53">
        <v>96.6</v>
      </c>
      <c r="E57" s="140">
        <v>157.8</v>
      </c>
      <c r="F57" s="119">
        <v>75.35971223021579</v>
      </c>
      <c r="G57" s="119">
        <v>-0.9230769230769198</v>
      </c>
      <c r="H57" s="119">
        <v>63.35403726708077</v>
      </c>
    </row>
    <row r="58" spans="1:8" ht="12.75">
      <c r="A58" s="125">
        <v>50</v>
      </c>
      <c r="B58" s="94" t="s">
        <v>551</v>
      </c>
      <c r="C58" s="51">
        <v>139</v>
      </c>
      <c r="D58" s="53">
        <v>130.9</v>
      </c>
      <c r="E58" s="140">
        <v>117.5</v>
      </c>
      <c r="F58" s="119">
        <v>26.478616924476796</v>
      </c>
      <c r="G58" s="119">
        <v>-5.827338129496397</v>
      </c>
      <c r="H58" s="119">
        <v>-10.236822001527884</v>
      </c>
    </row>
    <row r="59" spans="1:8" ht="12.75">
      <c r="A59" s="125">
        <v>51</v>
      </c>
      <c r="B59" s="94" t="s">
        <v>552</v>
      </c>
      <c r="C59" s="51">
        <v>1915.1</v>
      </c>
      <c r="D59" s="53">
        <v>1491.7</v>
      </c>
      <c r="E59" s="140">
        <v>2030</v>
      </c>
      <c r="F59" s="119">
        <v>-6.789642752847271</v>
      </c>
      <c r="G59" s="119">
        <v>-22.10850608323325</v>
      </c>
      <c r="H59" s="119">
        <v>36.0863444392304</v>
      </c>
    </row>
    <row r="60" spans="1:8" ht="12.75">
      <c r="A60" s="125">
        <v>52</v>
      </c>
      <c r="B60" s="94" t="s">
        <v>553</v>
      </c>
      <c r="C60" s="51">
        <v>157.4</v>
      </c>
      <c r="D60" s="53">
        <v>159.2</v>
      </c>
      <c r="E60" s="140">
        <v>252.5</v>
      </c>
      <c r="F60" s="119">
        <v>36.0414866032844</v>
      </c>
      <c r="G60" s="119">
        <v>1.1435832274459585</v>
      </c>
      <c r="H60" s="119">
        <v>58.60552763819095</v>
      </c>
    </row>
    <row r="61" spans="1:8" ht="12.75">
      <c r="A61" s="125">
        <v>53</v>
      </c>
      <c r="B61" s="94" t="s">
        <v>554</v>
      </c>
      <c r="C61" s="51">
        <v>1165</v>
      </c>
      <c r="D61" s="53">
        <v>1877.3</v>
      </c>
      <c r="E61" s="140">
        <v>2107</v>
      </c>
      <c r="F61" s="119">
        <v>15029.87012987013</v>
      </c>
      <c r="G61" s="119">
        <v>61.141630901287556</v>
      </c>
      <c r="H61" s="119">
        <v>12.235657593352144</v>
      </c>
    </row>
    <row r="62" spans="1:8" ht="12.75">
      <c r="A62" s="125">
        <v>54</v>
      </c>
      <c r="B62" s="94" t="s">
        <v>497</v>
      </c>
      <c r="C62" s="51">
        <v>2565.4</v>
      </c>
      <c r="D62" s="53">
        <v>2357.5</v>
      </c>
      <c r="E62" s="140">
        <v>1744.3</v>
      </c>
      <c r="F62" s="119">
        <v>5.807143446341655</v>
      </c>
      <c r="G62" s="119">
        <v>-8.10399937631557</v>
      </c>
      <c r="H62" s="119">
        <v>-26.010604453870627</v>
      </c>
    </row>
    <row r="63" spans="1:8" ht="12.75">
      <c r="A63" s="125">
        <v>55</v>
      </c>
      <c r="B63" s="94" t="s">
        <v>555</v>
      </c>
      <c r="C63" s="51">
        <v>2590.7</v>
      </c>
      <c r="D63" s="53">
        <v>1197.2</v>
      </c>
      <c r="E63" s="140">
        <v>1001.8</v>
      </c>
      <c r="F63" s="119">
        <v>46.26806684733518</v>
      </c>
      <c r="G63" s="119">
        <v>-53.78855135677617</v>
      </c>
      <c r="H63" s="119">
        <v>-16.321416638823933</v>
      </c>
    </row>
    <row r="64" spans="1:8" ht="12.75">
      <c r="A64" s="125">
        <v>56</v>
      </c>
      <c r="B64" s="94" t="s">
        <v>556</v>
      </c>
      <c r="C64" s="51">
        <v>81.1</v>
      </c>
      <c r="D64" s="53">
        <v>54.7</v>
      </c>
      <c r="E64" s="140">
        <v>14</v>
      </c>
      <c r="F64" s="119">
        <v>127.80898876404495</v>
      </c>
      <c r="G64" s="119">
        <v>-32.55240443896423</v>
      </c>
      <c r="H64" s="119">
        <v>-74.40585009140767</v>
      </c>
    </row>
    <row r="65" spans="1:8" ht="12.75">
      <c r="A65" s="125">
        <v>57</v>
      </c>
      <c r="B65" s="94" t="s">
        <v>557</v>
      </c>
      <c r="C65" s="51">
        <v>1555.3</v>
      </c>
      <c r="D65" s="53">
        <v>1570.1</v>
      </c>
      <c r="E65" s="140">
        <v>2057</v>
      </c>
      <c r="F65" s="119">
        <v>22.65772870662461</v>
      </c>
      <c r="G65" s="119">
        <v>0.9515849032341208</v>
      </c>
      <c r="H65" s="119">
        <v>31.010763645627634</v>
      </c>
    </row>
    <row r="66" spans="1:8" ht="12.75">
      <c r="A66" s="125">
        <v>58</v>
      </c>
      <c r="B66" s="94" t="s">
        <v>558</v>
      </c>
      <c r="C66" s="51">
        <v>121.9</v>
      </c>
      <c r="D66" s="53">
        <v>136.1</v>
      </c>
      <c r="E66" s="140">
        <v>66.4</v>
      </c>
      <c r="F66" s="119">
        <v>-31.708683473389357</v>
      </c>
      <c r="G66" s="119">
        <v>11.648892534864672</v>
      </c>
      <c r="H66" s="119">
        <v>-51.21234386480529</v>
      </c>
    </row>
    <row r="67" spans="1:8" ht="12.75">
      <c r="A67" s="125">
        <v>59</v>
      </c>
      <c r="B67" s="94" t="s">
        <v>559</v>
      </c>
      <c r="C67" s="51">
        <v>78.5</v>
      </c>
      <c r="D67" s="53">
        <v>40.3</v>
      </c>
      <c r="E67" s="140">
        <v>90.4</v>
      </c>
      <c r="F67" s="119">
        <v>24.405705229793995</v>
      </c>
      <c r="G67" s="119">
        <v>-48.66242038216561</v>
      </c>
      <c r="H67" s="119">
        <v>124.31761786600495</v>
      </c>
    </row>
    <row r="68" spans="1:8" ht="12.75">
      <c r="A68" s="125">
        <v>60</v>
      </c>
      <c r="B68" s="94" t="s">
        <v>560</v>
      </c>
      <c r="C68" s="51">
        <v>1273.4</v>
      </c>
      <c r="D68" s="53">
        <v>831.6</v>
      </c>
      <c r="E68" s="140">
        <v>708.1</v>
      </c>
      <c r="F68" s="119">
        <v>42.70985094699094</v>
      </c>
      <c r="G68" s="119">
        <v>-34.69451861159102</v>
      </c>
      <c r="H68" s="119">
        <v>-14.850889850889843</v>
      </c>
    </row>
    <row r="69" spans="1:8" ht="12.75">
      <c r="A69" s="125">
        <v>61</v>
      </c>
      <c r="B69" s="94" t="s">
        <v>561</v>
      </c>
      <c r="C69" s="51">
        <v>198.2</v>
      </c>
      <c r="D69" s="53">
        <v>176.3</v>
      </c>
      <c r="E69" s="140">
        <v>117.8</v>
      </c>
      <c r="F69" s="119">
        <v>21.96923076923079</v>
      </c>
      <c r="G69" s="119">
        <v>-11.049445005045413</v>
      </c>
      <c r="H69" s="119">
        <v>-33.1820760068066</v>
      </c>
    </row>
    <row r="70" spans="1:8" ht="12.75">
      <c r="A70" s="125">
        <v>62</v>
      </c>
      <c r="B70" s="94" t="s">
        <v>562</v>
      </c>
      <c r="C70" s="51">
        <v>340</v>
      </c>
      <c r="D70" s="53">
        <v>677.8</v>
      </c>
      <c r="E70" s="140">
        <v>643.5</v>
      </c>
      <c r="F70" s="119">
        <v>-7.558455682436133</v>
      </c>
      <c r="G70" s="119">
        <v>99.35294117647061</v>
      </c>
      <c r="H70" s="119">
        <v>-5.06048982000587</v>
      </c>
    </row>
    <row r="71" spans="1:8" ht="12.75">
      <c r="A71" s="125">
        <v>63</v>
      </c>
      <c r="B71" s="94" t="s">
        <v>563</v>
      </c>
      <c r="C71" s="51">
        <v>77.1</v>
      </c>
      <c r="D71" s="53">
        <v>74.1</v>
      </c>
      <c r="E71" s="140">
        <v>85.2</v>
      </c>
      <c r="F71" s="119">
        <v>34.086956521739125</v>
      </c>
      <c r="G71" s="119">
        <v>-3.891050583657588</v>
      </c>
      <c r="H71" s="119">
        <v>14.979757085020267</v>
      </c>
    </row>
    <row r="72" spans="1:8" ht="12.75">
      <c r="A72" s="125">
        <v>64</v>
      </c>
      <c r="B72" s="94" t="s">
        <v>564</v>
      </c>
      <c r="C72" s="51">
        <v>935.1</v>
      </c>
      <c r="D72" s="53">
        <v>1764.3</v>
      </c>
      <c r="E72" s="140">
        <v>2118.7</v>
      </c>
      <c r="F72" s="119">
        <v>-10.917404972849383</v>
      </c>
      <c r="G72" s="119">
        <v>88.67500802053257</v>
      </c>
      <c r="H72" s="119">
        <v>20.08728674261748</v>
      </c>
    </row>
    <row r="73" spans="1:8" ht="12.75" hidden="1">
      <c r="A73" s="142"/>
      <c r="B73" s="96"/>
      <c r="C73" s="51"/>
      <c r="D73" s="53"/>
      <c r="E73" s="140"/>
      <c r="F73" s="119"/>
      <c r="G73" s="119"/>
      <c r="H73" s="119"/>
    </row>
    <row r="74" spans="1:8" ht="12.75">
      <c r="A74" s="143"/>
      <c r="B74" s="152" t="s">
        <v>444</v>
      </c>
      <c r="C74" s="59">
        <v>11145.6</v>
      </c>
      <c r="D74" s="58">
        <v>12933.19</v>
      </c>
      <c r="E74" s="633">
        <v>15799.2</v>
      </c>
      <c r="F74" s="130">
        <v>-14.014596287667217</v>
      </c>
      <c r="G74" s="130">
        <v>16.03852641401093</v>
      </c>
      <c r="H74" s="130">
        <v>22.160116722943044</v>
      </c>
    </row>
    <row r="75" spans="1:8" ht="12.75" hidden="1">
      <c r="A75" s="142"/>
      <c r="B75" s="93"/>
      <c r="C75" s="55"/>
      <c r="D75" s="54"/>
      <c r="E75" s="634"/>
      <c r="F75" s="116"/>
      <c r="G75" s="116"/>
      <c r="H75" s="116"/>
    </row>
    <row r="76" spans="1:8" ht="12.75">
      <c r="A76" s="143"/>
      <c r="B76" s="152" t="s">
        <v>503</v>
      </c>
      <c r="C76" s="59">
        <v>49229.5</v>
      </c>
      <c r="D76" s="58">
        <v>54093.8</v>
      </c>
      <c r="E76" s="150">
        <v>58967.3</v>
      </c>
      <c r="F76" s="130">
        <v>2.6157591725621643</v>
      </c>
      <c r="G76" s="130">
        <v>9.880864116027993</v>
      </c>
      <c r="H76" s="130">
        <v>9.009350424632757</v>
      </c>
    </row>
    <row r="77" ht="12.75">
      <c r="A77" s="121" t="s">
        <v>446</v>
      </c>
    </row>
    <row r="78" ht="12.75">
      <c r="A78" s="123" t="s">
        <v>447</v>
      </c>
    </row>
  </sheetData>
  <sheetProtection/>
  <mergeCells count="5">
    <mergeCell ref="A1:H1"/>
    <mergeCell ref="A2:H2"/>
    <mergeCell ref="A4:H4"/>
    <mergeCell ref="C6:E6"/>
    <mergeCell ref="F6:H6"/>
  </mergeCells>
  <printOptions horizontalCentered="1"/>
  <pageMargins left="1" right="1" top="1" bottom="1" header="0.5" footer="0.5"/>
  <pageSetup fitToHeight="1" fitToWidth="1" horizontalDpi="600" verticalDpi="600" orientation="portrait" paperSize="9" scale="73" r:id="rId1"/>
</worksheet>
</file>

<file path=xl/worksheets/sheet24.xml><?xml version="1.0" encoding="utf-8"?>
<worksheet xmlns="http://schemas.openxmlformats.org/spreadsheetml/2006/main" xmlns:r="http://schemas.openxmlformats.org/officeDocument/2006/relationships">
  <sheetPr>
    <pageSetUpPr fitToPage="1"/>
  </sheetPr>
  <dimension ref="A1:L63"/>
  <sheetViews>
    <sheetView showGridLines="0" zoomScalePageLayoutView="0" workbookViewId="0" topLeftCell="F1">
      <selection activeCell="A2" sqref="A2:L2"/>
    </sheetView>
  </sheetViews>
  <sheetFormatPr defaultColWidth="9.140625" defaultRowHeight="12.75"/>
  <cols>
    <col min="1" max="1" width="2.57421875" style="8" customWidth="1"/>
    <col min="2" max="3" width="2.28125" style="8" customWidth="1"/>
    <col min="4" max="4" width="2.00390625" style="8" customWidth="1"/>
    <col min="5" max="5" width="27.00390625" style="8" customWidth="1"/>
    <col min="6" max="8" width="13.00390625" style="8" bestFit="1" customWidth="1"/>
    <col min="9" max="9" width="14.421875" style="8" bestFit="1" customWidth="1"/>
    <col min="10" max="10" width="13.00390625" style="8" bestFit="1" customWidth="1"/>
    <col min="11" max="11" width="10.140625" style="8" bestFit="1" customWidth="1"/>
    <col min="12" max="12" width="9.421875" style="8" bestFit="1" customWidth="1"/>
    <col min="13" max="16384" width="9.140625" style="8" customWidth="1"/>
  </cols>
  <sheetData>
    <row r="1" spans="1:12" ht="18.75">
      <c r="A1" s="943" t="s">
        <v>813</v>
      </c>
      <c r="B1" s="943"/>
      <c r="C1" s="943"/>
      <c r="D1" s="943"/>
      <c r="E1" s="943"/>
      <c r="F1" s="943"/>
      <c r="G1" s="943"/>
      <c r="H1" s="943"/>
      <c r="I1" s="943"/>
      <c r="J1" s="943"/>
      <c r="K1" s="943"/>
      <c r="L1" s="943"/>
    </row>
    <row r="2" spans="1:12" ht="20.25">
      <c r="A2" s="946" t="s">
        <v>680</v>
      </c>
      <c r="B2" s="947"/>
      <c r="C2" s="947"/>
      <c r="D2" s="947"/>
      <c r="E2" s="947"/>
      <c r="F2" s="947"/>
      <c r="G2" s="947"/>
      <c r="H2" s="947"/>
      <c r="I2" s="947"/>
      <c r="J2" s="947"/>
      <c r="K2" s="947"/>
      <c r="L2" s="947"/>
    </row>
    <row r="3" spans="1:12" ht="15">
      <c r="A3" s="948"/>
      <c r="B3" s="948"/>
      <c r="C3" s="948"/>
      <c r="D3" s="948"/>
      <c r="E3" s="948"/>
      <c r="L3" s="76" t="s">
        <v>330</v>
      </c>
    </row>
    <row r="4" spans="1:12" ht="12.75">
      <c r="A4" s="828" t="s">
        <v>606</v>
      </c>
      <c r="B4" s="828"/>
      <c r="C4" s="828"/>
      <c r="D4" s="828"/>
      <c r="E4" s="828"/>
      <c r="F4" s="865" t="s">
        <v>85</v>
      </c>
      <c r="G4" s="953"/>
      <c r="H4" s="865" t="s">
        <v>2</v>
      </c>
      <c r="I4" s="953"/>
      <c r="J4" s="845" t="s">
        <v>3</v>
      </c>
      <c r="K4" s="949" t="s">
        <v>311</v>
      </c>
      <c r="L4" s="950"/>
    </row>
    <row r="5" spans="1:12" ht="12.75">
      <c r="A5" s="847"/>
      <c r="B5" s="847"/>
      <c r="C5" s="847"/>
      <c r="D5" s="847"/>
      <c r="E5" s="847"/>
      <c r="F5" s="866"/>
      <c r="G5" s="954"/>
      <c r="H5" s="866"/>
      <c r="I5" s="954"/>
      <c r="J5" s="847"/>
      <c r="K5" s="951" t="s">
        <v>934</v>
      </c>
      <c r="L5" s="952"/>
    </row>
    <row r="6" spans="1:12" ht="12.75">
      <c r="A6" s="828"/>
      <c r="B6" s="828"/>
      <c r="C6" s="828"/>
      <c r="D6" s="828"/>
      <c r="E6" s="828"/>
      <c r="F6" s="163" t="s">
        <v>933</v>
      </c>
      <c r="G6" s="163" t="s">
        <v>607</v>
      </c>
      <c r="H6" s="163" t="str">
        <f>F6</f>
        <v>10 months</v>
      </c>
      <c r="I6" s="163" t="s">
        <v>607</v>
      </c>
      <c r="J6" s="163" t="str">
        <f>F6</f>
        <v>10 months</v>
      </c>
      <c r="K6" s="161" t="s">
        <v>2</v>
      </c>
      <c r="L6" s="163" t="s">
        <v>3</v>
      </c>
    </row>
    <row r="7" spans="1:12" s="30" customFormat="1" ht="12.75">
      <c r="A7" s="164" t="s">
        <v>608</v>
      </c>
      <c r="B7" s="165"/>
      <c r="C7" s="165"/>
      <c r="D7" s="165"/>
      <c r="E7" s="166"/>
      <c r="F7" s="627">
        <v>12478.8</v>
      </c>
      <c r="G7" s="627">
        <v>11544.6</v>
      </c>
      <c r="H7" s="627">
        <v>13411.8</v>
      </c>
      <c r="I7" s="627">
        <v>14224.5</v>
      </c>
      <c r="J7" s="627">
        <v>4723.899999999987</v>
      </c>
      <c r="K7" s="627">
        <v>7.476680450043275</v>
      </c>
      <c r="L7" s="635">
        <v>-64.77803128588268</v>
      </c>
    </row>
    <row r="8" spans="1:12" ht="12.75">
      <c r="A8" s="25"/>
      <c r="B8" s="10" t="s">
        <v>609</v>
      </c>
      <c r="C8" s="10"/>
      <c r="D8" s="10"/>
      <c r="E8" s="32"/>
      <c r="F8" s="636">
        <v>49197.7</v>
      </c>
      <c r="G8" s="637">
        <v>59956.1</v>
      </c>
      <c r="H8" s="637">
        <v>50839.8</v>
      </c>
      <c r="I8" s="638">
        <v>61482.4</v>
      </c>
      <c r="J8" s="637">
        <v>51493.5</v>
      </c>
      <c r="K8" s="637">
        <v>3.3377576594027887</v>
      </c>
      <c r="L8" s="637">
        <v>1.2858036420284835</v>
      </c>
    </row>
    <row r="9" spans="1:12" ht="12.75">
      <c r="A9" s="25"/>
      <c r="B9" s="10"/>
      <c r="C9" s="10" t="s">
        <v>610</v>
      </c>
      <c r="D9" s="10"/>
      <c r="E9" s="32"/>
      <c r="F9" s="636">
        <v>0</v>
      </c>
      <c r="G9" s="637">
        <v>0</v>
      </c>
      <c r="H9" s="637">
        <v>0</v>
      </c>
      <c r="I9" s="638">
        <v>0</v>
      </c>
      <c r="J9" s="637">
        <v>0</v>
      </c>
      <c r="K9" s="724" t="s">
        <v>250</v>
      </c>
      <c r="L9" s="724" t="s">
        <v>250</v>
      </c>
    </row>
    <row r="10" spans="1:12" ht="12.75">
      <c r="A10" s="25"/>
      <c r="B10" s="10"/>
      <c r="C10" s="10" t="s">
        <v>611</v>
      </c>
      <c r="D10" s="10"/>
      <c r="E10" s="32"/>
      <c r="F10" s="636">
        <v>49197.7</v>
      </c>
      <c r="G10" s="637">
        <v>59956.1</v>
      </c>
      <c r="H10" s="637">
        <v>50839.8</v>
      </c>
      <c r="I10" s="638">
        <v>61482.4</v>
      </c>
      <c r="J10" s="637">
        <v>51493.5</v>
      </c>
      <c r="K10" s="637">
        <v>3.3377576594027887</v>
      </c>
      <c r="L10" s="637">
        <v>1.2858036420284835</v>
      </c>
    </row>
    <row r="11" spans="1:12" ht="12.75">
      <c r="A11" s="25"/>
      <c r="B11" s="10" t="s">
        <v>612</v>
      </c>
      <c r="C11" s="10"/>
      <c r="D11" s="10"/>
      <c r="E11" s="32"/>
      <c r="F11" s="636">
        <v>-117072</v>
      </c>
      <c r="G11" s="637">
        <v>-145718.2</v>
      </c>
      <c r="H11" s="637">
        <v>-137495.8</v>
      </c>
      <c r="I11" s="638">
        <v>-171540.8</v>
      </c>
      <c r="J11" s="637">
        <v>-150075.2</v>
      </c>
      <c r="K11" s="637">
        <v>17.445503621702873</v>
      </c>
      <c r="L11" s="637">
        <v>9.148934003802315</v>
      </c>
    </row>
    <row r="12" spans="1:12" ht="12.75">
      <c r="A12" s="25"/>
      <c r="B12" s="10"/>
      <c r="C12" s="10" t="s">
        <v>610</v>
      </c>
      <c r="D12" s="10"/>
      <c r="E12" s="32"/>
      <c r="F12" s="636">
        <v>-21300.6</v>
      </c>
      <c r="G12" s="637">
        <v>-26653.6</v>
      </c>
      <c r="H12" s="637">
        <v>-26101.1</v>
      </c>
      <c r="I12" s="638">
        <v>-33657.2</v>
      </c>
      <c r="J12" s="637">
        <v>-27390.3</v>
      </c>
      <c r="K12" s="637">
        <v>22.53692384252087</v>
      </c>
      <c r="L12" s="637">
        <v>4.939255433679043</v>
      </c>
    </row>
    <row r="13" spans="1:12" ht="12.75">
      <c r="A13" s="25"/>
      <c r="B13" s="10"/>
      <c r="C13" s="10" t="s">
        <v>611</v>
      </c>
      <c r="D13" s="10"/>
      <c r="E13" s="32"/>
      <c r="F13" s="636">
        <v>-95771.4</v>
      </c>
      <c r="G13" s="637">
        <v>-119064.6</v>
      </c>
      <c r="H13" s="637">
        <v>-111394.7</v>
      </c>
      <c r="I13" s="638">
        <v>-137883.6</v>
      </c>
      <c r="J13" s="637">
        <v>-122684.9</v>
      </c>
      <c r="K13" s="637">
        <v>16.31311644186052</v>
      </c>
      <c r="L13" s="637">
        <v>10.135311644090784</v>
      </c>
    </row>
    <row r="14" spans="1:12" ht="12.75">
      <c r="A14" s="159"/>
      <c r="B14" s="155" t="s">
        <v>613</v>
      </c>
      <c r="C14" s="155"/>
      <c r="D14" s="155"/>
      <c r="E14" s="162"/>
      <c r="F14" s="635">
        <v>-67874.3</v>
      </c>
      <c r="G14" s="635">
        <v>-85762.1</v>
      </c>
      <c r="H14" s="635">
        <v>-86656</v>
      </c>
      <c r="I14" s="635">
        <v>-110058.4</v>
      </c>
      <c r="J14" s="635">
        <v>-98581.7</v>
      </c>
      <c r="K14" s="635">
        <v>27.671298267532773</v>
      </c>
      <c r="L14" s="635">
        <v>13.762116875923185</v>
      </c>
    </row>
    <row r="15" spans="1:12" ht="12.75">
      <c r="A15" s="159"/>
      <c r="B15" s="155" t="s">
        <v>614</v>
      </c>
      <c r="C15" s="155"/>
      <c r="D15" s="155"/>
      <c r="E15" s="162"/>
      <c r="F15" s="635">
        <v>232.4999999999991</v>
      </c>
      <c r="G15" s="635">
        <v>-2034.2</v>
      </c>
      <c r="H15" s="635">
        <v>-3677.5</v>
      </c>
      <c r="I15" s="635">
        <v>-6818.3</v>
      </c>
      <c r="J15" s="635">
        <v>-6179.1</v>
      </c>
      <c r="K15" s="635">
        <v>-1681.7204301075333</v>
      </c>
      <c r="L15" s="635">
        <v>68.0244731475187</v>
      </c>
    </row>
    <row r="16" spans="1:12" ht="12.75">
      <c r="A16" s="25"/>
      <c r="B16" s="10"/>
      <c r="C16" s="10" t="s">
        <v>615</v>
      </c>
      <c r="D16" s="10"/>
      <c r="E16" s="32"/>
      <c r="F16" s="636">
        <v>21870.8</v>
      </c>
      <c r="G16" s="637">
        <v>26001.9</v>
      </c>
      <c r="H16" s="637">
        <v>22495.1</v>
      </c>
      <c r="I16" s="638">
        <v>26469.7</v>
      </c>
      <c r="J16" s="637">
        <v>27042.7</v>
      </c>
      <c r="K16" s="637">
        <v>2.8544909193993786</v>
      </c>
      <c r="L16" s="637">
        <v>20.21595814199538</v>
      </c>
    </row>
    <row r="17" spans="1:12" ht="12.75">
      <c r="A17" s="25"/>
      <c r="B17" s="10"/>
      <c r="C17" s="10"/>
      <c r="D17" s="10" t="s">
        <v>616</v>
      </c>
      <c r="E17" s="32"/>
      <c r="F17" s="636">
        <v>9738.5</v>
      </c>
      <c r="G17" s="637">
        <v>10463.8</v>
      </c>
      <c r="H17" s="637">
        <v>8009.3</v>
      </c>
      <c r="I17" s="638">
        <v>9555.8</v>
      </c>
      <c r="J17" s="637">
        <v>8301.4</v>
      </c>
      <c r="K17" s="637">
        <v>-17.75632797658777</v>
      </c>
      <c r="L17" s="637">
        <v>3.6470103504675744</v>
      </c>
    </row>
    <row r="18" spans="1:12" ht="12.75">
      <c r="A18" s="25"/>
      <c r="B18" s="10"/>
      <c r="C18" s="10"/>
      <c r="D18" s="10" t="s">
        <v>617</v>
      </c>
      <c r="E18" s="32"/>
      <c r="F18" s="636">
        <v>5493</v>
      </c>
      <c r="G18" s="637">
        <v>6804.9</v>
      </c>
      <c r="H18" s="637">
        <v>6396.3</v>
      </c>
      <c r="I18" s="638">
        <v>7441.5</v>
      </c>
      <c r="J18" s="637">
        <v>10821.7</v>
      </c>
      <c r="K18" s="637">
        <v>16.444565811032227</v>
      </c>
      <c r="L18" s="637">
        <v>69.18687366133547</v>
      </c>
    </row>
    <row r="19" spans="1:12" ht="12.75">
      <c r="A19" s="25"/>
      <c r="B19" s="10"/>
      <c r="C19" s="10"/>
      <c r="D19" s="10" t="s">
        <v>611</v>
      </c>
      <c r="E19" s="32"/>
      <c r="F19" s="636">
        <v>6639.3</v>
      </c>
      <c r="G19" s="637">
        <v>8733.2</v>
      </c>
      <c r="H19" s="637">
        <v>8089.5</v>
      </c>
      <c r="I19" s="638">
        <v>9472.4</v>
      </c>
      <c r="J19" s="637">
        <v>7919.6</v>
      </c>
      <c r="K19" s="637">
        <v>21.842664136279424</v>
      </c>
      <c r="L19" s="637">
        <v>-2.1002534149205716</v>
      </c>
    </row>
    <row r="20" spans="1:12" ht="12.75">
      <c r="A20" s="25"/>
      <c r="B20" s="10"/>
      <c r="C20" s="10" t="s">
        <v>618</v>
      </c>
      <c r="D20" s="10"/>
      <c r="E20" s="32"/>
      <c r="F20" s="636">
        <v>-21638.3</v>
      </c>
      <c r="G20" s="637">
        <v>-28036.1</v>
      </c>
      <c r="H20" s="637">
        <v>-26172.6</v>
      </c>
      <c r="I20" s="638">
        <v>-33288</v>
      </c>
      <c r="J20" s="637">
        <v>-33221.8</v>
      </c>
      <c r="K20" s="637">
        <v>20.95497335742641</v>
      </c>
      <c r="L20" s="637">
        <v>26.933510617974544</v>
      </c>
    </row>
    <row r="21" spans="1:12" ht="12.75">
      <c r="A21" s="25"/>
      <c r="B21" s="10"/>
      <c r="C21" s="10"/>
      <c r="D21" s="10" t="s">
        <v>619</v>
      </c>
      <c r="E21" s="32"/>
      <c r="F21" s="636">
        <v>-8686</v>
      </c>
      <c r="G21" s="637">
        <v>-10602.2</v>
      </c>
      <c r="H21" s="637">
        <v>-10177.6</v>
      </c>
      <c r="I21" s="638">
        <v>-12592.3</v>
      </c>
      <c r="J21" s="637">
        <v>-11989</v>
      </c>
      <c r="K21" s="637">
        <v>17.172461432189735</v>
      </c>
      <c r="L21" s="637">
        <v>17.797909133783993</v>
      </c>
    </row>
    <row r="22" spans="1:12" ht="12.75">
      <c r="A22" s="25"/>
      <c r="B22" s="10"/>
      <c r="C22" s="10"/>
      <c r="D22" s="10" t="s">
        <v>616</v>
      </c>
      <c r="E22" s="32"/>
      <c r="F22" s="636">
        <v>-7199.8</v>
      </c>
      <c r="G22" s="637">
        <v>-9691.9</v>
      </c>
      <c r="H22" s="637">
        <v>-9660.4</v>
      </c>
      <c r="I22" s="638">
        <v>-11960.8</v>
      </c>
      <c r="J22" s="637">
        <v>-13091.3</v>
      </c>
      <c r="K22" s="637">
        <v>34.17594933192588</v>
      </c>
      <c r="L22" s="637">
        <v>35.51509254275185</v>
      </c>
    </row>
    <row r="23" spans="1:12" ht="12.75">
      <c r="A23" s="25"/>
      <c r="B23" s="10"/>
      <c r="C23" s="10"/>
      <c r="D23" s="10" t="s">
        <v>611</v>
      </c>
      <c r="E23" s="32"/>
      <c r="F23" s="636">
        <v>-5752.5</v>
      </c>
      <c r="G23" s="637">
        <v>-7742</v>
      </c>
      <c r="H23" s="637">
        <v>-6334.6</v>
      </c>
      <c r="I23" s="638">
        <v>-8734.9</v>
      </c>
      <c r="J23" s="637">
        <v>-8141.5</v>
      </c>
      <c r="K23" s="637">
        <v>10.119078661451548</v>
      </c>
      <c r="L23" s="637">
        <v>28.5242951409718</v>
      </c>
    </row>
    <row r="24" spans="1:12" ht="12.75">
      <c r="A24" s="159"/>
      <c r="B24" s="155" t="s">
        <v>620</v>
      </c>
      <c r="C24" s="155"/>
      <c r="D24" s="155"/>
      <c r="E24" s="162"/>
      <c r="F24" s="635">
        <v>-67641.8</v>
      </c>
      <c r="G24" s="635">
        <v>-87796.3</v>
      </c>
      <c r="H24" s="635">
        <v>-90333.5</v>
      </c>
      <c r="I24" s="635">
        <v>-116876.7</v>
      </c>
      <c r="J24" s="635">
        <v>-104760.8</v>
      </c>
      <c r="K24" s="635">
        <v>33.54686007764429</v>
      </c>
      <c r="L24" s="635">
        <v>15.971151344739221</v>
      </c>
    </row>
    <row r="25" spans="1:12" ht="12.75">
      <c r="A25" s="159"/>
      <c r="B25" s="155" t="s">
        <v>621</v>
      </c>
      <c r="C25" s="155"/>
      <c r="D25" s="155"/>
      <c r="E25" s="162"/>
      <c r="F25" s="635">
        <v>-391.4</v>
      </c>
      <c r="G25" s="635">
        <v>1636.5</v>
      </c>
      <c r="H25" s="635">
        <v>2839.9</v>
      </c>
      <c r="I25" s="635">
        <v>4955.5</v>
      </c>
      <c r="J25" s="635">
        <v>5238</v>
      </c>
      <c r="K25" s="635">
        <v>-825.5748594787942</v>
      </c>
      <c r="L25" s="635">
        <v>84.44311419416177</v>
      </c>
    </row>
    <row r="26" spans="1:12" ht="12.75">
      <c r="A26" s="25"/>
      <c r="B26" s="10"/>
      <c r="C26" s="10" t="s">
        <v>622</v>
      </c>
      <c r="D26" s="10"/>
      <c r="E26" s="32"/>
      <c r="F26" s="636">
        <v>4605.4</v>
      </c>
      <c r="G26" s="637">
        <v>7751.6</v>
      </c>
      <c r="H26" s="637">
        <v>8173.2</v>
      </c>
      <c r="I26" s="638">
        <v>11432.3</v>
      </c>
      <c r="J26" s="637">
        <v>11282</v>
      </c>
      <c r="K26" s="637">
        <v>77.46992660789509</v>
      </c>
      <c r="L26" s="637">
        <v>38.03650956785592</v>
      </c>
    </row>
    <row r="27" spans="1:12" ht="12.75">
      <c r="A27" s="25"/>
      <c r="B27" s="10"/>
      <c r="C27" s="10" t="s">
        <v>623</v>
      </c>
      <c r="D27" s="10"/>
      <c r="E27" s="32"/>
      <c r="F27" s="636">
        <v>-4996.8</v>
      </c>
      <c r="G27" s="637">
        <v>-6115.1</v>
      </c>
      <c r="H27" s="637">
        <v>-5333.3</v>
      </c>
      <c r="I27" s="638">
        <v>-6476.8</v>
      </c>
      <c r="J27" s="637">
        <v>-6044</v>
      </c>
      <c r="K27" s="637">
        <v>6.734309958373359</v>
      </c>
      <c r="L27" s="637">
        <v>13.325708285676782</v>
      </c>
    </row>
    <row r="28" spans="1:12" ht="12.75">
      <c r="A28" s="159"/>
      <c r="B28" s="155" t="s">
        <v>624</v>
      </c>
      <c r="C28" s="155"/>
      <c r="D28" s="155"/>
      <c r="E28" s="162"/>
      <c r="F28" s="635">
        <v>-68033.2</v>
      </c>
      <c r="G28" s="635">
        <v>-86159.8</v>
      </c>
      <c r="H28" s="635">
        <v>-87493.6</v>
      </c>
      <c r="I28" s="635">
        <v>-111921.2</v>
      </c>
      <c r="J28" s="635">
        <v>-99522.8</v>
      </c>
      <c r="K28" s="635">
        <v>28.604269680097378</v>
      </c>
      <c r="L28" s="635">
        <v>13.74866275933325</v>
      </c>
    </row>
    <row r="29" spans="1:12" ht="12.75">
      <c r="A29" s="159"/>
      <c r="B29" s="156" t="s">
        <v>625</v>
      </c>
      <c r="C29" s="155"/>
      <c r="D29" s="155"/>
      <c r="E29" s="162"/>
      <c r="F29" s="635">
        <v>80512</v>
      </c>
      <c r="G29" s="635">
        <v>97704.4</v>
      </c>
      <c r="H29" s="635">
        <v>100905.4</v>
      </c>
      <c r="I29" s="635">
        <v>126145.7</v>
      </c>
      <c r="J29" s="635">
        <v>104246.7</v>
      </c>
      <c r="K29" s="635">
        <v>25.329640302066764</v>
      </c>
      <c r="L29" s="635">
        <v>3.311319314922693</v>
      </c>
    </row>
    <row r="30" spans="1:12" ht="12.75">
      <c r="A30" s="25"/>
      <c r="B30" s="10"/>
      <c r="C30" s="10" t="s">
        <v>626</v>
      </c>
      <c r="D30" s="10"/>
      <c r="E30" s="32"/>
      <c r="F30" s="636">
        <v>83312.3</v>
      </c>
      <c r="G30" s="637">
        <v>101310.1</v>
      </c>
      <c r="H30" s="637">
        <v>104686</v>
      </c>
      <c r="I30" s="638">
        <v>130861.7</v>
      </c>
      <c r="J30" s="637">
        <v>107930.9</v>
      </c>
      <c r="K30" s="637">
        <v>25.654915300621873</v>
      </c>
      <c r="L30" s="637">
        <v>3.099650383050259</v>
      </c>
    </row>
    <row r="31" spans="1:12" ht="12.75">
      <c r="A31" s="25"/>
      <c r="B31" s="10"/>
      <c r="C31" s="10"/>
      <c r="D31" s="10" t="s">
        <v>627</v>
      </c>
      <c r="E31" s="32"/>
      <c r="F31" s="636">
        <v>18003.5</v>
      </c>
      <c r="G31" s="637">
        <v>21071.9</v>
      </c>
      <c r="H31" s="637">
        <v>16118.5</v>
      </c>
      <c r="I31" s="638">
        <v>18851.1</v>
      </c>
      <c r="J31" s="637">
        <v>16103.8</v>
      </c>
      <c r="K31" s="637">
        <v>-10.47018635265365</v>
      </c>
      <c r="L31" s="637">
        <v>-0.09119955330831485</v>
      </c>
    </row>
    <row r="32" spans="1:12" ht="12.75">
      <c r="A32" s="25"/>
      <c r="B32" s="10"/>
      <c r="C32" s="10"/>
      <c r="D32" s="10" t="s">
        <v>628</v>
      </c>
      <c r="E32" s="32"/>
      <c r="F32" s="636">
        <v>53011</v>
      </c>
      <c r="G32" s="637">
        <v>65541.2</v>
      </c>
      <c r="H32" s="637">
        <v>77874.2</v>
      </c>
      <c r="I32" s="638">
        <v>97688.5</v>
      </c>
      <c r="J32" s="637">
        <v>80278.9</v>
      </c>
      <c r="K32" s="637">
        <v>46.90196374337401</v>
      </c>
      <c r="L32" s="637">
        <v>3.0879289931710336</v>
      </c>
    </row>
    <row r="33" spans="1:12" ht="12.75">
      <c r="A33" s="25"/>
      <c r="B33" s="10"/>
      <c r="C33" s="10"/>
      <c r="D33" s="10" t="s">
        <v>629</v>
      </c>
      <c r="E33" s="32"/>
      <c r="F33" s="636">
        <v>10489.9</v>
      </c>
      <c r="G33" s="637">
        <v>12502.2</v>
      </c>
      <c r="H33" s="637">
        <v>9475.4</v>
      </c>
      <c r="I33" s="638">
        <v>12007.6</v>
      </c>
      <c r="J33" s="637">
        <v>10374.7</v>
      </c>
      <c r="K33" s="637">
        <v>-9.671207542493256</v>
      </c>
      <c r="L33" s="637">
        <v>9.490892205078426</v>
      </c>
    </row>
    <row r="34" spans="1:12" ht="12.75">
      <c r="A34" s="25"/>
      <c r="B34" s="10"/>
      <c r="C34" s="10"/>
      <c r="D34" s="10" t="s">
        <v>630</v>
      </c>
      <c r="E34" s="32"/>
      <c r="F34" s="636">
        <v>1807.9</v>
      </c>
      <c r="G34" s="637">
        <v>2194.8</v>
      </c>
      <c r="H34" s="637">
        <v>1217.9</v>
      </c>
      <c r="I34" s="638">
        <v>2314.5</v>
      </c>
      <c r="J34" s="637">
        <v>1173.5</v>
      </c>
      <c r="K34" s="637">
        <v>-32.63454837103822</v>
      </c>
      <c r="L34" s="639">
        <v>-3.645619508990893</v>
      </c>
    </row>
    <row r="35" spans="1:12" ht="12.75">
      <c r="A35" s="25"/>
      <c r="B35" s="10"/>
      <c r="C35" s="10" t="s">
        <v>631</v>
      </c>
      <c r="D35" s="10"/>
      <c r="E35" s="32"/>
      <c r="F35" s="640">
        <v>-2800.3</v>
      </c>
      <c r="G35" s="641">
        <v>-3605.7</v>
      </c>
      <c r="H35" s="637">
        <v>-3780.6</v>
      </c>
      <c r="I35" s="642">
        <v>-4716</v>
      </c>
      <c r="J35" s="637">
        <v>-3684.2</v>
      </c>
      <c r="K35" s="637">
        <v>35.00696353962074</v>
      </c>
      <c r="L35" s="641">
        <v>-2.5498598106120745</v>
      </c>
    </row>
    <row r="36" spans="1:12" s="30" customFormat="1" ht="12.75">
      <c r="A36" s="167" t="s">
        <v>632</v>
      </c>
      <c r="B36" s="168" t="s">
        <v>633</v>
      </c>
      <c r="C36" s="168"/>
      <c r="D36" s="168"/>
      <c r="E36" s="169"/>
      <c r="F36" s="635">
        <v>866.5</v>
      </c>
      <c r="G36" s="635">
        <v>1573.6</v>
      </c>
      <c r="H36" s="635">
        <v>2690</v>
      </c>
      <c r="I36" s="635">
        <v>3107</v>
      </c>
      <c r="J36" s="635">
        <v>3642.5</v>
      </c>
      <c r="K36" s="635">
        <v>210.44431621465668</v>
      </c>
      <c r="L36" s="635">
        <v>35.4089219330855</v>
      </c>
    </row>
    <row r="37" spans="1:12" ht="12.75">
      <c r="A37" s="158" t="s">
        <v>634</v>
      </c>
      <c r="B37" s="157"/>
      <c r="C37" s="73"/>
      <c r="D37" s="73"/>
      <c r="E37" s="33"/>
      <c r="F37" s="635">
        <v>13345.3</v>
      </c>
      <c r="G37" s="635">
        <v>13118.2</v>
      </c>
      <c r="H37" s="635">
        <v>16101.8</v>
      </c>
      <c r="I37" s="635">
        <v>17331.5</v>
      </c>
      <c r="J37" s="635">
        <v>8366.39999999998</v>
      </c>
      <c r="K37" s="635">
        <v>20.65521194727732</v>
      </c>
      <c r="L37" s="635">
        <v>-48.04059173508564</v>
      </c>
    </row>
    <row r="38" spans="1:12" s="30" customFormat="1" ht="12.75">
      <c r="A38" s="170" t="s">
        <v>635</v>
      </c>
      <c r="B38" s="72" t="s">
        <v>636</v>
      </c>
      <c r="C38" s="72"/>
      <c r="D38" s="72"/>
      <c r="E38" s="75"/>
      <c r="F38" s="643">
        <v>-21063.4</v>
      </c>
      <c r="G38" s="644">
        <v>-25536.9</v>
      </c>
      <c r="H38" s="644">
        <v>-2798.2</v>
      </c>
      <c r="I38" s="645">
        <v>-1324.4</v>
      </c>
      <c r="J38" s="644">
        <v>-3069.7</v>
      </c>
      <c r="K38" s="644">
        <v>-86.71534510098084</v>
      </c>
      <c r="L38" s="644">
        <v>9.702665999571153</v>
      </c>
    </row>
    <row r="39" spans="1:12" ht="12.75">
      <c r="A39" s="25"/>
      <c r="B39" s="10" t="s">
        <v>637</v>
      </c>
      <c r="C39" s="10"/>
      <c r="D39" s="10"/>
      <c r="E39" s="32"/>
      <c r="F39" s="636">
        <v>26.4</v>
      </c>
      <c r="G39" s="637">
        <v>136</v>
      </c>
      <c r="H39" s="637">
        <v>-434.7</v>
      </c>
      <c r="I39" s="638">
        <v>-469.7</v>
      </c>
      <c r="J39" s="637">
        <v>195.1</v>
      </c>
      <c r="K39" s="637">
        <v>-1746.590909090909</v>
      </c>
      <c r="L39" s="639">
        <v>-144.88152749022314</v>
      </c>
    </row>
    <row r="40" spans="1:12" ht="12.75">
      <c r="A40" s="25"/>
      <c r="B40" s="10" t="s">
        <v>638</v>
      </c>
      <c r="C40" s="10"/>
      <c r="D40" s="10"/>
      <c r="E40" s="32"/>
      <c r="F40" s="636">
        <v>0</v>
      </c>
      <c r="G40" s="637">
        <v>0</v>
      </c>
      <c r="H40" s="637">
        <v>0</v>
      </c>
      <c r="I40" s="638">
        <v>0</v>
      </c>
      <c r="J40" s="637">
        <v>0</v>
      </c>
      <c r="K40" s="724" t="s">
        <v>250</v>
      </c>
      <c r="L40" s="724" t="s">
        <v>250</v>
      </c>
    </row>
    <row r="41" spans="1:12" ht="12.75">
      <c r="A41" s="25"/>
      <c r="B41" s="10" t="s">
        <v>639</v>
      </c>
      <c r="C41" s="10"/>
      <c r="D41" s="10"/>
      <c r="E41" s="32"/>
      <c r="F41" s="636">
        <v>-21821.5</v>
      </c>
      <c r="G41" s="637">
        <v>-21863.2</v>
      </c>
      <c r="H41" s="637">
        <v>-12425.4</v>
      </c>
      <c r="I41" s="638">
        <v>-14008.8</v>
      </c>
      <c r="J41" s="637">
        <v>-9866</v>
      </c>
      <c r="K41" s="637">
        <v>-43.05890979080265</v>
      </c>
      <c r="L41" s="637">
        <v>-20.59812963767766</v>
      </c>
    </row>
    <row r="42" spans="1:12" ht="12.75">
      <c r="A42" s="25"/>
      <c r="B42" s="10"/>
      <c r="C42" s="10" t="s">
        <v>640</v>
      </c>
      <c r="D42" s="10"/>
      <c r="E42" s="32"/>
      <c r="F42" s="636">
        <v>-2111.3</v>
      </c>
      <c r="G42" s="637">
        <v>-323.8</v>
      </c>
      <c r="H42" s="637">
        <v>-2393.6</v>
      </c>
      <c r="I42" s="638">
        <v>-1629.5</v>
      </c>
      <c r="J42" s="637">
        <v>-5130.6</v>
      </c>
      <c r="K42" s="637">
        <v>13.370908918675683</v>
      </c>
      <c r="L42" s="637">
        <v>114.34659090909093</v>
      </c>
    </row>
    <row r="43" spans="1:12" ht="12.75">
      <c r="A43" s="25"/>
      <c r="B43" s="10"/>
      <c r="C43" s="10" t="s">
        <v>611</v>
      </c>
      <c r="D43" s="10"/>
      <c r="E43" s="32"/>
      <c r="F43" s="636">
        <v>-19710.2</v>
      </c>
      <c r="G43" s="637">
        <v>-21539.4</v>
      </c>
      <c r="H43" s="637">
        <v>-10031.8</v>
      </c>
      <c r="I43" s="638">
        <v>-12379.3</v>
      </c>
      <c r="J43" s="637">
        <v>-4735.4</v>
      </c>
      <c r="K43" s="637">
        <v>-49.10350985784011</v>
      </c>
      <c r="L43" s="637">
        <v>-52.79610837536634</v>
      </c>
    </row>
    <row r="44" spans="1:12" ht="12.75">
      <c r="A44" s="25"/>
      <c r="B44" s="10" t="s">
        <v>641</v>
      </c>
      <c r="C44" s="10"/>
      <c r="D44" s="10"/>
      <c r="E44" s="32"/>
      <c r="F44" s="636">
        <v>731.6999999999989</v>
      </c>
      <c r="G44" s="637">
        <v>-3809.7</v>
      </c>
      <c r="H44" s="637">
        <v>10061.9</v>
      </c>
      <c r="I44" s="638">
        <v>13154.1</v>
      </c>
      <c r="J44" s="637">
        <v>6601.2</v>
      </c>
      <c r="K44" s="637">
        <v>1275.1400847341827</v>
      </c>
      <c r="L44" s="637">
        <v>-34.394100517794854</v>
      </c>
    </row>
    <row r="45" spans="1:12" ht="12.75">
      <c r="A45" s="25"/>
      <c r="B45" s="10"/>
      <c r="C45" s="10" t="s">
        <v>640</v>
      </c>
      <c r="D45" s="10"/>
      <c r="E45" s="32"/>
      <c r="F45" s="636">
        <v>-1793.9</v>
      </c>
      <c r="G45" s="637">
        <v>-4489</v>
      </c>
      <c r="H45" s="637">
        <v>8657.6</v>
      </c>
      <c r="I45" s="638">
        <v>9232.5</v>
      </c>
      <c r="J45" s="637">
        <v>2196</v>
      </c>
      <c r="K45" s="637">
        <v>-582.6133006299125</v>
      </c>
      <c r="L45" s="637">
        <v>-74.63500277213085</v>
      </c>
    </row>
    <row r="46" spans="1:12" ht="12.75">
      <c r="A46" s="25"/>
      <c r="B46" s="10"/>
      <c r="C46" s="10" t="s">
        <v>642</v>
      </c>
      <c r="D46" s="10"/>
      <c r="E46" s="32"/>
      <c r="F46" s="636">
        <v>76.49999999999855</v>
      </c>
      <c r="G46" s="637">
        <v>744.3999999999987</v>
      </c>
      <c r="H46" s="637">
        <v>-711.1</v>
      </c>
      <c r="I46" s="638">
        <v>526.9</v>
      </c>
      <c r="J46" s="637">
        <v>478.80000000000086</v>
      </c>
      <c r="K46" s="637">
        <v>-1029.5424836601483</v>
      </c>
      <c r="L46" s="637">
        <v>-167.33230206721993</v>
      </c>
    </row>
    <row r="47" spans="1:12" ht="12.75">
      <c r="A47" s="25"/>
      <c r="B47" s="10"/>
      <c r="C47" s="10"/>
      <c r="D47" s="10" t="s">
        <v>643</v>
      </c>
      <c r="E47" s="32"/>
      <c r="F47" s="636">
        <v>564.0999999999985</v>
      </c>
      <c r="G47" s="637">
        <v>1300.4</v>
      </c>
      <c r="H47" s="637">
        <v>-900.8</v>
      </c>
      <c r="I47" s="638">
        <v>703.7</v>
      </c>
      <c r="J47" s="637">
        <v>1042.5</v>
      </c>
      <c r="K47" s="637">
        <v>-259.6879985818121</v>
      </c>
      <c r="L47" s="637">
        <v>-215.73046181172293</v>
      </c>
    </row>
    <row r="48" spans="1:12" ht="12.75">
      <c r="A48" s="25"/>
      <c r="B48" s="10"/>
      <c r="C48" s="10"/>
      <c r="D48" s="10"/>
      <c r="E48" s="32" t="s">
        <v>644</v>
      </c>
      <c r="F48" s="636">
        <v>5591.9</v>
      </c>
      <c r="G48" s="637">
        <v>7253.7</v>
      </c>
      <c r="H48" s="637">
        <v>4618.5</v>
      </c>
      <c r="I48" s="638">
        <v>7691</v>
      </c>
      <c r="J48" s="637">
        <v>7055.7</v>
      </c>
      <c r="K48" s="637">
        <v>-17.407321304029036</v>
      </c>
      <c r="L48" s="637">
        <v>52.77037999350438</v>
      </c>
    </row>
    <row r="49" spans="1:12" ht="12.75">
      <c r="A49" s="25"/>
      <c r="B49" s="10"/>
      <c r="C49" s="10"/>
      <c r="D49" s="10"/>
      <c r="E49" s="32" t="s">
        <v>645</v>
      </c>
      <c r="F49" s="636">
        <v>-5027.8</v>
      </c>
      <c r="G49" s="637">
        <v>-5953.3</v>
      </c>
      <c r="H49" s="637">
        <v>-5519.3</v>
      </c>
      <c r="I49" s="638">
        <v>-6987.3</v>
      </c>
      <c r="J49" s="637">
        <v>-6013.2</v>
      </c>
      <c r="K49" s="637">
        <v>9.775647400453478</v>
      </c>
      <c r="L49" s="637">
        <v>8.948598554164471</v>
      </c>
    </row>
    <row r="50" spans="1:12" ht="12.75">
      <c r="A50" s="25"/>
      <c r="B50" s="10"/>
      <c r="C50" s="10"/>
      <c r="D50" s="10" t="s">
        <v>646</v>
      </c>
      <c r="E50" s="32"/>
      <c r="F50" s="636">
        <v>-487.6</v>
      </c>
      <c r="G50" s="637">
        <v>-556</v>
      </c>
      <c r="H50" s="637">
        <v>189.7</v>
      </c>
      <c r="I50" s="638">
        <v>-176.8</v>
      </c>
      <c r="J50" s="637">
        <v>-563.7</v>
      </c>
      <c r="K50" s="637">
        <v>-138.90484003281375</v>
      </c>
      <c r="L50" s="637">
        <v>-397.1534001054297</v>
      </c>
    </row>
    <row r="51" spans="1:12" ht="12.75">
      <c r="A51" s="25"/>
      <c r="B51" s="10"/>
      <c r="C51" s="10" t="s">
        <v>647</v>
      </c>
      <c r="D51" s="10"/>
      <c r="E51" s="32"/>
      <c r="F51" s="636">
        <v>2449.1</v>
      </c>
      <c r="G51" s="637">
        <v>-65.1</v>
      </c>
      <c r="H51" s="637">
        <v>2115.4</v>
      </c>
      <c r="I51" s="638">
        <v>3394.7</v>
      </c>
      <c r="J51" s="637">
        <v>3926.4</v>
      </c>
      <c r="K51" s="637">
        <v>-13.625413417173649</v>
      </c>
      <c r="L51" s="637">
        <v>85.61028647064384</v>
      </c>
    </row>
    <row r="52" spans="1:12" ht="12.75">
      <c r="A52" s="25"/>
      <c r="B52" s="10"/>
      <c r="C52" s="10"/>
      <c r="D52" s="10" t="s">
        <v>167</v>
      </c>
      <c r="E52" s="32"/>
      <c r="F52" s="636">
        <v>46.1</v>
      </c>
      <c r="G52" s="637">
        <v>46.2</v>
      </c>
      <c r="H52" s="637">
        <v>-122.3</v>
      </c>
      <c r="I52" s="638">
        <v>-116.5</v>
      </c>
      <c r="J52" s="637">
        <v>2.9</v>
      </c>
      <c r="K52" s="637">
        <v>-365.29284164859</v>
      </c>
      <c r="L52" s="637">
        <v>-102.37121831561733</v>
      </c>
    </row>
    <row r="53" spans="1:12" ht="12.75">
      <c r="A53" s="25"/>
      <c r="B53" s="10"/>
      <c r="C53" s="10"/>
      <c r="D53" s="10" t="s">
        <v>648</v>
      </c>
      <c r="E53" s="32"/>
      <c r="F53" s="636">
        <v>2403</v>
      </c>
      <c r="G53" s="637">
        <v>-111.3</v>
      </c>
      <c r="H53" s="637">
        <v>2237.7</v>
      </c>
      <c r="I53" s="638">
        <v>3511.2</v>
      </c>
      <c r="J53" s="637">
        <v>3923.5</v>
      </c>
      <c r="K53" s="637">
        <v>-6.878901373283404</v>
      </c>
      <c r="L53" s="637">
        <v>75.33628279036512</v>
      </c>
    </row>
    <row r="54" spans="1:12" ht="12.75">
      <c r="A54" s="25"/>
      <c r="B54" s="10"/>
      <c r="C54" s="10" t="s">
        <v>649</v>
      </c>
      <c r="D54" s="10"/>
      <c r="E54" s="32"/>
      <c r="F54" s="636">
        <v>0</v>
      </c>
      <c r="G54" s="637">
        <v>0</v>
      </c>
      <c r="H54" s="637">
        <v>0</v>
      </c>
      <c r="I54" s="638">
        <v>0</v>
      </c>
      <c r="J54" s="637">
        <v>0</v>
      </c>
      <c r="K54" s="724" t="s">
        <v>250</v>
      </c>
      <c r="L54" s="724" t="s">
        <v>250</v>
      </c>
    </row>
    <row r="55" spans="1:12" ht="12.75">
      <c r="A55" s="159" t="s">
        <v>650</v>
      </c>
      <c r="B55" s="155"/>
      <c r="C55" s="155"/>
      <c r="D55" s="155"/>
      <c r="E55" s="162"/>
      <c r="F55" s="635">
        <v>-7718.099999999991</v>
      </c>
      <c r="G55" s="635">
        <v>-12418.7</v>
      </c>
      <c r="H55" s="635">
        <v>13303.6</v>
      </c>
      <c r="I55" s="635">
        <v>16007.1</v>
      </c>
      <c r="J55" s="635">
        <v>5296.6999999999825</v>
      </c>
      <c r="K55" s="635">
        <v>-272.3688472551537</v>
      </c>
      <c r="L55" s="635">
        <v>-60.185964701284</v>
      </c>
    </row>
    <row r="56" spans="1:12" s="30" customFormat="1" ht="12.75">
      <c r="A56" s="167" t="s">
        <v>651</v>
      </c>
      <c r="B56" s="168" t="s">
        <v>652</v>
      </c>
      <c r="C56" s="168"/>
      <c r="D56" s="168"/>
      <c r="E56" s="169"/>
      <c r="F56" s="635">
        <v>15914.3</v>
      </c>
      <c r="G56" s="635">
        <v>18095.7</v>
      </c>
      <c r="H56" s="635">
        <v>9308.7</v>
      </c>
      <c r="I56" s="635">
        <v>13086.2</v>
      </c>
      <c r="J56" s="635">
        <v>5501.900000000016</v>
      </c>
      <c r="K56" s="635">
        <v>-41.50732360204344</v>
      </c>
      <c r="L56" s="635">
        <v>-40.89507664872629</v>
      </c>
    </row>
    <row r="57" spans="1:12" ht="12.75">
      <c r="A57" s="158" t="s">
        <v>653</v>
      </c>
      <c r="B57" s="73"/>
      <c r="C57" s="73"/>
      <c r="D57" s="73"/>
      <c r="E57" s="33"/>
      <c r="F57" s="635">
        <v>8196.2</v>
      </c>
      <c r="G57" s="635">
        <v>5677</v>
      </c>
      <c r="H57" s="635">
        <v>22612.3</v>
      </c>
      <c r="I57" s="635">
        <v>29093.3</v>
      </c>
      <c r="J57" s="635">
        <v>10798.6</v>
      </c>
      <c r="K57" s="635">
        <v>175.8876064517703</v>
      </c>
      <c r="L57" s="635">
        <v>-52.24457485527788</v>
      </c>
    </row>
    <row r="58" spans="1:12" s="30" customFormat="1" ht="12.75">
      <c r="A58" s="167" t="s">
        <v>654</v>
      </c>
      <c r="B58" s="168"/>
      <c r="C58" s="168"/>
      <c r="D58" s="168"/>
      <c r="E58" s="169"/>
      <c r="F58" s="635">
        <v>-8196.2</v>
      </c>
      <c r="G58" s="635">
        <v>-5677</v>
      </c>
      <c r="H58" s="635">
        <v>-22612.3</v>
      </c>
      <c r="I58" s="635">
        <v>-29093.3</v>
      </c>
      <c r="J58" s="635">
        <v>-10798.6</v>
      </c>
      <c r="K58" s="635">
        <v>175.8876064517703</v>
      </c>
      <c r="L58" s="635">
        <v>-52.24457485527788</v>
      </c>
    </row>
    <row r="59" spans="1:12" ht="12.75">
      <c r="A59" s="25"/>
      <c r="B59" s="10" t="s">
        <v>655</v>
      </c>
      <c r="C59" s="10"/>
      <c r="D59" s="10"/>
      <c r="E59" s="32"/>
      <c r="F59" s="636">
        <v>-8981.3</v>
      </c>
      <c r="G59" s="637">
        <v>-6462.2</v>
      </c>
      <c r="H59" s="637">
        <v>-22612.3</v>
      </c>
      <c r="I59" s="638">
        <v>-29093.3</v>
      </c>
      <c r="J59" s="637">
        <v>-12355.4</v>
      </c>
      <c r="K59" s="637">
        <v>151.7709017625511</v>
      </c>
      <c r="L59" s="637">
        <v>-45.35982628923197</v>
      </c>
    </row>
    <row r="60" spans="1:12" ht="12.75">
      <c r="A60" s="25"/>
      <c r="B60" s="10"/>
      <c r="C60" s="10" t="s">
        <v>167</v>
      </c>
      <c r="D60" s="10"/>
      <c r="E60" s="32"/>
      <c r="F60" s="636">
        <v>-5099.8</v>
      </c>
      <c r="G60" s="637">
        <v>-3251.3</v>
      </c>
      <c r="H60" s="637">
        <v>-12805.3</v>
      </c>
      <c r="I60" s="638">
        <v>-21398.1</v>
      </c>
      <c r="J60" s="637">
        <v>-10602</v>
      </c>
      <c r="K60" s="637">
        <v>151.09416055531588</v>
      </c>
      <c r="L60" s="637">
        <v>-17.20615682568936</v>
      </c>
    </row>
    <row r="61" spans="1:12" ht="12.75">
      <c r="A61" s="25"/>
      <c r="B61" s="10"/>
      <c r="C61" s="10" t="s">
        <v>648</v>
      </c>
      <c r="D61" s="10"/>
      <c r="E61" s="32"/>
      <c r="F61" s="636">
        <v>-3881.5</v>
      </c>
      <c r="G61" s="637">
        <v>-3210.9</v>
      </c>
      <c r="H61" s="637">
        <v>-9807</v>
      </c>
      <c r="I61" s="638">
        <v>-7695.2</v>
      </c>
      <c r="J61" s="637">
        <v>-1753.4</v>
      </c>
      <c r="K61" s="637">
        <v>152.6600541027953</v>
      </c>
      <c r="L61" s="637">
        <v>-82.12093402671562</v>
      </c>
    </row>
    <row r="62" spans="1:12" ht="12.75">
      <c r="A62" s="25"/>
      <c r="B62" s="10" t="s">
        <v>656</v>
      </c>
      <c r="C62" s="10"/>
      <c r="D62" s="10"/>
      <c r="E62" s="32"/>
      <c r="F62" s="640">
        <v>785.1</v>
      </c>
      <c r="G62" s="641">
        <v>785.2</v>
      </c>
      <c r="H62" s="641">
        <v>0</v>
      </c>
      <c r="I62" s="642">
        <v>0</v>
      </c>
      <c r="J62" s="641">
        <v>1556.8</v>
      </c>
      <c r="K62" s="641">
        <v>-100</v>
      </c>
      <c r="L62" s="725" t="s">
        <v>250</v>
      </c>
    </row>
    <row r="63" spans="1:12" s="30" customFormat="1" ht="12.75">
      <c r="A63" s="167" t="s">
        <v>657</v>
      </c>
      <c r="B63" s="168"/>
      <c r="C63" s="168"/>
      <c r="D63" s="168"/>
      <c r="E63" s="169"/>
      <c r="F63" s="635">
        <v>-5747.1</v>
      </c>
      <c r="G63" s="635">
        <v>-5742.1</v>
      </c>
      <c r="H63" s="646">
        <v>-20496.9</v>
      </c>
      <c r="I63" s="635">
        <v>-25698.6</v>
      </c>
      <c r="J63" s="646">
        <v>-6872.2</v>
      </c>
      <c r="K63" s="646">
        <v>256.6477005794227</v>
      </c>
      <c r="L63" s="635">
        <v>-66.47200308339309</v>
      </c>
    </row>
  </sheetData>
  <sheetProtection/>
  <mergeCells count="9">
    <mergeCell ref="A1:L1"/>
    <mergeCell ref="A2:L2"/>
    <mergeCell ref="A3:E3"/>
    <mergeCell ref="A4:E6"/>
    <mergeCell ref="K4:L4"/>
    <mergeCell ref="K5:L5"/>
    <mergeCell ref="F4:G5"/>
    <mergeCell ref="H4:I5"/>
    <mergeCell ref="J4:J5"/>
  </mergeCells>
  <printOptions horizontalCentered="1"/>
  <pageMargins left="1" right="1" top="1" bottom="1" header="0.5" footer="0.5"/>
  <pageSetup fitToHeight="1" fitToWidth="1" horizontalDpi="600" verticalDpi="600" orientation="portrait" paperSize="9" scale="65" r:id="rId1"/>
</worksheet>
</file>

<file path=xl/worksheets/sheet25.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C1">
      <selection activeCell="G9" sqref="G9"/>
    </sheetView>
  </sheetViews>
  <sheetFormatPr defaultColWidth="9.140625" defaultRowHeight="12.75"/>
  <cols>
    <col min="1" max="1" width="4.140625" style="8" customWidth="1"/>
    <col min="2" max="2" width="27.8515625" style="8" customWidth="1"/>
    <col min="3" max="3" width="10.57421875" style="8" customWidth="1"/>
    <col min="4" max="4" width="10.140625" style="8" customWidth="1"/>
    <col min="5" max="5" width="10.421875" style="8" customWidth="1"/>
    <col min="6" max="6" width="10.00390625" style="8" customWidth="1"/>
    <col min="7" max="7" width="10.57421875" style="8" customWidth="1"/>
    <col min="8" max="8" width="10.421875" style="8" customWidth="1"/>
    <col min="9" max="9" width="8.8515625" style="8" customWidth="1"/>
    <col min="10" max="16384" width="9.140625" style="8" customWidth="1"/>
  </cols>
  <sheetData>
    <row r="1" ht="15.75">
      <c r="E1" s="239" t="s">
        <v>935</v>
      </c>
    </row>
    <row r="2" spans="1:10" ht="18.75">
      <c r="A2" s="955" t="s">
        <v>659</v>
      </c>
      <c r="B2" s="956"/>
      <c r="C2" s="956"/>
      <c r="D2" s="956"/>
      <c r="E2" s="956"/>
      <c r="F2" s="956"/>
      <c r="G2" s="956"/>
      <c r="H2" s="956"/>
      <c r="I2" s="956"/>
      <c r="J2" s="956"/>
    </row>
    <row r="4" spans="1:10" ht="12.75">
      <c r="A4" s="957" t="s">
        <v>330</v>
      </c>
      <c r="B4" s="958"/>
      <c r="C4" s="958"/>
      <c r="D4" s="958"/>
      <c r="E4" s="958"/>
      <c r="F4" s="958"/>
      <c r="G4" s="958"/>
      <c r="H4" s="958"/>
      <c r="I4" s="958"/>
      <c r="J4" s="958"/>
    </row>
    <row r="5" spans="1:10" ht="12.75">
      <c r="A5" s="193"/>
      <c r="B5" s="194"/>
      <c r="C5" s="195"/>
      <c r="D5" s="195"/>
      <c r="E5" s="195"/>
      <c r="F5" s="195"/>
      <c r="G5" s="195"/>
      <c r="H5" s="196"/>
      <c r="I5" s="197" t="s">
        <v>311</v>
      </c>
      <c r="J5" s="198"/>
    </row>
    <row r="6" spans="1:10" ht="12.75">
      <c r="A6" s="199"/>
      <c r="B6" s="200"/>
      <c r="C6" s="201" t="s">
        <v>566</v>
      </c>
      <c r="D6" s="201" t="s">
        <v>936</v>
      </c>
      <c r="E6" s="201" t="s">
        <v>566</v>
      </c>
      <c r="F6" s="201" t="s">
        <v>936</v>
      </c>
      <c r="G6" s="201" t="s">
        <v>566</v>
      </c>
      <c r="H6" s="201" t="s">
        <v>936</v>
      </c>
      <c r="I6" s="202" t="s">
        <v>891</v>
      </c>
      <c r="J6" s="203"/>
    </row>
    <row r="7" spans="1:10" ht="12.75">
      <c r="A7" s="204"/>
      <c r="B7" s="205"/>
      <c r="C7" s="206" t="s">
        <v>567</v>
      </c>
      <c r="D7" s="206" t="s">
        <v>773</v>
      </c>
      <c r="E7" s="206" t="s">
        <v>568</v>
      </c>
      <c r="F7" s="206" t="s">
        <v>774</v>
      </c>
      <c r="G7" s="206" t="s">
        <v>569</v>
      </c>
      <c r="H7" s="206" t="s">
        <v>775</v>
      </c>
      <c r="I7" s="207" t="s">
        <v>774</v>
      </c>
      <c r="J7" s="207" t="s">
        <v>776</v>
      </c>
    </row>
    <row r="8" spans="1:10" ht="12.75">
      <c r="A8" s="25"/>
      <c r="B8" s="32"/>
      <c r="C8" s="44"/>
      <c r="D8" s="44"/>
      <c r="E8" s="44"/>
      <c r="F8" s="44"/>
      <c r="G8" s="44"/>
      <c r="H8" s="44"/>
      <c r="I8" s="44"/>
      <c r="J8" s="44"/>
    </row>
    <row r="9" spans="1:10" ht="12.75">
      <c r="A9" s="170" t="s">
        <v>167</v>
      </c>
      <c r="B9" s="34"/>
      <c r="C9" s="171">
        <v>107915.9</v>
      </c>
      <c r="D9" s="171">
        <v>107279.7</v>
      </c>
      <c r="E9" s="171">
        <v>104423.7</v>
      </c>
      <c r="F9" s="171">
        <v>121525</v>
      </c>
      <c r="G9" s="171">
        <v>132061.3</v>
      </c>
      <c r="H9" s="171">
        <v>129729.4</v>
      </c>
      <c r="I9" s="172">
        <v>16.376837825129726</v>
      </c>
      <c r="J9" s="172">
        <v>-1.765770895788549</v>
      </c>
    </row>
    <row r="10" spans="1:10" ht="12.75">
      <c r="A10" s="25"/>
      <c r="B10" s="32" t="s">
        <v>570</v>
      </c>
      <c r="C10" s="173">
        <v>96235.9</v>
      </c>
      <c r="D10" s="173">
        <v>101225.3682</v>
      </c>
      <c r="E10" s="173">
        <v>100823.6</v>
      </c>
      <c r="F10" s="173">
        <v>114795.8924</v>
      </c>
      <c r="G10" s="173">
        <v>124240.9</v>
      </c>
      <c r="H10" s="173">
        <v>125436.05799999999</v>
      </c>
      <c r="I10" s="174">
        <v>13.858156622060719</v>
      </c>
      <c r="J10" s="174">
        <v>0.9619682407323182</v>
      </c>
    </row>
    <row r="11" spans="1:10" ht="12.75">
      <c r="A11" s="25"/>
      <c r="B11" s="35" t="s">
        <v>571</v>
      </c>
      <c r="C11" s="173">
        <v>11680</v>
      </c>
      <c r="D11" s="173">
        <v>6054.331800000001</v>
      </c>
      <c r="E11" s="173">
        <v>3600.1</v>
      </c>
      <c r="F11" s="173">
        <v>6729.1076</v>
      </c>
      <c r="G11" s="173">
        <v>7820.4</v>
      </c>
      <c r="H11" s="173">
        <v>4293.342</v>
      </c>
      <c r="I11" s="174">
        <v>86.91446348712537</v>
      </c>
      <c r="J11" s="174">
        <v>-45.10073653521559</v>
      </c>
    </row>
    <row r="12" spans="1:10" ht="12.75">
      <c r="A12" s="158"/>
      <c r="B12" s="33"/>
      <c r="C12" s="175"/>
      <c r="D12" s="175"/>
      <c r="E12" s="175"/>
      <c r="F12" s="175"/>
      <c r="G12" s="175"/>
      <c r="H12" s="175"/>
      <c r="I12" s="176"/>
      <c r="J12" s="176"/>
    </row>
    <row r="13" spans="1:10" ht="12.75">
      <c r="A13" s="183"/>
      <c r="B13" s="31"/>
      <c r="C13" s="177"/>
      <c r="D13" s="177"/>
      <c r="E13" s="177"/>
      <c r="F13" s="177"/>
      <c r="G13" s="177"/>
      <c r="H13" s="177"/>
      <c r="I13" s="174"/>
      <c r="J13" s="174"/>
    </row>
    <row r="14" spans="1:10" ht="12.75">
      <c r="A14" s="170" t="s">
        <v>572</v>
      </c>
      <c r="B14" s="32"/>
      <c r="C14" s="178">
        <v>22289.2</v>
      </c>
      <c r="D14" s="178">
        <v>26193.3</v>
      </c>
      <c r="E14" s="178">
        <v>25472.7</v>
      </c>
      <c r="F14" s="178">
        <v>35109.9</v>
      </c>
      <c r="G14" s="178">
        <v>33065.4</v>
      </c>
      <c r="H14" s="178">
        <v>34821.3</v>
      </c>
      <c r="I14" s="172">
        <v>37.83344521782146</v>
      </c>
      <c r="J14" s="172">
        <v>5.310384873614083</v>
      </c>
    </row>
    <row r="15" spans="1:10" ht="12.75">
      <c r="A15" s="25"/>
      <c r="B15" s="32" t="s">
        <v>570</v>
      </c>
      <c r="C15" s="173">
        <v>20709.1</v>
      </c>
      <c r="D15" s="173">
        <v>24966.6</v>
      </c>
      <c r="E15" s="173">
        <v>23154.9</v>
      </c>
      <c r="F15" s="173">
        <v>32623.8</v>
      </c>
      <c r="G15" s="173">
        <v>31790.7</v>
      </c>
      <c r="H15" s="173">
        <v>32621.3</v>
      </c>
      <c r="I15" s="174">
        <v>40.89372011971551</v>
      </c>
      <c r="J15" s="174">
        <v>2.6127137810743335</v>
      </c>
    </row>
    <row r="16" spans="1:10" ht="12.75">
      <c r="A16" s="25"/>
      <c r="B16" s="35" t="s">
        <v>571</v>
      </c>
      <c r="C16" s="173">
        <v>1580.1</v>
      </c>
      <c r="D16" s="173">
        <v>1226.7</v>
      </c>
      <c r="E16" s="173">
        <v>2317.8</v>
      </c>
      <c r="F16" s="173">
        <v>2486.1</v>
      </c>
      <c r="G16" s="173">
        <v>1274.7</v>
      </c>
      <c r="H16" s="173">
        <v>2200</v>
      </c>
      <c r="I16" s="174">
        <v>7.26119596168779</v>
      </c>
      <c r="J16" s="174">
        <v>72.58962893229779</v>
      </c>
    </row>
    <row r="17" spans="1:10" ht="12.75">
      <c r="A17" s="158"/>
      <c r="B17" s="33"/>
      <c r="C17" s="179"/>
      <c r="D17" s="179"/>
      <c r="E17" s="179"/>
      <c r="F17" s="179"/>
      <c r="G17" s="179"/>
      <c r="H17" s="179"/>
      <c r="I17" s="176"/>
      <c r="J17" s="176"/>
    </row>
    <row r="18" spans="1:10" ht="12.75">
      <c r="A18" s="25"/>
      <c r="B18" s="32"/>
      <c r="C18" s="173"/>
      <c r="D18" s="173"/>
      <c r="E18" s="173"/>
      <c r="F18" s="173"/>
      <c r="G18" s="173"/>
      <c r="H18" s="173"/>
      <c r="I18" s="174"/>
      <c r="J18" s="174"/>
    </row>
    <row r="19" spans="1:10" ht="12.75">
      <c r="A19" s="170" t="s">
        <v>573</v>
      </c>
      <c r="B19" s="34"/>
      <c r="C19" s="178">
        <v>130205.1</v>
      </c>
      <c r="D19" s="178">
        <v>133473</v>
      </c>
      <c r="E19" s="178">
        <v>129896.4</v>
      </c>
      <c r="F19" s="178">
        <v>156634.9</v>
      </c>
      <c r="G19" s="178">
        <v>165126.7</v>
      </c>
      <c r="H19" s="178">
        <v>164550.7</v>
      </c>
      <c r="I19" s="172">
        <v>20.58448117114871</v>
      </c>
      <c r="J19" s="172">
        <v>-0.3488230552660667</v>
      </c>
    </row>
    <row r="20" spans="1:10" ht="12.75">
      <c r="A20" s="25"/>
      <c r="B20" s="32"/>
      <c r="C20" s="173"/>
      <c r="D20" s="173">
        <v>0</v>
      </c>
      <c r="E20" s="173"/>
      <c r="F20" s="173">
        <v>0</v>
      </c>
      <c r="G20" s="173"/>
      <c r="H20" s="173">
        <v>0</v>
      </c>
      <c r="I20" s="174"/>
      <c r="J20" s="174"/>
    </row>
    <row r="21" spans="1:10" ht="12.75">
      <c r="A21" s="25"/>
      <c r="B21" s="32" t="s">
        <v>570</v>
      </c>
      <c r="C21" s="173">
        <v>116945</v>
      </c>
      <c r="D21" s="173">
        <v>126191.9682</v>
      </c>
      <c r="E21" s="173">
        <v>123978.5</v>
      </c>
      <c r="F21" s="173">
        <v>147419.6924</v>
      </c>
      <c r="G21" s="173">
        <v>156031.6</v>
      </c>
      <c r="H21" s="173">
        <v>158057.35799999998</v>
      </c>
      <c r="I21" s="174">
        <v>18.90746572994513</v>
      </c>
      <c r="J21" s="174">
        <v>1.2982998315725638</v>
      </c>
    </row>
    <row r="22" spans="1:10" ht="12.75">
      <c r="A22" s="25"/>
      <c r="B22" s="36" t="s">
        <v>574</v>
      </c>
      <c r="C22" s="173">
        <v>89.8159903106714</v>
      </c>
      <c r="D22" s="173">
        <v>94.54494032500955</v>
      </c>
      <c r="E22" s="173">
        <v>95.44413855965216</v>
      </c>
      <c r="F22" s="173">
        <v>94.11675967488728</v>
      </c>
      <c r="G22" s="173">
        <v>94.49204762161418</v>
      </c>
      <c r="H22" s="173">
        <v>96.05389585094441</v>
      </c>
      <c r="I22" s="174"/>
      <c r="J22" s="174"/>
    </row>
    <row r="23" spans="1:10" ht="12.75">
      <c r="A23" s="25"/>
      <c r="B23" s="35" t="s">
        <v>571</v>
      </c>
      <c r="C23" s="173">
        <v>13260.1</v>
      </c>
      <c r="D23" s="173">
        <v>7281.031800000001</v>
      </c>
      <c r="E23" s="173">
        <v>5917.9</v>
      </c>
      <c r="F23" s="173">
        <v>9215.2076</v>
      </c>
      <c r="G23" s="173">
        <v>9095.1</v>
      </c>
      <c r="H23" s="173">
        <v>6493.342</v>
      </c>
      <c r="I23" s="174">
        <v>55.717528177225034</v>
      </c>
      <c r="J23" s="174">
        <v>-28.606150564589726</v>
      </c>
    </row>
    <row r="24" spans="1:10" ht="12.75">
      <c r="A24" s="158"/>
      <c r="B24" s="37" t="s">
        <v>574</v>
      </c>
      <c r="C24" s="175">
        <v>10.184009689328605</v>
      </c>
      <c r="D24" s="175">
        <v>5.455059674990448</v>
      </c>
      <c r="E24" s="175">
        <v>4.555861440347847</v>
      </c>
      <c r="F24" s="175">
        <v>5.88324032511273</v>
      </c>
      <c r="G24" s="175">
        <v>5.507952378385808</v>
      </c>
      <c r="H24" s="175">
        <v>3.94610414905558</v>
      </c>
      <c r="I24" s="174"/>
      <c r="J24" s="174"/>
    </row>
    <row r="25" spans="1:10" ht="12.75">
      <c r="A25" s="184" t="s">
        <v>575</v>
      </c>
      <c r="B25" s="42"/>
      <c r="C25" s="180"/>
      <c r="D25" s="180"/>
      <c r="E25" s="180"/>
      <c r="F25" s="180"/>
      <c r="G25" s="180"/>
      <c r="H25" s="180"/>
      <c r="I25" s="181"/>
      <c r="J25" s="185"/>
    </row>
    <row r="26" spans="1:10" ht="12.75">
      <c r="A26" s="186"/>
      <c r="B26" s="36" t="s">
        <v>576</v>
      </c>
      <c r="C26" s="173">
        <v>11.465324695051478</v>
      </c>
      <c r="D26" s="173">
        <v>11.122824152161014</v>
      </c>
      <c r="E26" s="173">
        <v>10.428308410314596</v>
      </c>
      <c r="F26" s="173">
        <v>11.255709239122623</v>
      </c>
      <c r="G26" s="173">
        <v>11.402445501590227</v>
      </c>
      <c r="H26" s="173">
        <v>10.702011228121293</v>
      </c>
      <c r="I26" s="174"/>
      <c r="J26" s="174"/>
    </row>
    <row r="27" spans="1:10" ht="12.75">
      <c r="A27" s="187"/>
      <c r="B27" s="38" t="s">
        <v>577</v>
      </c>
      <c r="C27" s="175">
        <v>9.673598191162476</v>
      </c>
      <c r="D27" s="175">
        <v>9.423563674874238</v>
      </c>
      <c r="E27" s="175">
        <v>8.781248574021587</v>
      </c>
      <c r="F27" s="175">
        <v>9.47390418125843</v>
      </c>
      <c r="G27" s="175">
        <v>9.56940487752109</v>
      </c>
      <c r="H27" s="182">
        <v>8.800509790960035</v>
      </c>
      <c r="I27" s="176"/>
      <c r="J27" s="188"/>
    </row>
    <row r="28" spans="1:10" ht="12.75">
      <c r="A28" s="189" t="s">
        <v>578</v>
      </c>
      <c r="B28" s="31"/>
      <c r="C28" s="173">
        <v>130205.1</v>
      </c>
      <c r="D28" s="173">
        <v>133473</v>
      </c>
      <c r="E28" s="173">
        <v>129896.4</v>
      </c>
      <c r="F28" s="173">
        <v>156634.9</v>
      </c>
      <c r="G28" s="173">
        <v>165126.7</v>
      </c>
      <c r="H28" s="173">
        <v>164550.7</v>
      </c>
      <c r="I28" s="174">
        <v>20.58448117114871</v>
      </c>
      <c r="J28" s="174">
        <v>-0.3488230552660667</v>
      </c>
    </row>
    <row r="29" spans="1:10" ht="12.75">
      <c r="A29" s="190" t="s">
        <v>579</v>
      </c>
      <c r="B29" s="32"/>
      <c r="C29" s="173">
        <v>1160.9</v>
      </c>
      <c r="D29" s="173">
        <v>1033.9</v>
      </c>
      <c r="E29" s="173">
        <v>1020.5</v>
      </c>
      <c r="F29" s="173">
        <v>1055.5</v>
      </c>
      <c r="G29" s="173">
        <v>1068.7</v>
      </c>
      <c r="H29" s="173">
        <v>597.1</v>
      </c>
      <c r="I29" s="174">
        <v>3.4296913277805032</v>
      </c>
      <c r="J29" s="174">
        <v>-44.12838027510059</v>
      </c>
    </row>
    <row r="30" spans="1:10" ht="12.75">
      <c r="A30" s="190" t="s">
        <v>580</v>
      </c>
      <c r="B30" s="32"/>
      <c r="C30" s="173">
        <v>131366</v>
      </c>
      <c r="D30" s="173">
        <v>134506.9</v>
      </c>
      <c r="E30" s="173">
        <v>130916.9</v>
      </c>
      <c r="F30" s="173">
        <v>157690.4</v>
      </c>
      <c r="G30" s="173">
        <v>166195.4</v>
      </c>
      <c r="H30" s="173">
        <v>165147.8</v>
      </c>
      <c r="I30" s="174">
        <v>20.450759222071426</v>
      </c>
      <c r="J30" s="174">
        <v>-0.630342356045972</v>
      </c>
    </row>
    <row r="31" spans="1:10" ht="12.75">
      <c r="A31" s="190" t="s">
        <v>581</v>
      </c>
      <c r="B31" s="32"/>
      <c r="C31" s="173">
        <v>22561.4</v>
      </c>
      <c r="D31" s="173">
        <v>25722.9</v>
      </c>
      <c r="E31" s="173">
        <v>23174.8</v>
      </c>
      <c r="F31" s="173">
        <v>25370.7</v>
      </c>
      <c r="G31" s="173">
        <v>26662.5</v>
      </c>
      <c r="H31" s="173">
        <v>31892.4</v>
      </c>
      <c r="I31" s="174">
        <v>9.475378428292828</v>
      </c>
      <c r="J31" s="174">
        <v>19.615189873417734</v>
      </c>
    </row>
    <row r="32" spans="1:10" ht="12.75">
      <c r="A32" s="190" t="s">
        <v>582</v>
      </c>
      <c r="B32" s="32"/>
      <c r="C32" s="173">
        <v>108804.6</v>
      </c>
      <c r="D32" s="173">
        <v>108784</v>
      </c>
      <c r="E32" s="173">
        <v>107742.1</v>
      </c>
      <c r="F32" s="173">
        <v>132319.7</v>
      </c>
      <c r="G32" s="173">
        <v>139532.9</v>
      </c>
      <c r="H32" s="173">
        <v>133255.4</v>
      </c>
      <c r="I32" s="174">
        <v>22.811510078233127</v>
      </c>
      <c r="J32" s="174">
        <v>-4.498938959915563</v>
      </c>
    </row>
    <row r="33" spans="1:10" ht="12.75">
      <c r="A33" s="190" t="s">
        <v>583</v>
      </c>
      <c r="B33" s="32"/>
      <c r="C33" s="173">
        <v>-17397.6</v>
      </c>
      <c r="D33" s="173">
        <v>20.60000000000582</v>
      </c>
      <c r="E33" s="173">
        <v>1062.500000000029</v>
      </c>
      <c r="F33" s="173">
        <v>-24577.6</v>
      </c>
      <c r="G33" s="173">
        <v>-31790.8</v>
      </c>
      <c r="H33" s="173">
        <v>6277.500000000029</v>
      </c>
      <c r="I33" s="64" t="s">
        <v>250</v>
      </c>
      <c r="J33" s="64" t="s">
        <v>250</v>
      </c>
    </row>
    <row r="34" spans="1:10" ht="12.75">
      <c r="A34" s="190" t="s">
        <v>584</v>
      </c>
      <c r="B34" s="32"/>
      <c r="C34" s="173">
        <v>1392.5</v>
      </c>
      <c r="D34" s="173">
        <v>-5767.7</v>
      </c>
      <c r="E34" s="173">
        <v>-6804.8</v>
      </c>
      <c r="F34" s="173">
        <v>4080.78</v>
      </c>
      <c r="G34" s="173">
        <v>6092.3</v>
      </c>
      <c r="H34" s="173">
        <v>-13149.74</v>
      </c>
      <c r="I34" s="64" t="s">
        <v>250</v>
      </c>
      <c r="J34" s="64" t="s">
        <v>250</v>
      </c>
    </row>
    <row r="35" spans="1:10" ht="12.75">
      <c r="A35" s="191" t="s">
        <v>585</v>
      </c>
      <c r="B35" s="33"/>
      <c r="C35" s="192">
        <v>-16005.1</v>
      </c>
      <c r="D35" s="192">
        <v>-5747.099999999994</v>
      </c>
      <c r="E35" s="192">
        <v>-5742.299999999971</v>
      </c>
      <c r="F35" s="192">
        <v>-20496.82</v>
      </c>
      <c r="G35" s="192">
        <v>-25698.5</v>
      </c>
      <c r="H35" s="192">
        <v>-6872.239999999971</v>
      </c>
      <c r="I35" s="74" t="s">
        <v>250</v>
      </c>
      <c r="J35" s="74" t="s">
        <v>250</v>
      </c>
    </row>
    <row r="36" ht="12.75">
      <c r="A36" s="39" t="s">
        <v>586</v>
      </c>
    </row>
    <row r="37" ht="12.75">
      <c r="A37" s="39" t="s">
        <v>681</v>
      </c>
    </row>
    <row r="38" ht="12.75">
      <c r="A38" s="40" t="s">
        <v>587</v>
      </c>
    </row>
    <row r="39" spans="1:8" ht="12.75">
      <c r="A39" s="8" t="s">
        <v>772</v>
      </c>
      <c r="C39" s="41">
        <v>74.14</v>
      </c>
      <c r="D39" s="41">
        <v>70.11</v>
      </c>
      <c r="E39" s="41">
        <v>70.35</v>
      </c>
      <c r="F39" s="41">
        <v>72.19</v>
      </c>
      <c r="G39" s="41">
        <v>74.1</v>
      </c>
      <c r="H39" s="41">
        <v>65.7</v>
      </c>
    </row>
  </sheetData>
  <sheetProtection/>
  <mergeCells count="2">
    <mergeCell ref="A2:J2"/>
    <mergeCell ref="A4:J4"/>
  </mergeCells>
  <printOptions horizontalCentered="1"/>
  <pageMargins left="1" right="1" top="1" bottom="1" header="0.5" footer="0.29"/>
  <pageSetup fitToHeight="1" fitToWidth="1" horizontalDpi="600" verticalDpi="600" orientation="landscape" paperSize="9" scale="91" r:id="rId1"/>
</worksheet>
</file>

<file path=xl/worksheets/sheet26.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L18" sqref="L18"/>
    </sheetView>
  </sheetViews>
  <sheetFormatPr defaultColWidth="9.140625" defaultRowHeight="12.75"/>
  <cols>
    <col min="1" max="1" width="4.140625" style="8" customWidth="1"/>
    <col min="2" max="2" width="27.8515625" style="8" customWidth="1"/>
    <col min="3" max="3" width="10.57421875" style="8" customWidth="1"/>
    <col min="4" max="4" width="10.140625" style="8" customWidth="1"/>
    <col min="5" max="5" width="10.421875" style="8" customWidth="1"/>
    <col min="6" max="6" width="10.00390625" style="8" customWidth="1"/>
    <col min="7" max="7" width="10.57421875" style="8" customWidth="1"/>
    <col min="8" max="8" width="10.421875" style="8" customWidth="1"/>
    <col min="9" max="9" width="8.8515625" style="8" customWidth="1"/>
    <col min="10" max="16384" width="9.140625" style="8" customWidth="1"/>
  </cols>
  <sheetData>
    <row r="1" ht="15.75">
      <c r="E1" s="239" t="s">
        <v>940</v>
      </c>
    </row>
    <row r="2" spans="1:10" ht="18.75">
      <c r="A2" s="955" t="s">
        <v>659</v>
      </c>
      <c r="B2" s="956"/>
      <c r="C2" s="956"/>
      <c r="D2" s="956"/>
      <c r="E2" s="956"/>
      <c r="F2" s="956"/>
      <c r="G2" s="956"/>
      <c r="H2" s="956"/>
      <c r="I2" s="956"/>
      <c r="J2" s="956"/>
    </row>
    <row r="4" spans="1:10" ht="12.75">
      <c r="A4" s="957" t="s">
        <v>942</v>
      </c>
      <c r="B4" s="958"/>
      <c r="C4" s="958"/>
      <c r="D4" s="958"/>
      <c r="E4" s="958"/>
      <c r="F4" s="958"/>
      <c r="G4" s="958"/>
      <c r="H4" s="958"/>
      <c r="I4" s="958"/>
      <c r="J4" s="958"/>
    </row>
    <row r="5" spans="1:10" ht="12.75">
      <c r="A5" s="193"/>
      <c r="B5" s="194"/>
      <c r="C5" s="195"/>
      <c r="D5" s="195"/>
      <c r="E5" s="195"/>
      <c r="F5" s="195"/>
      <c r="G5" s="195"/>
      <c r="H5" s="196"/>
      <c r="I5" s="197" t="s">
        <v>311</v>
      </c>
      <c r="J5" s="198"/>
    </row>
    <row r="6" spans="1:10" ht="12.75">
      <c r="A6" s="199"/>
      <c r="B6" s="200"/>
      <c r="C6" s="201" t="s">
        <v>566</v>
      </c>
      <c r="D6" s="201" t="s">
        <v>936</v>
      </c>
      <c r="E6" s="201" t="s">
        <v>566</v>
      </c>
      <c r="F6" s="201" t="s">
        <v>936</v>
      </c>
      <c r="G6" s="201" t="s">
        <v>566</v>
      </c>
      <c r="H6" s="201" t="s">
        <v>936</v>
      </c>
      <c r="I6" s="202" t="s">
        <v>891</v>
      </c>
      <c r="J6" s="203"/>
    </row>
    <row r="7" spans="1:10" ht="12.75">
      <c r="A7" s="204"/>
      <c r="B7" s="205"/>
      <c r="C7" s="206" t="s">
        <v>567</v>
      </c>
      <c r="D7" s="206" t="s">
        <v>773</v>
      </c>
      <c r="E7" s="206" t="s">
        <v>568</v>
      </c>
      <c r="F7" s="206" t="s">
        <v>774</v>
      </c>
      <c r="G7" s="206" t="s">
        <v>569</v>
      </c>
      <c r="H7" s="206" t="s">
        <v>775</v>
      </c>
      <c r="I7" s="207" t="s">
        <v>774</v>
      </c>
      <c r="J7" s="207" t="s">
        <v>776</v>
      </c>
    </row>
    <row r="8" spans="1:10" ht="12.75">
      <c r="A8" s="25"/>
      <c r="B8" s="32"/>
      <c r="C8" s="44"/>
      <c r="D8" s="44"/>
      <c r="E8" s="44"/>
      <c r="F8" s="44"/>
      <c r="G8" s="44"/>
      <c r="H8" s="44"/>
      <c r="I8" s="44"/>
      <c r="J8" s="44"/>
    </row>
    <row r="9" spans="1:10" ht="12.75">
      <c r="A9" s="170" t="s">
        <v>167</v>
      </c>
      <c r="B9" s="34"/>
      <c r="C9" s="171">
        <v>1455.569193417858</v>
      </c>
      <c r="D9" s="171">
        <v>1530.1626016260163</v>
      </c>
      <c r="E9" s="171">
        <v>1484.3454157782517</v>
      </c>
      <c r="F9" s="171">
        <v>1683.404903726278</v>
      </c>
      <c r="G9" s="171">
        <v>1782.2037786774629</v>
      </c>
      <c r="H9" s="171">
        <v>1974.5722983257228</v>
      </c>
      <c r="I9" s="172">
        <v>13.410590677349731</v>
      </c>
      <c r="J9" s="172">
        <v>10.79385656959009</v>
      </c>
    </row>
    <row r="10" spans="1:10" ht="12.75">
      <c r="A10" s="25"/>
      <c r="B10" s="32" t="s">
        <v>570</v>
      </c>
      <c r="C10" s="173">
        <v>1298.0294038305906</v>
      </c>
      <c r="D10" s="173">
        <v>1443.8078476679502</v>
      </c>
      <c r="E10" s="173">
        <v>1433.1712864250178</v>
      </c>
      <c r="F10" s="173">
        <v>1590.1910569330933</v>
      </c>
      <c r="G10" s="173">
        <v>1676.6653171390014</v>
      </c>
      <c r="H10" s="173">
        <v>1909.224627092846</v>
      </c>
      <c r="I10" s="174">
        <v>10.956106363235492</v>
      </c>
      <c r="J10" s="174">
        <v>13.870347741830486</v>
      </c>
    </row>
    <row r="11" spans="1:10" ht="12.75">
      <c r="A11" s="25"/>
      <c r="B11" s="35" t="s">
        <v>571</v>
      </c>
      <c r="C11" s="173">
        <v>157.53978958726734</v>
      </c>
      <c r="D11" s="173">
        <v>86.35475395806591</v>
      </c>
      <c r="E11" s="173">
        <v>51.17412935323383</v>
      </c>
      <c r="F11" s="173">
        <v>93.21384679318466</v>
      </c>
      <c r="G11" s="173">
        <v>105.53846153846155</v>
      </c>
      <c r="H11" s="173">
        <v>65.3476712328767</v>
      </c>
      <c r="I11" s="174">
        <v>82.15033254355549</v>
      </c>
      <c r="J11" s="174">
        <v>-38.08165262190983</v>
      </c>
    </row>
    <row r="12" spans="1:10" ht="12.75">
      <c r="A12" s="158"/>
      <c r="B12" s="33"/>
      <c r="C12" s="175"/>
      <c r="D12" s="175"/>
      <c r="E12" s="175"/>
      <c r="F12" s="175"/>
      <c r="G12" s="175"/>
      <c r="H12" s="175"/>
      <c r="I12" s="176"/>
      <c r="J12" s="176"/>
    </row>
    <row r="13" spans="1:10" ht="12.75">
      <c r="A13" s="183"/>
      <c r="B13" s="31"/>
      <c r="C13" s="177"/>
      <c r="D13" s="177"/>
      <c r="E13" s="177"/>
      <c r="F13" s="177"/>
      <c r="G13" s="177"/>
      <c r="H13" s="177"/>
      <c r="I13" s="174"/>
      <c r="J13" s="174"/>
    </row>
    <row r="14" spans="1:10" ht="12.75">
      <c r="A14" s="170" t="s">
        <v>572</v>
      </c>
      <c r="B14" s="32"/>
      <c r="C14" s="178">
        <v>300.6366333962773</v>
      </c>
      <c r="D14" s="178">
        <v>373.60290971330767</v>
      </c>
      <c r="E14" s="178">
        <v>362.0852878464819</v>
      </c>
      <c r="F14" s="178">
        <v>486.3540656600638</v>
      </c>
      <c r="G14" s="178">
        <v>446.22672064777333</v>
      </c>
      <c r="H14" s="178">
        <v>530.0045662100456</v>
      </c>
      <c r="I14" s="172">
        <v>34.320305735887786</v>
      </c>
      <c r="J14" s="172">
        <v>18.774726318642365</v>
      </c>
    </row>
    <row r="15" spans="1:10" ht="12.75">
      <c r="A15" s="25"/>
      <c r="B15" s="32" t="s">
        <v>570</v>
      </c>
      <c r="C15" s="173">
        <v>279.3242514162396</v>
      </c>
      <c r="D15" s="173">
        <v>356.1061189559264</v>
      </c>
      <c r="E15" s="173">
        <v>329.13859275053306</v>
      </c>
      <c r="F15" s="173">
        <v>451.9157778085608</v>
      </c>
      <c r="G15" s="173">
        <v>429.02429149797575</v>
      </c>
      <c r="H15" s="173">
        <v>496.51902587519015</v>
      </c>
      <c r="I15" s="174">
        <v>37.302579448981646</v>
      </c>
      <c r="J15" s="174">
        <v>15.732147506508468</v>
      </c>
    </row>
    <row r="16" spans="1:10" ht="12.75">
      <c r="A16" s="25"/>
      <c r="B16" s="35" t="s">
        <v>571</v>
      </c>
      <c r="C16" s="173">
        <v>21.312381980037767</v>
      </c>
      <c r="D16" s="173">
        <v>17.49679075738126</v>
      </c>
      <c r="E16" s="173">
        <v>32.94669509594883</v>
      </c>
      <c r="F16" s="173">
        <v>34.43828785150298</v>
      </c>
      <c r="G16" s="173">
        <v>17.202429149797574</v>
      </c>
      <c r="H16" s="173">
        <v>33.4855403348554</v>
      </c>
      <c r="I16" s="174">
        <v>4.527290980810861</v>
      </c>
      <c r="J16" s="174">
        <v>94.65588285971484</v>
      </c>
    </row>
    <row r="17" spans="1:10" ht="12.75">
      <c r="A17" s="158"/>
      <c r="B17" s="33"/>
      <c r="C17" s="179"/>
      <c r="D17" s="179"/>
      <c r="E17" s="179"/>
      <c r="F17" s="179"/>
      <c r="G17" s="179"/>
      <c r="H17" s="179"/>
      <c r="I17" s="176"/>
      <c r="J17" s="176"/>
    </row>
    <row r="18" spans="1:10" ht="12.75">
      <c r="A18" s="25"/>
      <c r="B18" s="32"/>
      <c r="C18" s="173"/>
      <c r="D18" s="173"/>
      <c r="E18" s="173"/>
      <c r="F18" s="173"/>
      <c r="G18" s="173"/>
      <c r="H18" s="173"/>
      <c r="I18" s="174"/>
      <c r="J18" s="174"/>
    </row>
    <row r="19" spans="1:10" ht="12.75">
      <c r="A19" s="170" t="s">
        <v>573</v>
      </c>
      <c r="B19" s="34"/>
      <c r="C19" s="178">
        <v>1756.2058268141354</v>
      </c>
      <c r="D19" s="178">
        <v>1903.765511339324</v>
      </c>
      <c r="E19" s="178">
        <v>1846.4307036247333</v>
      </c>
      <c r="F19" s="178">
        <v>2169.7589693863415</v>
      </c>
      <c r="G19" s="178">
        <v>2228.4304993252363</v>
      </c>
      <c r="H19" s="178">
        <v>2504.5768645357684</v>
      </c>
      <c r="I19" s="172">
        <v>17.510988369446068</v>
      </c>
      <c r="J19" s="172">
        <v>12.39196669109262</v>
      </c>
    </row>
    <row r="20" spans="1:10" ht="12.75">
      <c r="A20" s="25"/>
      <c r="B20" s="32"/>
      <c r="C20" s="173" t="s">
        <v>941</v>
      </c>
      <c r="D20" s="173" t="s">
        <v>941</v>
      </c>
      <c r="E20" s="173" t="s">
        <v>941</v>
      </c>
      <c r="F20" s="173" t="s">
        <v>941</v>
      </c>
      <c r="G20" s="173" t="s">
        <v>941</v>
      </c>
      <c r="H20" s="173" t="s">
        <v>941</v>
      </c>
      <c r="I20" s="174"/>
      <c r="J20" s="174"/>
    </row>
    <row r="21" spans="1:10" ht="12.75">
      <c r="A21" s="25"/>
      <c r="B21" s="32" t="s">
        <v>570</v>
      </c>
      <c r="C21" s="173">
        <v>1577.3536552468304</v>
      </c>
      <c r="D21" s="173">
        <v>1799.9139666238768</v>
      </c>
      <c r="E21" s="173">
        <v>1762.3098791755508</v>
      </c>
      <c r="F21" s="173">
        <v>2042.106834741654</v>
      </c>
      <c r="G21" s="173">
        <v>2105.6896086369775</v>
      </c>
      <c r="H21" s="173">
        <v>2405.7436529680363</v>
      </c>
      <c r="I21" s="174">
        <v>15.876717192154572</v>
      </c>
      <c r="J21" s="174">
        <v>14.249680631956238</v>
      </c>
    </row>
    <row r="22" spans="1:10" ht="12.75">
      <c r="A22" s="25"/>
      <c r="B22" s="36" t="s">
        <v>574</v>
      </c>
      <c r="C22" s="173">
        <v>89.8159903106714</v>
      </c>
      <c r="D22" s="173">
        <v>94.54494032500955</v>
      </c>
      <c r="E22" s="173">
        <v>95.44413855965216</v>
      </c>
      <c r="F22" s="173">
        <v>94.11675967488728</v>
      </c>
      <c r="G22" s="173">
        <v>94.4920476216142</v>
      </c>
      <c r="H22" s="173">
        <v>96.05389585094441</v>
      </c>
      <c r="I22" s="174"/>
      <c r="J22" s="174"/>
    </row>
    <row r="23" spans="1:10" ht="12.75">
      <c r="A23" s="25"/>
      <c r="B23" s="35" t="s">
        <v>571</v>
      </c>
      <c r="C23" s="173">
        <v>178.8521715673051</v>
      </c>
      <c r="D23" s="173">
        <v>103.85154471544716</v>
      </c>
      <c r="E23" s="173">
        <v>84.12082444918266</v>
      </c>
      <c r="F23" s="173">
        <v>127.65213464468764</v>
      </c>
      <c r="G23" s="173">
        <v>122.74089068825913</v>
      </c>
      <c r="H23" s="173">
        <v>98.8332115677321</v>
      </c>
      <c r="I23" s="174">
        <v>51.748553916993785</v>
      </c>
      <c r="J23" s="174">
        <v>-19.478169814856926</v>
      </c>
    </row>
    <row r="24" spans="1:10" ht="12.75">
      <c r="A24" s="158"/>
      <c r="B24" s="37" t="s">
        <v>574</v>
      </c>
      <c r="C24" s="175">
        <v>10.184009689328606</v>
      </c>
      <c r="D24" s="175">
        <v>5.455059674990448</v>
      </c>
      <c r="E24" s="175">
        <v>4.555861440347847</v>
      </c>
      <c r="F24" s="175">
        <v>5.88324032511273</v>
      </c>
      <c r="G24" s="175">
        <v>5.507952378385809</v>
      </c>
      <c r="H24" s="175">
        <v>3.94610414905558</v>
      </c>
      <c r="I24" s="174"/>
      <c r="J24" s="174"/>
    </row>
    <row r="25" spans="1:10" ht="12.75">
      <c r="A25" s="184" t="s">
        <v>575</v>
      </c>
      <c r="B25" s="42"/>
      <c r="C25" s="180"/>
      <c r="D25" s="180"/>
      <c r="E25" s="180"/>
      <c r="F25" s="180"/>
      <c r="G25" s="180"/>
      <c r="H25" s="180"/>
      <c r="I25" s="181"/>
      <c r="J25" s="185"/>
    </row>
    <row r="26" spans="1:10" ht="12.75">
      <c r="A26" s="186"/>
      <c r="B26" s="36" t="s">
        <v>576</v>
      </c>
      <c r="C26" s="173">
        <v>11.465324695051478</v>
      </c>
      <c r="D26" s="173">
        <v>11.122824152161014</v>
      </c>
      <c r="E26" s="173">
        <v>10.428308410314596</v>
      </c>
      <c r="F26" s="173">
        <v>11.255709239122623</v>
      </c>
      <c r="G26" s="173">
        <v>11.402445501590227</v>
      </c>
      <c r="H26" s="173">
        <v>10.702011228121293</v>
      </c>
      <c r="I26" s="174"/>
      <c r="J26" s="174"/>
    </row>
    <row r="27" spans="1:10" ht="12.75">
      <c r="A27" s="187"/>
      <c r="B27" s="38" t="s">
        <v>577</v>
      </c>
      <c r="C27" s="175">
        <v>9.673598191162476</v>
      </c>
      <c r="D27" s="175">
        <v>9.423563674874238</v>
      </c>
      <c r="E27" s="175">
        <v>8.781248574021587</v>
      </c>
      <c r="F27" s="175">
        <v>9.47390418125843</v>
      </c>
      <c r="G27" s="175">
        <v>9.56940487752109</v>
      </c>
      <c r="H27" s="182">
        <v>8.800509790960035</v>
      </c>
      <c r="I27" s="176"/>
      <c r="J27" s="188"/>
    </row>
    <row r="28" spans="1:10" ht="12.75">
      <c r="A28" s="189" t="s">
        <v>578</v>
      </c>
      <c r="B28" s="31"/>
      <c r="C28" s="173">
        <v>1756.2058268141354</v>
      </c>
      <c r="D28" s="173">
        <v>1903.765511339324</v>
      </c>
      <c r="E28" s="173">
        <v>1846.4307036247333</v>
      </c>
      <c r="F28" s="173">
        <v>2169.7589693863415</v>
      </c>
      <c r="G28" s="173">
        <v>2228.4304993252363</v>
      </c>
      <c r="H28" s="173">
        <v>2504.5768645357684</v>
      </c>
      <c r="I28" s="174">
        <v>17.510988369446068</v>
      </c>
      <c r="J28" s="174">
        <v>12.39196669109262</v>
      </c>
    </row>
    <row r="29" spans="1:10" ht="12.75">
      <c r="A29" s="190" t="s">
        <v>579</v>
      </c>
      <c r="B29" s="32"/>
      <c r="C29" s="173">
        <v>15.65821418937146</v>
      </c>
      <c r="D29" s="173">
        <v>14.74682641563258</v>
      </c>
      <c r="E29" s="173">
        <v>14.506041222459134</v>
      </c>
      <c r="F29" s="173">
        <v>14.621138661864524</v>
      </c>
      <c r="G29" s="173">
        <v>14.422402159244266</v>
      </c>
      <c r="H29" s="173">
        <v>9.0882800608828</v>
      </c>
      <c r="I29" s="174">
        <v>0.7934448664546068</v>
      </c>
      <c r="J29" s="174">
        <v>-36.984976839953646</v>
      </c>
    </row>
    <row r="30" spans="1:10" ht="12.75">
      <c r="A30" s="190" t="s">
        <v>580</v>
      </c>
      <c r="B30" s="32"/>
      <c r="C30" s="173">
        <v>1771.8640410035068</v>
      </c>
      <c r="D30" s="173">
        <v>1918.5123377549564</v>
      </c>
      <c r="E30" s="173">
        <v>1860.9367448471924</v>
      </c>
      <c r="F30" s="173">
        <v>2184.3801080482062</v>
      </c>
      <c r="G30" s="173">
        <v>2242.8529014844808</v>
      </c>
      <c r="H30" s="173">
        <v>2513.6651445966513</v>
      </c>
      <c r="I30" s="174">
        <v>17.380674764825116</v>
      </c>
      <c r="J30" s="174">
        <v>12.074454055053167</v>
      </c>
    </row>
    <row r="31" spans="1:10" ht="12.75">
      <c r="A31" s="190" t="s">
        <v>581</v>
      </c>
      <c r="B31" s="32"/>
      <c r="C31" s="173">
        <v>304.3080658214189</v>
      </c>
      <c r="D31" s="173">
        <v>366.8934531450578</v>
      </c>
      <c r="E31" s="173">
        <v>329.4214641080312</v>
      </c>
      <c r="F31" s="173">
        <v>351.4434132151268</v>
      </c>
      <c r="G31" s="173">
        <v>359.8178137651822</v>
      </c>
      <c r="H31" s="173">
        <v>485.4246575342466</v>
      </c>
      <c r="I31" s="174">
        <v>6.685037712015514</v>
      </c>
      <c r="J31" s="174">
        <v>34.90845615860354</v>
      </c>
    </row>
    <row r="32" spans="1:10" ht="12.75">
      <c r="A32" s="190" t="s">
        <v>582</v>
      </c>
      <c r="B32" s="32"/>
      <c r="C32" s="173">
        <v>1467.555975182088</v>
      </c>
      <c r="D32" s="173">
        <v>1551.6188846098987</v>
      </c>
      <c r="E32" s="173">
        <v>1531.5152807391612</v>
      </c>
      <c r="F32" s="173">
        <v>1832.9366948330792</v>
      </c>
      <c r="G32" s="173">
        <v>1883.0350877192986</v>
      </c>
      <c r="H32" s="173">
        <v>2028.2404870624048</v>
      </c>
      <c r="I32" s="174">
        <v>19.681254107268302</v>
      </c>
      <c r="J32" s="174">
        <v>7.711242360277865</v>
      </c>
    </row>
    <row r="33" spans="1:10" ht="12.75">
      <c r="A33" s="190" t="s">
        <v>583</v>
      </c>
      <c r="B33" s="32"/>
      <c r="C33" s="173">
        <v>-234.6587537091991</v>
      </c>
      <c r="D33" s="173">
        <v>0.2938239908715707</v>
      </c>
      <c r="E33" s="173">
        <v>15.103056147832682</v>
      </c>
      <c r="F33" s="173">
        <v>-340.45712702590396</v>
      </c>
      <c r="G33" s="173">
        <v>-429.0256410256417</v>
      </c>
      <c r="H33" s="173">
        <v>95.54794520547989</v>
      </c>
      <c r="I33" s="64" t="s">
        <v>250</v>
      </c>
      <c r="J33" s="64" t="s">
        <v>250</v>
      </c>
    </row>
    <row r="34" spans="1:10" ht="12.75">
      <c r="A34" s="190" t="s">
        <v>584</v>
      </c>
      <c r="B34" s="32"/>
      <c r="C34" s="173">
        <v>18.782033989749124</v>
      </c>
      <c r="D34" s="173">
        <v>-82.26643845385821</v>
      </c>
      <c r="E34" s="173">
        <v>-96.72778962331202</v>
      </c>
      <c r="F34" s="173">
        <v>56.528328023271925</v>
      </c>
      <c r="G34" s="173">
        <v>82.21727395411607</v>
      </c>
      <c r="H34" s="173">
        <v>-200.14824961948247</v>
      </c>
      <c r="I34" s="64" t="s">
        <v>250</v>
      </c>
      <c r="J34" s="64" t="s">
        <v>250</v>
      </c>
    </row>
    <row r="35" spans="1:10" ht="12.75">
      <c r="A35" s="191" t="s">
        <v>585</v>
      </c>
      <c r="B35" s="33"/>
      <c r="C35" s="192">
        <v>-215.87671971944997</v>
      </c>
      <c r="D35" s="192">
        <v>-81.97261446298666</v>
      </c>
      <c r="E35" s="192">
        <v>-81.62473347547935</v>
      </c>
      <c r="F35" s="192">
        <v>-283.92879900263205</v>
      </c>
      <c r="G35" s="192">
        <v>-346.80836707152565</v>
      </c>
      <c r="H35" s="192">
        <v>-104.6003044140026</v>
      </c>
      <c r="I35" s="74" t="s">
        <v>250</v>
      </c>
      <c r="J35" s="74" t="s">
        <v>250</v>
      </c>
    </row>
    <row r="36" ht="12.75">
      <c r="A36" s="39" t="s">
        <v>586</v>
      </c>
    </row>
    <row r="37" ht="12.75">
      <c r="A37" s="39" t="s">
        <v>681</v>
      </c>
    </row>
    <row r="38" ht="12.75">
      <c r="A38" s="40" t="s">
        <v>587</v>
      </c>
    </row>
    <row r="39" spans="1:8" ht="12.75">
      <c r="A39" s="8" t="s">
        <v>772</v>
      </c>
      <c r="C39" s="41">
        <v>74.14</v>
      </c>
      <c r="D39" s="41">
        <v>70.11</v>
      </c>
      <c r="E39" s="41">
        <v>70.35</v>
      </c>
      <c r="F39" s="41">
        <v>72.19</v>
      </c>
      <c r="G39" s="41">
        <v>74.1</v>
      </c>
      <c r="H39" s="41">
        <v>65.7</v>
      </c>
    </row>
  </sheetData>
  <sheetProtection/>
  <mergeCells count="2">
    <mergeCell ref="A2:J2"/>
    <mergeCell ref="A4:J4"/>
  </mergeCells>
  <printOptions horizontalCentered="1" verticalCentered="1"/>
  <pageMargins left="1" right="1" top="1" bottom="1" header="0.5" footer="0.5"/>
  <pageSetup fitToHeight="1" fitToWidth="1" horizontalDpi="300" verticalDpi="300" orientation="landscape" paperSize="9" scale="91" r:id="rId1"/>
</worksheet>
</file>

<file path=xl/worksheets/sheet27.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D3" sqref="D3"/>
    </sheetView>
  </sheetViews>
  <sheetFormatPr defaultColWidth="9.140625" defaultRowHeight="12.75"/>
  <cols>
    <col min="1" max="1" width="15.57421875" style="8" customWidth="1"/>
    <col min="2" max="2" width="9.140625" style="8" customWidth="1"/>
    <col min="3" max="3" width="8.57421875" style="8" customWidth="1"/>
    <col min="4" max="4" width="8.28125" style="8" customWidth="1"/>
    <col min="5" max="5" width="7.28125" style="8" customWidth="1"/>
    <col min="6" max="6" width="7.7109375" style="8" customWidth="1"/>
    <col min="7" max="9" width="7.140625" style="8" customWidth="1"/>
    <col min="10" max="10" width="7.421875" style="8" customWidth="1"/>
    <col min="11" max="11" width="6.421875" style="8" customWidth="1"/>
    <col min="12" max="12" width="8.140625" style="8" customWidth="1"/>
    <col min="13" max="13" width="7.00390625" style="8" customWidth="1"/>
    <col min="14" max="16384" width="9.140625" style="8" customWidth="1"/>
  </cols>
  <sheetData>
    <row r="1" spans="2:9" ht="12.75">
      <c r="B1" s="901" t="s">
        <v>938</v>
      </c>
      <c r="C1" s="901"/>
      <c r="D1" s="901"/>
      <c r="E1" s="901"/>
      <c r="F1" s="901"/>
      <c r="G1" s="901"/>
      <c r="H1" s="901"/>
      <c r="I1" s="901"/>
    </row>
    <row r="2" spans="2:9" ht="32.25" customHeight="1">
      <c r="B2" s="961" t="s">
        <v>679</v>
      </c>
      <c r="C2" s="962"/>
      <c r="D2" s="962"/>
      <c r="E2" s="962"/>
      <c r="F2" s="962"/>
      <c r="G2" s="962"/>
      <c r="H2" s="962"/>
      <c r="I2" s="962"/>
    </row>
    <row r="4" spans="2:9" ht="12.75">
      <c r="B4" s="845" t="s">
        <v>589</v>
      </c>
      <c r="C4" s="829" t="s">
        <v>753</v>
      </c>
      <c r="D4" s="839" t="s">
        <v>590</v>
      </c>
      <c r="E4" s="840"/>
      <c r="F4" s="841"/>
      <c r="G4" s="840" t="s">
        <v>591</v>
      </c>
      <c r="H4" s="840"/>
      <c r="I4" s="841"/>
    </row>
    <row r="5" spans="2:9" ht="39" customHeight="1">
      <c r="B5" s="847"/>
      <c r="C5" s="830"/>
      <c r="D5" s="70" t="s">
        <v>592</v>
      </c>
      <c r="E5" s="160" t="s">
        <v>593</v>
      </c>
      <c r="F5" s="220" t="s">
        <v>594</v>
      </c>
      <c r="G5" s="160" t="s">
        <v>592</v>
      </c>
      <c r="H5" s="160" t="s">
        <v>593</v>
      </c>
      <c r="I5" s="220" t="s">
        <v>594</v>
      </c>
    </row>
    <row r="6" spans="2:9" ht="18" customHeight="1">
      <c r="B6" s="215" t="s">
        <v>85</v>
      </c>
      <c r="C6" s="216" t="s">
        <v>5</v>
      </c>
      <c r="D6" s="68">
        <v>74.64</v>
      </c>
      <c r="E6" s="63">
        <v>75.25</v>
      </c>
      <c r="F6" s="212">
        <v>74.945</v>
      </c>
      <c r="G6" s="63">
        <v>74.5940625</v>
      </c>
      <c r="H6" s="63">
        <v>75.2040625</v>
      </c>
      <c r="I6" s="212">
        <v>74.8990625</v>
      </c>
    </row>
    <row r="7" spans="2:9" ht="12.75">
      <c r="B7" s="215"/>
      <c r="C7" s="216" t="s">
        <v>595</v>
      </c>
      <c r="D7" s="68">
        <v>74.24</v>
      </c>
      <c r="E7" s="63">
        <v>74.84</v>
      </c>
      <c r="F7" s="212">
        <v>74.54</v>
      </c>
      <c r="G7" s="63">
        <v>72.295</v>
      </c>
      <c r="H7" s="63">
        <v>72.885625</v>
      </c>
      <c r="I7" s="212">
        <v>72.5903125</v>
      </c>
    </row>
    <row r="8" spans="2:9" ht="12.75">
      <c r="B8" s="215"/>
      <c r="C8" s="216" t="s">
        <v>301</v>
      </c>
      <c r="D8" s="68">
        <v>74.25</v>
      </c>
      <c r="E8" s="63">
        <v>74.85</v>
      </c>
      <c r="F8" s="212">
        <v>74.55</v>
      </c>
      <c r="G8" s="63">
        <v>74.32533333333335</v>
      </c>
      <c r="H8" s="63">
        <v>74.92933333333333</v>
      </c>
      <c r="I8" s="212">
        <v>74.62733333333334</v>
      </c>
    </row>
    <row r="9" spans="2:9" ht="12.75">
      <c r="B9" s="215"/>
      <c r="C9" s="216" t="s">
        <v>302</v>
      </c>
      <c r="D9" s="68">
        <v>73.24</v>
      </c>
      <c r="E9" s="63">
        <v>73.85</v>
      </c>
      <c r="F9" s="212">
        <v>73.545</v>
      </c>
      <c r="G9" s="63">
        <v>73.74366666666667</v>
      </c>
      <c r="H9" s="63">
        <v>74.35033333333334</v>
      </c>
      <c r="I9" s="212">
        <v>74.047</v>
      </c>
    </row>
    <row r="10" spans="2:9" ht="12.75">
      <c r="B10" s="215"/>
      <c r="C10" s="216" t="s">
        <v>303</v>
      </c>
      <c r="D10" s="68">
        <v>71.49</v>
      </c>
      <c r="E10" s="63">
        <v>72.1</v>
      </c>
      <c r="F10" s="212">
        <v>71.795</v>
      </c>
      <c r="G10" s="63">
        <v>72.27600000000001</v>
      </c>
      <c r="H10" s="63">
        <v>72.886</v>
      </c>
      <c r="I10" s="212">
        <v>72.581</v>
      </c>
    </row>
    <row r="11" spans="2:9" ht="12.75">
      <c r="B11" s="215"/>
      <c r="C11" s="216" t="s">
        <v>304</v>
      </c>
      <c r="D11" s="68">
        <v>70.91</v>
      </c>
      <c r="E11" s="63">
        <v>71.52</v>
      </c>
      <c r="F11" s="212">
        <v>71.215</v>
      </c>
      <c r="G11" s="63">
        <v>70.80724137931034</v>
      </c>
      <c r="H11" s="63">
        <v>71.41724137931034</v>
      </c>
      <c r="I11" s="212">
        <v>71.11224137931035</v>
      </c>
    </row>
    <row r="12" spans="2:9" ht="12.75">
      <c r="B12" s="215"/>
      <c r="C12" s="216" t="s">
        <v>305</v>
      </c>
      <c r="D12" s="68">
        <v>70.59</v>
      </c>
      <c r="E12" s="63">
        <v>71.18</v>
      </c>
      <c r="F12" s="212">
        <v>70.885</v>
      </c>
      <c r="G12" s="63">
        <v>70.67206896551725</v>
      </c>
      <c r="H12" s="63">
        <v>71.2648275862069</v>
      </c>
      <c r="I12" s="212">
        <v>70.96844827586207</v>
      </c>
    </row>
    <row r="13" spans="2:9" ht="12.75">
      <c r="B13" s="215"/>
      <c r="C13" s="216" t="s">
        <v>306</v>
      </c>
      <c r="D13" s="68">
        <v>70.65</v>
      </c>
      <c r="E13" s="63">
        <v>71.24</v>
      </c>
      <c r="F13" s="212">
        <v>70.945</v>
      </c>
      <c r="G13" s="63">
        <v>70.62666666666668</v>
      </c>
      <c r="H13" s="63">
        <v>71.22133333333335</v>
      </c>
      <c r="I13" s="212">
        <v>70.924</v>
      </c>
    </row>
    <row r="14" spans="2:9" ht="12.75">
      <c r="B14" s="215"/>
      <c r="C14" s="216" t="s">
        <v>307</v>
      </c>
      <c r="D14" s="68">
        <v>70.65</v>
      </c>
      <c r="E14" s="63">
        <v>71.24</v>
      </c>
      <c r="F14" s="212">
        <v>70.945</v>
      </c>
      <c r="G14" s="63">
        <v>70.61</v>
      </c>
      <c r="H14" s="63">
        <v>71.20032258064516</v>
      </c>
      <c r="I14" s="212">
        <v>70.90516129032258</v>
      </c>
    </row>
    <row r="15" spans="2:9" ht="12.75">
      <c r="B15" s="215"/>
      <c r="C15" s="216" t="s">
        <v>308</v>
      </c>
      <c r="D15" s="68">
        <v>70.11</v>
      </c>
      <c r="E15" s="63">
        <v>70.7</v>
      </c>
      <c r="F15" s="212">
        <v>70.405</v>
      </c>
      <c r="G15" s="63">
        <v>70.4674193548387</v>
      </c>
      <c r="H15" s="63">
        <v>71.06935483870969</v>
      </c>
      <c r="I15" s="212">
        <v>70.76838709677419</v>
      </c>
    </row>
    <row r="16" spans="2:9" ht="12.75">
      <c r="B16" s="215"/>
      <c r="C16" s="216" t="s">
        <v>596</v>
      </c>
      <c r="D16" s="68">
        <v>70.35</v>
      </c>
      <c r="E16" s="63">
        <v>70.94</v>
      </c>
      <c r="F16" s="212">
        <v>70.645</v>
      </c>
      <c r="G16" s="63">
        <v>70.29322580645162</v>
      </c>
      <c r="H16" s="63">
        <v>70.90354838709678</v>
      </c>
      <c r="I16" s="212">
        <v>70.59838709677419</v>
      </c>
    </row>
    <row r="17" spans="2:9" ht="12.75">
      <c r="B17" s="215"/>
      <c r="C17" s="216" t="s">
        <v>597</v>
      </c>
      <c r="D17" s="68">
        <v>70.35</v>
      </c>
      <c r="E17" s="63">
        <v>70.94</v>
      </c>
      <c r="F17" s="212">
        <v>70.645</v>
      </c>
      <c r="G17" s="63">
        <v>70.35032258064518</v>
      </c>
      <c r="H17" s="63">
        <v>70.94064516129035</v>
      </c>
      <c r="I17" s="212">
        <v>70.64548387096777</v>
      </c>
    </row>
    <row r="18" spans="2:9" ht="12.75">
      <c r="B18" s="215"/>
      <c r="C18" s="558" t="s">
        <v>754</v>
      </c>
      <c r="D18" s="219">
        <v>71.78916666666667</v>
      </c>
      <c r="E18" s="208">
        <v>72.3875</v>
      </c>
      <c r="F18" s="213">
        <v>72.08833333333332</v>
      </c>
      <c r="G18" s="208">
        <v>71.75508393778581</v>
      </c>
      <c r="H18" s="208">
        <v>72.35605228610494</v>
      </c>
      <c r="I18" s="213">
        <v>72.05556811194538</v>
      </c>
    </row>
    <row r="19" spans="2:9" ht="12.75">
      <c r="B19" s="215"/>
      <c r="C19" s="217"/>
      <c r="D19" s="67"/>
      <c r="E19" s="66"/>
      <c r="F19" s="214"/>
      <c r="G19" s="66"/>
      <c r="H19" s="66"/>
      <c r="I19" s="214"/>
    </row>
    <row r="20" spans="2:9" ht="12.75">
      <c r="B20" s="215" t="s">
        <v>2</v>
      </c>
      <c r="C20" s="216" t="s">
        <v>5</v>
      </c>
      <c r="D20" s="68">
        <v>70.25</v>
      </c>
      <c r="E20" s="63">
        <v>70.84</v>
      </c>
      <c r="F20" s="212">
        <v>70.545</v>
      </c>
      <c r="G20" s="63">
        <v>70.25625</v>
      </c>
      <c r="H20" s="63">
        <v>70.846875</v>
      </c>
      <c r="I20" s="212">
        <v>70.5515625</v>
      </c>
    </row>
    <row r="21" spans="2:9" ht="12.75">
      <c r="B21" s="215"/>
      <c r="C21" s="216" t="s">
        <v>595</v>
      </c>
      <c r="D21" s="68">
        <v>71</v>
      </c>
      <c r="E21" s="63">
        <v>71.59</v>
      </c>
      <c r="F21" s="212">
        <v>71.295</v>
      </c>
      <c r="G21" s="63">
        <v>70.70483870967743</v>
      </c>
      <c r="H21" s="63">
        <v>71.29516129032258</v>
      </c>
      <c r="I21" s="212">
        <v>71</v>
      </c>
    </row>
    <row r="22" spans="2:9" ht="12.75">
      <c r="B22" s="215"/>
      <c r="C22" s="216" t="s">
        <v>301</v>
      </c>
      <c r="D22" s="68">
        <v>71.65</v>
      </c>
      <c r="E22" s="63">
        <v>72.24</v>
      </c>
      <c r="F22" s="212">
        <v>71.945</v>
      </c>
      <c r="G22" s="63">
        <v>71.21451612903225</v>
      </c>
      <c r="H22" s="63">
        <v>71.80451612903227</v>
      </c>
      <c r="I22" s="212">
        <v>71.50951612903225</v>
      </c>
    </row>
    <row r="23" spans="2:9" ht="12.75">
      <c r="B23" s="215"/>
      <c r="C23" s="216" t="s">
        <v>302</v>
      </c>
      <c r="D23" s="68">
        <v>73.14</v>
      </c>
      <c r="E23" s="63">
        <v>74.01</v>
      </c>
      <c r="F23" s="212">
        <v>73.575</v>
      </c>
      <c r="G23" s="63">
        <v>72.91965517241378</v>
      </c>
      <c r="H23" s="63">
        <v>73.52034482758621</v>
      </c>
      <c r="I23" s="212">
        <v>73.22</v>
      </c>
    </row>
    <row r="24" spans="2:9" ht="12.75">
      <c r="B24" s="215"/>
      <c r="C24" s="216" t="s">
        <v>303</v>
      </c>
      <c r="D24" s="68">
        <v>73.75</v>
      </c>
      <c r="E24" s="63">
        <v>74.34</v>
      </c>
      <c r="F24" s="212">
        <v>74.045</v>
      </c>
      <c r="G24" s="63">
        <v>73.903</v>
      </c>
      <c r="H24" s="63">
        <v>74.49399999999999</v>
      </c>
      <c r="I24" s="212">
        <v>74.1985</v>
      </c>
    </row>
    <row r="25" spans="2:9" ht="12.75">
      <c r="B25" s="215"/>
      <c r="C25" s="216" t="s">
        <v>304</v>
      </c>
      <c r="D25" s="68">
        <v>71</v>
      </c>
      <c r="E25" s="63">
        <v>71.59</v>
      </c>
      <c r="F25" s="212">
        <v>71.295</v>
      </c>
      <c r="G25" s="63">
        <v>72.35689655172413</v>
      </c>
      <c r="H25" s="63">
        <v>72.94724137931036</v>
      </c>
      <c r="I25" s="212">
        <v>72.65206896551724</v>
      </c>
    </row>
    <row r="26" spans="2:9" ht="12.75">
      <c r="B26" s="215"/>
      <c r="C26" s="216" t="s">
        <v>305</v>
      </c>
      <c r="D26" s="68">
        <v>71</v>
      </c>
      <c r="E26" s="63">
        <v>71.59</v>
      </c>
      <c r="F26" s="212">
        <v>71.295</v>
      </c>
      <c r="G26" s="63">
        <v>71.06133333333334</v>
      </c>
      <c r="H26" s="63">
        <v>71.65333333333335</v>
      </c>
      <c r="I26" s="212">
        <v>71.35733333333334</v>
      </c>
    </row>
    <row r="27" spans="2:9" ht="12.75">
      <c r="B27" s="215"/>
      <c r="C27" s="216" t="s">
        <v>306</v>
      </c>
      <c r="D27" s="68">
        <v>71.4</v>
      </c>
      <c r="E27" s="63">
        <v>71.99</v>
      </c>
      <c r="F27" s="212">
        <v>71.695</v>
      </c>
      <c r="G27" s="63">
        <v>71.24241379310344</v>
      </c>
      <c r="H27" s="63">
        <v>71.83275862068966</v>
      </c>
      <c r="I27" s="212">
        <v>71.53758620689655</v>
      </c>
    </row>
    <row r="28" spans="2:9" ht="12.75">
      <c r="B28" s="215"/>
      <c r="C28" s="216" t="s">
        <v>307</v>
      </c>
      <c r="D28" s="68">
        <v>72.01</v>
      </c>
      <c r="E28" s="63">
        <v>72.6</v>
      </c>
      <c r="F28" s="212">
        <v>72.305</v>
      </c>
      <c r="G28" s="63">
        <v>71.53516129032259</v>
      </c>
      <c r="H28" s="63">
        <v>72.12548387096776</v>
      </c>
      <c r="I28" s="212">
        <v>71.83032258064517</v>
      </c>
    </row>
    <row r="29" spans="2:9" ht="12.75">
      <c r="B29" s="215"/>
      <c r="C29" s="216" t="s">
        <v>308</v>
      </c>
      <c r="D29" s="68">
        <v>72.19</v>
      </c>
      <c r="E29" s="63">
        <v>72.78</v>
      </c>
      <c r="F29" s="212">
        <v>72.485</v>
      </c>
      <c r="G29" s="63">
        <v>72.20967741935483</v>
      </c>
      <c r="H29" s="63">
        <v>72.86612903225806</v>
      </c>
      <c r="I29" s="212">
        <v>72.53790322580645</v>
      </c>
    </row>
    <row r="30" spans="2:9" ht="12.75">
      <c r="B30" s="215"/>
      <c r="C30" s="216" t="s">
        <v>596</v>
      </c>
      <c r="D30" s="68">
        <v>73.45</v>
      </c>
      <c r="E30" s="63">
        <v>74.04</v>
      </c>
      <c r="F30" s="212">
        <v>73.745</v>
      </c>
      <c r="G30" s="63">
        <v>73.28258064516129</v>
      </c>
      <c r="H30" s="63">
        <v>73.8732258064516</v>
      </c>
      <c r="I30" s="212">
        <v>73.57790322580644</v>
      </c>
    </row>
    <row r="31" spans="2:9" ht="12.75">
      <c r="B31" s="215"/>
      <c r="C31" s="216" t="s">
        <v>597</v>
      </c>
      <c r="D31" s="68">
        <v>74.1</v>
      </c>
      <c r="E31" s="63">
        <v>74.69</v>
      </c>
      <c r="F31" s="212">
        <v>74.395</v>
      </c>
      <c r="G31" s="63">
        <v>73.628125</v>
      </c>
      <c r="H31" s="63">
        <v>74.2184375</v>
      </c>
      <c r="I31" s="212">
        <v>73.92328125</v>
      </c>
    </row>
    <row r="32" spans="2:9" ht="12.75">
      <c r="B32" s="215"/>
      <c r="C32" s="558" t="s">
        <v>754</v>
      </c>
      <c r="D32" s="219">
        <v>72.07833333333335</v>
      </c>
      <c r="E32" s="208">
        <v>72.69166666666666</v>
      </c>
      <c r="F32" s="213">
        <v>72.385</v>
      </c>
      <c r="G32" s="208">
        <v>72.02620400367691</v>
      </c>
      <c r="H32" s="208">
        <v>72.62312556582931</v>
      </c>
      <c r="I32" s="213">
        <v>72.32466478475311</v>
      </c>
    </row>
    <row r="33" spans="2:9" ht="12.75">
      <c r="B33" s="215"/>
      <c r="C33" s="218"/>
      <c r="D33" s="67"/>
      <c r="E33" s="66"/>
      <c r="F33" s="214"/>
      <c r="G33" s="66"/>
      <c r="H33" s="66"/>
      <c r="I33" s="214"/>
    </row>
    <row r="34" spans="2:9" ht="12.75">
      <c r="B34" s="215" t="s">
        <v>3</v>
      </c>
      <c r="C34" s="216" t="s">
        <v>5</v>
      </c>
      <c r="D34" s="68">
        <v>74.35</v>
      </c>
      <c r="E34" s="63">
        <v>74.94</v>
      </c>
      <c r="F34" s="212">
        <v>74.65</v>
      </c>
      <c r="G34" s="63">
        <v>74.46</v>
      </c>
      <c r="H34" s="63">
        <v>75.05</v>
      </c>
      <c r="I34" s="212">
        <v>74.76</v>
      </c>
    </row>
    <row r="35" spans="2:9" ht="12.75">
      <c r="B35" s="215"/>
      <c r="C35" s="216" t="s">
        <v>595</v>
      </c>
      <c r="D35" s="68">
        <v>73.6</v>
      </c>
      <c r="E35" s="63">
        <v>74.19</v>
      </c>
      <c r="F35" s="212">
        <v>73.9</v>
      </c>
      <c r="G35" s="63">
        <v>74.08</v>
      </c>
      <c r="H35" s="63">
        <v>74.67</v>
      </c>
      <c r="I35" s="212">
        <v>74.37</v>
      </c>
    </row>
    <row r="36" spans="2:9" ht="12.75">
      <c r="B36" s="215"/>
      <c r="C36" s="216" t="s">
        <v>301</v>
      </c>
      <c r="D36" s="68">
        <v>72.59</v>
      </c>
      <c r="E36" s="63">
        <v>73.19</v>
      </c>
      <c r="F36" s="212">
        <v>72.89</v>
      </c>
      <c r="G36" s="63">
        <v>73.17838709677419</v>
      </c>
      <c r="H36" s="63">
        <v>73.76935483870967</v>
      </c>
      <c r="I36" s="212">
        <v>73.47387096774193</v>
      </c>
    </row>
    <row r="37" spans="2:9" ht="12.75">
      <c r="B37" s="215"/>
      <c r="C37" s="216" t="s">
        <v>302</v>
      </c>
      <c r="D37" s="68">
        <v>72.3</v>
      </c>
      <c r="E37" s="63">
        <v>72.89</v>
      </c>
      <c r="F37" s="212">
        <v>72.595</v>
      </c>
      <c r="G37" s="63">
        <v>71.8643333333333</v>
      </c>
      <c r="H37" s="63">
        <v>72.455</v>
      </c>
      <c r="I37" s="212">
        <v>72.15966666666665</v>
      </c>
    </row>
    <row r="38" spans="2:9" ht="12.75">
      <c r="B38" s="215"/>
      <c r="C38" s="216" t="s">
        <v>303</v>
      </c>
      <c r="D38" s="68">
        <v>71.45</v>
      </c>
      <c r="E38" s="63">
        <v>72.04</v>
      </c>
      <c r="F38" s="212">
        <v>71.745</v>
      </c>
      <c r="G38" s="63">
        <v>71.4455172413793</v>
      </c>
      <c r="H38" s="63">
        <v>72.03655172413792</v>
      </c>
      <c r="I38" s="212">
        <v>71.74103448275861</v>
      </c>
    </row>
    <row r="39" spans="2:9" ht="12.75">
      <c r="B39" s="215"/>
      <c r="C39" s="216" t="s">
        <v>304</v>
      </c>
      <c r="D39" s="68">
        <v>71.1</v>
      </c>
      <c r="E39" s="63">
        <v>71.69</v>
      </c>
      <c r="F39" s="212">
        <v>71.4</v>
      </c>
      <c r="G39" s="63">
        <v>70.98</v>
      </c>
      <c r="H39" s="63">
        <v>71.57</v>
      </c>
      <c r="I39" s="212">
        <v>71.28</v>
      </c>
    </row>
    <row r="40" spans="2:9" ht="12.75">
      <c r="B40" s="215"/>
      <c r="C40" s="216" t="s">
        <v>305</v>
      </c>
      <c r="D40" s="68">
        <v>70.35</v>
      </c>
      <c r="E40" s="63">
        <v>70.94</v>
      </c>
      <c r="F40" s="212">
        <v>70.645</v>
      </c>
      <c r="G40" s="63">
        <v>70.53965517241382</v>
      </c>
      <c r="H40" s="63">
        <v>71.13068965517243</v>
      </c>
      <c r="I40" s="212">
        <v>70.83517241379312</v>
      </c>
    </row>
    <row r="41" spans="2:9" ht="12.75">
      <c r="B41" s="215"/>
      <c r="C41" s="216" t="s">
        <v>800</v>
      </c>
      <c r="D41" s="68">
        <v>70.5</v>
      </c>
      <c r="E41" s="63">
        <v>71.09</v>
      </c>
      <c r="F41" s="212">
        <v>70.795</v>
      </c>
      <c r="G41" s="63">
        <v>70.55633333333334</v>
      </c>
      <c r="H41" s="63">
        <v>71.14900000000002</v>
      </c>
      <c r="I41" s="212">
        <v>70.85266666666668</v>
      </c>
    </row>
    <row r="42" spans="2:9" ht="12.75">
      <c r="B42" s="215"/>
      <c r="C42" s="216" t="s">
        <v>822</v>
      </c>
      <c r="D42" s="68">
        <v>68.4</v>
      </c>
      <c r="E42" s="63">
        <v>68.99</v>
      </c>
      <c r="F42" s="212">
        <v>68.695</v>
      </c>
      <c r="G42" s="63">
        <v>69.30368778280541</v>
      </c>
      <c r="H42" s="63">
        <v>69.8954298642534</v>
      </c>
      <c r="I42" s="212">
        <v>69.5995588235294</v>
      </c>
    </row>
    <row r="43" spans="2:9" ht="12.75">
      <c r="B43" s="215"/>
      <c r="C43" s="216" t="s">
        <v>308</v>
      </c>
      <c r="D43" s="68">
        <v>65.7</v>
      </c>
      <c r="E43" s="63">
        <v>66.29</v>
      </c>
      <c r="F43" s="212">
        <v>65.995</v>
      </c>
      <c r="G43" s="63">
        <v>66.0667741935484</v>
      </c>
      <c r="H43" s="63">
        <v>66.65870967741934</v>
      </c>
      <c r="I43" s="212">
        <v>66.36274193548387</v>
      </c>
    </row>
    <row r="44" spans="2:9" ht="12.75">
      <c r="B44" s="221"/>
      <c r="C44" s="222"/>
      <c r="D44" s="69"/>
      <c r="E44" s="223"/>
      <c r="F44" s="224"/>
      <c r="G44" s="223"/>
      <c r="H44" s="223"/>
      <c r="I44" s="224"/>
    </row>
    <row r="46" ht="12.75">
      <c r="C46" s="8" t="s">
        <v>820</v>
      </c>
    </row>
    <row r="48" ht="15.75">
      <c r="E48" s="239" t="s">
        <v>939</v>
      </c>
    </row>
    <row r="49" spans="1:11" s="240" customFormat="1" ht="18.75">
      <c r="A49" s="943" t="s">
        <v>678</v>
      </c>
      <c r="B49" s="943"/>
      <c r="C49" s="943"/>
      <c r="D49" s="943"/>
      <c r="E49" s="943"/>
      <c r="F49" s="943"/>
      <c r="G49" s="943"/>
      <c r="H49" s="943"/>
      <c r="I49" s="943"/>
      <c r="J49" s="943"/>
      <c r="K49" s="943"/>
    </row>
    <row r="51" spans="1:11" ht="12.75">
      <c r="A51" s="963"/>
      <c r="B51" s="865" t="s">
        <v>599</v>
      </c>
      <c r="C51" s="959"/>
      <c r="D51" s="953"/>
      <c r="E51" s="865" t="s">
        <v>873</v>
      </c>
      <c r="F51" s="959"/>
      <c r="G51" s="953"/>
      <c r="H51" s="226"/>
      <c r="I51" s="226" t="s">
        <v>311</v>
      </c>
      <c r="J51" s="226"/>
      <c r="K51" s="227"/>
    </row>
    <row r="52" spans="1:11" ht="12.75">
      <c r="A52" s="964"/>
      <c r="B52" s="866"/>
      <c r="C52" s="960"/>
      <c r="D52" s="954"/>
      <c r="E52" s="866"/>
      <c r="F52" s="960"/>
      <c r="G52" s="954"/>
      <c r="H52" s="965" t="s">
        <v>600</v>
      </c>
      <c r="I52" s="844"/>
      <c r="J52" s="844" t="s">
        <v>937</v>
      </c>
      <c r="K52" s="844"/>
    </row>
    <row r="53" spans="1:11" ht="12.75">
      <c r="A53" s="231"/>
      <c r="B53" s="234">
        <v>2004</v>
      </c>
      <c r="C53" s="228">
        <v>2005</v>
      </c>
      <c r="D53" s="230">
        <v>2006</v>
      </c>
      <c r="E53" s="234">
        <v>2004</v>
      </c>
      <c r="F53" s="228">
        <v>2005</v>
      </c>
      <c r="G53" s="230">
        <v>2006</v>
      </c>
      <c r="H53" s="228">
        <v>2006</v>
      </c>
      <c r="I53" s="229">
        <v>2007</v>
      </c>
      <c r="J53" s="228">
        <v>2006</v>
      </c>
      <c r="K53" s="230">
        <v>2007</v>
      </c>
    </row>
    <row r="54" spans="1:11" ht="12.75">
      <c r="A54" s="232" t="s">
        <v>601</v>
      </c>
      <c r="B54" s="235">
        <v>38.02</v>
      </c>
      <c r="C54" s="209">
        <v>57.41</v>
      </c>
      <c r="D54" s="236">
        <v>76.54</v>
      </c>
      <c r="E54" s="235">
        <v>46.35</v>
      </c>
      <c r="F54" s="209">
        <v>68.94</v>
      </c>
      <c r="G54" s="236">
        <v>66.51</v>
      </c>
      <c r="H54" s="270">
        <v>50.99947396107311</v>
      </c>
      <c r="I54" s="271">
        <v>33.32172095453757</v>
      </c>
      <c r="J54" s="270">
        <v>48.73786407766988</v>
      </c>
      <c r="K54" s="271">
        <v>-3.5248041775456755</v>
      </c>
    </row>
    <row r="55" spans="1:11" ht="12.75">
      <c r="A55" s="233" t="s">
        <v>667</v>
      </c>
      <c r="B55" s="237">
        <v>403.15</v>
      </c>
      <c r="C55" s="225">
        <v>418.35</v>
      </c>
      <c r="D55" s="238">
        <v>663.25</v>
      </c>
      <c r="E55" s="237">
        <v>419.25</v>
      </c>
      <c r="F55" s="225">
        <v>687.5</v>
      </c>
      <c r="G55" s="238">
        <v>668.25</v>
      </c>
      <c r="H55" s="272">
        <v>3.7703088180577993</v>
      </c>
      <c r="I55" s="273">
        <v>58.53950041831001</v>
      </c>
      <c r="J55" s="272">
        <v>63.98330351818723</v>
      </c>
      <c r="K55" s="273">
        <v>-2.8</v>
      </c>
    </row>
    <row r="57" ht="12.75">
      <c r="A57" s="60" t="s">
        <v>602</v>
      </c>
    </row>
    <row r="58" ht="12.75">
      <c r="A58" s="210" t="s">
        <v>666</v>
      </c>
    </row>
    <row r="59" ht="12.75">
      <c r="A59" s="211" t="s">
        <v>677</v>
      </c>
    </row>
  </sheetData>
  <sheetProtection/>
  <mergeCells count="12">
    <mergeCell ref="A51:A52"/>
    <mergeCell ref="A49:K49"/>
    <mergeCell ref="H52:I52"/>
    <mergeCell ref="J52:K52"/>
    <mergeCell ref="B1:I1"/>
    <mergeCell ref="E51:G52"/>
    <mergeCell ref="B51:D52"/>
    <mergeCell ref="B2:I2"/>
    <mergeCell ref="B4:B5"/>
    <mergeCell ref="C4:C5"/>
    <mergeCell ref="D4:F4"/>
    <mergeCell ref="G4:I4"/>
  </mergeCells>
  <printOptions horizontalCentered="1"/>
  <pageMargins left="1" right="1" top="1" bottom="1" header="0.5" footer="0.5"/>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showGridLines="0" zoomScalePageLayoutView="0" workbookViewId="0" topLeftCell="A34">
      <selection activeCell="A2" sqref="A2:K2"/>
    </sheetView>
  </sheetViews>
  <sheetFormatPr defaultColWidth="22.421875" defaultRowHeight="12.75"/>
  <cols>
    <col min="1" max="1" width="33.28125" style="1" customWidth="1"/>
    <col min="2" max="2" width="8.28125" style="1" customWidth="1"/>
    <col min="3" max="3" width="9.28125" style="1" customWidth="1"/>
    <col min="4" max="4" width="9.8515625" style="1" customWidth="1"/>
    <col min="5" max="5" width="9.28125" style="1" customWidth="1"/>
    <col min="6" max="6" width="8.28125" style="1" customWidth="1"/>
    <col min="7" max="7" width="2.57421875" style="1" customWidth="1"/>
    <col min="8" max="8" width="5.8515625" style="1" customWidth="1"/>
    <col min="9" max="9" width="8.421875" style="1" customWidth="1"/>
    <col min="10" max="10" width="2.8515625" style="1" customWidth="1"/>
    <col min="11" max="11" width="5.57421875" style="1" customWidth="1"/>
    <col min="12" max="16384" width="22.421875" style="1" customWidth="1"/>
  </cols>
  <sheetData>
    <row r="1" spans="1:11" ht="15.75">
      <c r="A1" s="811" t="s">
        <v>81</v>
      </c>
      <c r="B1" s="811"/>
      <c r="C1" s="811"/>
      <c r="D1" s="811"/>
      <c r="E1" s="811"/>
      <c r="F1" s="811"/>
      <c r="G1" s="811"/>
      <c r="H1" s="811"/>
      <c r="I1" s="811"/>
      <c r="J1" s="811"/>
      <c r="K1" s="811"/>
    </row>
    <row r="2" spans="1:11" ht="19.5" customHeight="1">
      <c r="A2" s="812" t="s">
        <v>777</v>
      </c>
      <c r="B2" s="812"/>
      <c r="C2" s="812"/>
      <c r="D2" s="812"/>
      <c r="E2" s="812"/>
      <c r="F2" s="812"/>
      <c r="G2" s="812"/>
      <c r="H2" s="812"/>
      <c r="I2" s="812"/>
      <c r="J2" s="812"/>
      <c r="K2" s="812"/>
    </row>
    <row r="3" spans="1:11" ht="15" customHeight="1">
      <c r="A3" s="8"/>
      <c r="K3" s="306" t="s">
        <v>726</v>
      </c>
    </row>
    <row r="4" spans="1:11" ht="15" customHeight="1">
      <c r="A4" s="309"/>
      <c r="B4" s="310"/>
      <c r="C4" s="311"/>
      <c r="D4" s="311"/>
      <c r="E4" s="308"/>
      <c r="F4" s="816" t="str">
        <f>'Monetary Survey'!F4:K4</f>
        <v>Changes in the First Ten Months of</v>
      </c>
      <c r="G4" s="817"/>
      <c r="H4" s="817"/>
      <c r="I4" s="817"/>
      <c r="J4" s="817"/>
      <c r="K4" s="818"/>
    </row>
    <row r="5" spans="1:11" s="57" customFormat="1" ht="15" customHeight="1">
      <c r="A5" s="289"/>
      <c r="B5" s="290">
        <v>2005</v>
      </c>
      <c r="C5" s="290">
        <v>2006</v>
      </c>
      <c r="D5" s="290">
        <v>2006</v>
      </c>
      <c r="E5" s="291">
        <v>2007</v>
      </c>
      <c r="F5" s="813" t="s">
        <v>2</v>
      </c>
      <c r="G5" s="814"/>
      <c r="H5" s="815"/>
      <c r="I5" s="813" t="s">
        <v>3</v>
      </c>
      <c r="J5" s="814"/>
      <c r="K5" s="815"/>
    </row>
    <row r="6" spans="1:11" ht="15" customHeight="1">
      <c r="A6" s="292"/>
      <c r="B6" s="293" t="s">
        <v>4</v>
      </c>
      <c r="C6" s="293" t="str">
        <f>'Monetary Survey'!C6</f>
        <v>May</v>
      </c>
      <c r="D6" s="293" t="s">
        <v>6</v>
      </c>
      <c r="E6" s="294" t="str">
        <f>'Monetary Survey'!E6</f>
        <v>May (e)</v>
      </c>
      <c r="F6" s="295" t="s">
        <v>7</v>
      </c>
      <c r="G6" s="295" t="s">
        <v>1</v>
      </c>
      <c r="H6" s="296" t="s">
        <v>87</v>
      </c>
      <c r="I6" s="295" t="s">
        <v>7</v>
      </c>
      <c r="J6" s="295" t="s">
        <v>1</v>
      </c>
      <c r="K6" s="296" t="s">
        <v>87</v>
      </c>
    </row>
    <row r="7" spans="1:11" s="57" customFormat="1" ht="15" customHeight="1">
      <c r="A7" s="287" t="s">
        <v>31</v>
      </c>
      <c r="B7" s="57">
        <v>105444.17585475794</v>
      </c>
      <c r="C7" s="57">
        <v>122580.47276671806</v>
      </c>
      <c r="D7" s="57">
        <v>133130.01961414062</v>
      </c>
      <c r="E7" s="297">
        <v>130326.49608928</v>
      </c>
      <c r="F7" s="57">
        <v>17136.29691196012</v>
      </c>
      <c r="H7" s="297">
        <v>16.251534779468695</v>
      </c>
      <c r="I7" s="57">
        <v>-2803.5235248606186</v>
      </c>
      <c r="K7" s="297">
        <v>-2.1058537608469168</v>
      </c>
    </row>
    <row r="8" spans="1:11" ht="15" customHeight="1">
      <c r="A8" s="44" t="s">
        <v>32</v>
      </c>
      <c r="B8" s="1">
        <v>383.37041935994125</v>
      </c>
      <c r="C8" s="1">
        <v>393.3974495180407</v>
      </c>
      <c r="D8" s="1">
        <v>405.0048268206231</v>
      </c>
      <c r="E8" s="245">
        <v>0</v>
      </c>
      <c r="F8" s="1">
        <v>10.027030158099421</v>
      </c>
      <c r="H8" s="245">
        <v>2.6154939587775496</v>
      </c>
      <c r="I8" s="1">
        <v>-405.0048268206231</v>
      </c>
      <c r="K8" s="245">
        <v>-100</v>
      </c>
    </row>
    <row r="9" spans="1:11" ht="15" customHeight="1">
      <c r="A9" s="44" t="s">
        <v>33</v>
      </c>
      <c r="B9" s="1">
        <v>637.064325198</v>
      </c>
      <c r="C9" s="1">
        <v>662.1091422</v>
      </c>
      <c r="D9" s="1">
        <v>663.68576432</v>
      </c>
      <c r="E9" s="245">
        <v>597.05808928</v>
      </c>
      <c r="F9" s="1">
        <v>25.044817001999945</v>
      </c>
      <c r="H9" s="245">
        <v>3.931285430904642</v>
      </c>
      <c r="I9" s="1">
        <v>-66.62767503999999</v>
      </c>
      <c r="K9" s="245">
        <v>-10.039039349934747</v>
      </c>
    </row>
    <row r="10" spans="1:11" s="57" customFormat="1" ht="15" customHeight="1">
      <c r="A10" s="44" t="s">
        <v>34</v>
      </c>
      <c r="B10" s="1">
        <v>0</v>
      </c>
      <c r="C10" s="1">
        <v>0</v>
      </c>
      <c r="D10" s="1">
        <v>0</v>
      </c>
      <c r="E10" s="245">
        <v>0</v>
      </c>
      <c r="F10" s="1">
        <v>0</v>
      </c>
      <c r="G10" s="1"/>
      <c r="H10" s="574">
        <v>0</v>
      </c>
      <c r="I10" s="574">
        <v>0</v>
      </c>
      <c r="J10" s="1"/>
      <c r="K10" s="574">
        <v>0</v>
      </c>
    </row>
    <row r="11" spans="1:11" ht="15" customHeight="1">
      <c r="A11" s="243" t="s">
        <v>35</v>
      </c>
      <c r="B11" s="242">
        <v>104423.74111019999</v>
      </c>
      <c r="C11" s="242">
        <v>121524.96617500001</v>
      </c>
      <c r="D11" s="242">
        <v>132061.329023</v>
      </c>
      <c r="E11" s="244">
        <v>129729.438</v>
      </c>
      <c r="F11" s="242">
        <v>17101.22506480002</v>
      </c>
      <c r="G11" s="242"/>
      <c r="H11" s="244">
        <v>16.376759617099747</v>
      </c>
      <c r="I11" s="242">
        <v>-2331.8910230000038</v>
      </c>
      <c r="J11" s="242"/>
      <c r="K11" s="244">
        <v>-1.7657637101273442</v>
      </c>
    </row>
    <row r="12" spans="1:11" s="57" customFormat="1" ht="15" customHeight="1">
      <c r="A12" s="287" t="s">
        <v>36</v>
      </c>
      <c r="B12" s="57">
        <v>15343.7842</v>
      </c>
      <c r="C12" s="57">
        <v>19539.565194</v>
      </c>
      <c r="D12" s="57">
        <v>12108.665070000001</v>
      </c>
      <c r="E12" s="297">
        <v>20514.72037</v>
      </c>
      <c r="F12" s="57">
        <v>4195.780993999999</v>
      </c>
      <c r="H12" s="297">
        <v>27.345151230685318</v>
      </c>
      <c r="I12" s="57">
        <v>8406.055299999998</v>
      </c>
      <c r="K12" s="297">
        <v>69.42181695013221</v>
      </c>
    </row>
    <row r="13" spans="1:11" ht="15" customHeight="1">
      <c r="A13" s="44" t="s">
        <v>37</v>
      </c>
      <c r="B13" s="1">
        <v>10921.1565</v>
      </c>
      <c r="C13" s="1">
        <v>17709.019124</v>
      </c>
      <c r="D13" s="1">
        <v>9209.337</v>
      </c>
      <c r="E13" s="245">
        <v>18667.992</v>
      </c>
      <c r="F13" s="1">
        <v>6787.862623999999</v>
      </c>
      <c r="H13" s="245">
        <v>62.15333169156582</v>
      </c>
      <c r="I13" s="1">
        <v>9458.654999999999</v>
      </c>
      <c r="K13" s="245">
        <v>102.70723071595707</v>
      </c>
    </row>
    <row r="14" spans="1:11" ht="15" customHeight="1">
      <c r="A14" s="44" t="s">
        <v>38</v>
      </c>
      <c r="B14" s="1">
        <v>1518.6809999999998</v>
      </c>
      <c r="C14" s="1">
        <v>1518.68237</v>
      </c>
      <c r="D14" s="1">
        <v>1518.62237</v>
      </c>
      <c r="E14" s="245">
        <v>1518.62237</v>
      </c>
      <c r="F14" s="1">
        <v>0.0013700000001790613</v>
      </c>
      <c r="H14" s="245">
        <v>9.020985975192035E-05</v>
      </c>
      <c r="I14" s="1">
        <v>0</v>
      </c>
      <c r="K14" s="245">
        <v>0</v>
      </c>
    </row>
    <row r="15" spans="1:11" s="57" customFormat="1" ht="15" customHeight="1">
      <c r="A15" s="44" t="s">
        <v>39</v>
      </c>
      <c r="B15" s="1">
        <v>280.93769999999995</v>
      </c>
      <c r="C15" s="1">
        <v>311.8637</v>
      </c>
      <c r="D15" s="1">
        <v>309.7057</v>
      </c>
      <c r="E15" s="245">
        <v>328.106</v>
      </c>
      <c r="F15" s="1">
        <v>30.926000000000045</v>
      </c>
      <c r="G15" s="1"/>
      <c r="H15" s="245">
        <v>11.008134543708463</v>
      </c>
      <c r="I15" s="1">
        <v>18.400300000000016</v>
      </c>
      <c r="J15" s="1"/>
      <c r="K15" s="245">
        <v>5.941220972038944</v>
      </c>
    </row>
    <row r="16" spans="1:11" s="57" customFormat="1" ht="15" customHeight="1">
      <c r="A16" s="243" t="s">
        <v>40</v>
      </c>
      <c r="B16" s="242">
        <v>2623.009</v>
      </c>
      <c r="C16" s="242">
        <v>0</v>
      </c>
      <c r="D16" s="242">
        <v>1071</v>
      </c>
      <c r="E16" s="244">
        <v>0</v>
      </c>
      <c r="F16" s="242">
        <v>-2623.009</v>
      </c>
      <c r="G16" s="242"/>
      <c r="H16" s="244">
        <v>-100</v>
      </c>
      <c r="I16" s="242">
        <v>-1071</v>
      </c>
      <c r="J16" s="242"/>
      <c r="K16" s="244">
        <v>-100</v>
      </c>
    </row>
    <row r="17" spans="1:11" s="57" customFormat="1" ht="15" customHeight="1">
      <c r="A17" s="299" t="s">
        <v>41</v>
      </c>
      <c r="B17" s="300">
        <v>8.5</v>
      </c>
      <c r="C17" s="300">
        <v>8.5</v>
      </c>
      <c r="D17" s="300">
        <v>8.5</v>
      </c>
      <c r="E17" s="301">
        <v>8.5</v>
      </c>
      <c r="F17" s="300">
        <v>0</v>
      </c>
      <c r="G17" s="300"/>
      <c r="H17" s="301">
        <v>0</v>
      </c>
      <c r="I17" s="300">
        <v>0</v>
      </c>
      <c r="J17" s="300"/>
      <c r="K17" s="301">
        <v>0</v>
      </c>
    </row>
    <row r="18" spans="1:11" s="305" customFormat="1" ht="15" customHeight="1">
      <c r="A18" s="283" t="s">
        <v>42</v>
      </c>
      <c r="B18" s="303">
        <v>1326.665</v>
      </c>
      <c r="C18" s="303">
        <v>1175.94251</v>
      </c>
      <c r="D18" s="303">
        <v>1038.45251</v>
      </c>
      <c r="E18" s="304">
        <v>725.1795000000001</v>
      </c>
      <c r="F18" s="303">
        <v>-150.72248999999988</v>
      </c>
      <c r="G18" s="303"/>
      <c r="H18" s="304">
        <v>-11.361005981163284</v>
      </c>
      <c r="I18" s="303">
        <v>-313.27301</v>
      </c>
      <c r="J18" s="303"/>
      <c r="K18" s="304">
        <v>-30.16729286927141</v>
      </c>
    </row>
    <row r="19" spans="1:11" s="57" customFormat="1" ht="15" customHeight="1">
      <c r="A19" s="44" t="s">
        <v>43</v>
      </c>
      <c r="B19" s="1">
        <v>1294.665</v>
      </c>
      <c r="C19" s="1">
        <v>1123.67351</v>
      </c>
      <c r="D19" s="1">
        <v>979.1835100000001</v>
      </c>
      <c r="E19" s="245">
        <v>693.1795000000001</v>
      </c>
      <c r="F19" s="1">
        <v>-170.99148999999989</v>
      </c>
      <c r="G19" s="1"/>
      <c r="H19" s="245">
        <v>-13.207392645974048</v>
      </c>
      <c r="I19" s="1">
        <v>-286.00401</v>
      </c>
      <c r="J19" s="1"/>
      <c r="K19" s="245">
        <v>-29.20841773571125</v>
      </c>
    </row>
    <row r="20" spans="1:11" ht="15" customHeight="1">
      <c r="A20" s="243" t="s">
        <v>44</v>
      </c>
      <c r="B20" s="242">
        <v>32</v>
      </c>
      <c r="C20" s="242">
        <v>52.269</v>
      </c>
      <c r="D20" s="242">
        <v>59.269</v>
      </c>
      <c r="E20" s="244">
        <v>32</v>
      </c>
      <c r="F20" s="242">
        <v>20.269</v>
      </c>
      <c r="G20" s="242"/>
      <c r="H20" s="244">
        <v>63.340625</v>
      </c>
      <c r="I20" s="242">
        <v>-27.269</v>
      </c>
      <c r="J20" s="242"/>
      <c r="K20" s="244">
        <v>-46.008874791206196</v>
      </c>
    </row>
    <row r="21" spans="1:11" s="305" customFormat="1" ht="15" customHeight="1">
      <c r="A21" s="287" t="s">
        <v>45</v>
      </c>
      <c r="B21" s="305">
        <v>1723.9787999999999</v>
      </c>
      <c r="C21" s="305">
        <v>111.748</v>
      </c>
      <c r="D21" s="305">
        <v>329.165</v>
      </c>
      <c r="E21" s="297">
        <v>605</v>
      </c>
      <c r="F21" s="305">
        <v>-1612.2307999999998</v>
      </c>
      <c r="H21" s="297">
        <v>-93.51801773896523</v>
      </c>
      <c r="I21" s="305">
        <v>275.835</v>
      </c>
      <c r="K21" s="647">
        <v>83.79839897923532</v>
      </c>
    </row>
    <row r="22" spans="1:11" ht="15" customHeight="1">
      <c r="A22" s="44" t="s">
        <v>46</v>
      </c>
      <c r="B22" s="1">
        <v>222.85</v>
      </c>
      <c r="C22" s="1">
        <v>111.748</v>
      </c>
      <c r="D22" s="1">
        <v>329.165</v>
      </c>
      <c r="E22" s="245">
        <v>130</v>
      </c>
      <c r="F22" s="1">
        <v>-111.10199999999999</v>
      </c>
      <c r="H22" s="245">
        <v>-49.855059457033875</v>
      </c>
      <c r="I22" s="1">
        <v>-199.165</v>
      </c>
      <c r="K22" s="245">
        <v>-60.5061291449577</v>
      </c>
    </row>
    <row r="23" spans="1:11" ht="15" customHeight="1">
      <c r="A23" s="243" t="s">
        <v>686</v>
      </c>
      <c r="B23" s="242">
        <v>1501.1288</v>
      </c>
      <c r="C23" s="242">
        <v>0</v>
      </c>
      <c r="D23" s="242">
        <v>0</v>
      </c>
      <c r="E23" s="244">
        <v>475</v>
      </c>
      <c r="F23" s="242">
        <v>-1501.1288</v>
      </c>
      <c r="G23" s="242"/>
      <c r="H23" s="244">
        <v>-100</v>
      </c>
      <c r="I23" s="242">
        <v>475</v>
      </c>
      <c r="J23" s="242"/>
      <c r="K23" s="575" t="e">
        <v>#DIV/0!</v>
      </c>
    </row>
    <row r="24" spans="1:11" s="57" customFormat="1" ht="15" customHeight="1">
      <c r="A24" s="299" t="s">
        <v>47</v>
      </c>
      <c r="B24" s="300">
        <v>3746.874592</v>
      </c>
      <c r="C24" s="300">
        <v>5649.112799</v>
      </c>
      <c r="D24" s="300">
        <v>3208.52742</v>
      </c>
      <c r="E24" s="301">
        <v>5874.389</v>
      </c>
      <c r="F24" s="300">
        <v>1902.2382070000003</v>
      </c>
      <c r="G24" s="300"/>
      <c r="H24" s="301">
        <v>50.76866493107332</v>
      </c>
      <c r="I24" s="300">
        <v>2665.8615800000002</v>
      </c>
      <c r="J24" s="300"/>
      <c r="K24" s="301">
        <v>83.0867632105198</v>
      </c>
    </row>
    <row r="25" spans="1:11" s="57" customFormat="1" ht="15" customHeight="1">
      <c r="A25" s="299" t="s">
        <v>48</v>
      </c>
      <c r="B25" s="300">
        <v>15230.540823442057</v>
      </c>
      <c r="C25" s="300">
        <v>16838.364607281957</v>
      </c>
      <c r="D25" s="300">
        <v>17753.680735859376</v>
      </c>
      <c r="E25" s="301">
        <v>28594.183010719997</v>
      </c>
      <c r="F25" s="300">
        <v>1607.8237838399</v>
      </c>
      <c r="G25" s="300"/>
      <c r="H25" s="301">
        <v>10.55657709386932</v>
      </c>
      <c r="I25" s="300">
        <v>10840.50227486062</v>
      </c>
      <c r="J25" s="300"/>
      <c r="K25" s="301">
        <v>61.06059039895132</v>
      </c>
    </row>
    <row r="26" spans="1:11" ht="15" customHeight="1">
      <c r="A26" s="246" t="s">
        <v>49</v>
      </c>
      <c r="B26" s="247">
        <v>142824.51927019996</v>
      </c>
      <c r="C26" s="247">
        <v>165903.705877</v>
      </c>
      <c r="D26" s="247">
        <v>167577.01035</v>
      </c>
      <c r="E26" s="248">
        <v>186648.46797</v>
      </c>
      <c r="F26" s="247">
        <v>23079.186606800038</v>
      </c>
      <c r="G26" s="247"/>
      <c r="H26" s="248">
        <v>16.15912080413735</v>
      </c>
      <c r="I26" s="247">
        <v>19071.45762</v>
      </c>
      <c r="J26" s="247"/>
      <c r="K26" s="248">
        <v>11.380712414052207</v>
      </c>
    </row>
    <row r="27" spans="1:11" s="305" customFormat="1" ht="15" customHeight="1">
      <c r="A27" s="283" t="s">
        <v>50</v>
      </c>
      <c r="B27" s="303">
        <v>96539.240397</v>
      </c>
      <c r="C27" s="303">
        <v>104876.56326899999</v>
      </c>
      <c r="D27" s="303">
        <v>110743.15593699999</v>
      </c>
      <c r="E27" s="304">
        <v>111007.680664</v>
      </c>
      <c r="F27" s="303">
        <v>8337.32287199999</v>
      </c>
      <c r="G27" s="303"/>
      <c r="H27" s="304">
        <v>8.636201028425614</v>
      </c>
      <c r="I27" s="303">
        <v>264.5247270000109</v>
      </c>
      <c r="J27" s="303"/>
      <c r="K27" s="304">
        <v>0.2388632730951742</v>
      </c>
    </row>
    <row r="28" spans="1:11" s="24" customFormat="1" ht="15" customHeight="1">
      <c r="A28" s="44" t="s">
        <v>51</v>
      </c>
      <c r="B28" s="1">
        <v>68784.110897</v>
      </c>
      <c r="C28" s="1">
        <v>77540.242329</v>
      </c>
      <c r="D28" s="1">
        <v>77625.37592399999</v>
      </c>
      <c r="E28" s="245">
        <v>81863.645</v>
      </c>
      <c r="F28" s="1">
        <v>8756.131431999995</v>
      </c>
      <c r="G28" s="1"/>
      <c r="H28" s="245">
        <v>12.729875138041349</v>
      </c>
      <c r="I28" s="1">
        <v>4238.269076000011</v>
      </c>
      <c r="J28" s="1"/>
      <c r="K28" s="245">
        <v>5.459901514872581</v>
      </c>
    </row>
    <row r="29" spans="1:11" ht="15" customHeight="1">
      <c r="A29" s="44" t="s">
        <v>52</v>
      </c>
      <c r="B29" s="1">
        <v>4772.991</v>
      </c>
      <c r="C29" s="1">
        <v>6095.7</v>
      </c>
      <c r="D29" s="1">
        <v>6054.434</v>
      </c>
      <c r="E29" s="245">
        <v>6416.2</v>
      </c>
      <c r="F29" s="1">
        <v>1322.7089999999998</v>
      </c>
      <c r="H29" s="245">
        <v>27.712371550669168</v>
      </c>
      <c r="I29" s="1">
        <v>361.7659999999996</v>
      </c>
      <c r="K29" s="245">
        <v>5.9752241084798285</v>
      </c>
    </row>
    <row r="30" spans="1:11" ht="15" customHeight="1">
      <c r="A30" s="44" t="s">
        <v>53</v>
      </c>
      <c r="B30" s="1">
        <v>20234.02</v>
      </c>
      <c r="C30" s="1">
        <v>17766.25266</v>
      </c>
      <c r="D30" s="1">
        <v>22907.868990000003</v>
      </c>
      <c r="E30" s="245">
        <v>18360.765</v>
      </c>
      <c r="F30" s="1">
        <v>-2467.767340000002</v>
      </c>
      <c r="H30" s="245">
        <v>-12.196129785381265</v>
      </c>
      <c r="I30" s="1">
        <v>-4547.103990000003</v>
      </c>
      <c r="K30" s="245">
        <v>-19.849528526572925</v>
      </c>
    </row>
    <row r="31" spans="1:11" ht="15" customHeight="1">
      <c r="A31" s="243" t="s">
        <v>54</v>
      </c>
      <c r="B31" s="242">
        <v>2748.1184999999987</v>
      </c>
      <c r="C31" s="242">
        <v>3474.3682800000006</v>
      </c>
      <c r="D31" s="242">
        <v>4155.4770229999995</v>
      </c>
      <c r="E31" s="244">
        <v>4367.070664000001</v>
      </c>
      <c r="F31" s="242">
        <v>726.2497800000019</v>
      </c>
      <c r="G31" s="242"/>
      <c r="H31" s="244">
        <v>26.42716389413347</v>
      </c>
      <c r="I31" s="242">
        <v>211.5936410000013</v>
      </c>
      <c r="J31" s="242"/>
      <c r="K31" s="244">
        <v>5.0919218137619175</v>
      </c>
    </row>
    <row r="32" spans="1:11" s="57" customFormat="1" ht="15" customHeight="1">
      <c r="A32" s="299" t="s">
        <v>55</v>
      </c>
      <c r="B32" s="300">
        <v>0</v>
      </c>
      <c r="C32" s="300">
        <v>4804.545067999999</v>
      </c>
      <c r="D32" s="300">
        <v>0</v>
      </c>
      <c r="E32" s="301">
        <v>15716.912999999997</v>
      </c>
      <c r="F32" s="300">
        <v>4804.545067999999</v>
      </c>
      <c r="G32" s="300"/>
      <c r="H32" s="604" t="e">
        <v>#DIV/0!</v>
      </c>
      <c r="I32" s="300">
        <v>15716.912999999997</v>
      </c>
      <c r="J32" s="300"/>
      <c r="K32" s="604" t="e">
        <v>#DIV/0!</v>
      </c>
    </row>
    <row r="33" spans="1:11" s="305" customFormat="1" ht="15" customHeight="1">
      <c r="A33" s="283" t="s">
        <v>56</v>
      </c>
      <c r="B33" s="303">
        <v>1589.9608400000004</v>
      </c>
      <c r="C33" s="303">
        <v>1548.1894460000003</v>
      </c>
      <c r="D33" s="303">
        <v>1566.6458800000003</v>
      </c>
      <c r="E33" s="304">
        <v>2873.0046599999996</v>
      </c>
      <c r="F33" s="303">
        <v>-41.7713940000001</v>
      </c>
      <c r="G33" s="303"/>
      <c r="H33" s="304">
        <v>-2.627196403151671</v>
      </c>
      <c r="I33" s="303">
        <v>1306.3587799999993</v>
      </c>
      <c r="J33" s="303"/>
      <c r="K33" s="304">
        <v>83.38570934741163</v>
      </c>
    </row>
    <row r="34" spans="1:11" ht="15" customHeight="1">
      <c r="A34" s="44" t="s">
        <v>57</v>
      </c>
      <c r="B34" s="1">
        <v>126.40000000000055</v>
      </c>
      <c r="C34" s="1">
        <v>4.145166000000245</v>
      </c>
      <c r="D34" s="1">
        <v>9.910200000000259</v>
      </c>
      <c r="E34" s="245">
        <v>12.790899999999965</v>
      </c>
      <c r="F34" s="1">
        <v>-122.2548340000003</v>
      </c>
      <c r="H34" s="245">
        <v>-96.72059651898716</v>
      </c>
      <c r="I34" s="1">
        <v>2.880699999999706</v>
      </c>
      <c r="K34" s="245">
        <v>29.068030917636683</v>
      </c>
    </row>
    <row r="35" spans="1:11" ht="15" customHeight="1">
      <c r="A35" s="44" t="s">
        <v>771</v>
      </c>
      <c r="B35" s="1">
        <v>1463.5608399999999</v>
      </c>
      <c r="C35" s="1">
        <v>1544.04428</v>
      </c>
      <c r="D35" s="1">
        <v>1556.73568</v>
      </c>
      <c r="E35" s="245">
        <v>2860.2137599999996</v>
      </c>
      <c r="F35" s="1">
        <v>80.4834400000002</v>
      </c>
      <c r="H35" s="245">
        <v>5.499152327688694</v>
      </c>
      <c r="I35" s="1">
        <v>1303.4780799999996</v>
      </c>
      <c r="K35" s="245">
        <v>83.73149640920414</v>
      </c>
    </row>
    <row r="36" spans="1:11" s="57" customFormat="1" ht="15" customHeight="1">
      <c r="A36" s="299" t="s">
        <v>816</v>
      </c>
      <c r="B36" s="300">
        <v>28004.132363</v>
      </c>
      <c r="C36" s="300">
        <v>32340.557289199995</v>
      </c>
      <c r="D36" s="300">
        <v>34285.974854</v>
      </c>
      <c r="E36" s="301">
        <v>23231.967560999998</v>
      </c>
      <c r="F36" s="300">
        <v>4336.424926199994</v>
      </c>
      <c r="G36" s="300"/>
      <c r="H36" s="301">
        <v>15.484946542851741</v>
      </c>
      <c r="I36" s="300">
        <v>-11054.007293000002</v>
      </c>
      <c r="J36" s="300"/>
      <c r="K36" s="301">
        <v>-32.24060957890593</v>
      </c>
    </row>
    <row r="37" spans="1:11" s="57" customFormat="1" ht="15" customHeight="1">
      <c r="A37" s="284" t="s">
        <v>58</v>
      </c>
      <c r="B37" s="285">
        <v>16691.207706</v>
      </c>
      <c r="C37" s="285">
        <v>22333.853759</v>
      </c>
      <c r="D37" s="285">
        <v>20981.273333999998</v>
      </c>
      <c r="E37" s="286">
        <v>33818.900376</v>
      </c>
      <c r="F37" s="285">
        <v>5642.646053</v>
      </c>
      <c r="G37" s="285"/>
      <c r="H37" s="286">
        <v>33.80609811099309</v>
      </c>
      <c r="I37" s="285">
        <v>12837.627042</v>
      </c>
      <c r="J37" s="285"/>
      <c r="K37" s="286">
        <v>61.18611982046257</v>
      </c>
    </row>
    <row r="38" spans="1:11" ht="9" customHeight="1">
      <c r="A38" s="698"/>
      <c r="B38" s="698"/>
      <c r="C38" s="698"/>
      <c r="D38" s="698"/>
      <c r="E38" s="698"/>
      <c r="F38" s="698"/>
      <c r="G38" s="698"/>
      <c r="H38" s="698"/>
      <c r="I38" s="698"/>
      <c r="J38" s="698"/>
      <c r="K38" s="698"/>
    </row>
    <row r="39" spans="1:11" ht="15" customHeight="1">
      <c r="A39" s="10" t="s">
        <v>59</v>
      </c>
      <c r="B39" s="24">
        <v>103854.21501475794</v>
      </c>
      <c r="C39" s="24">
        <v>121032.28332071805</v>
      </c>
      <c r="D39" s="24">
        <v>131563.37373414062</v>
      </c>
      <c r="E39" s="24">
        <v>127453.49142928</v>
      </c>
      <c r="F39" s="24">
        <v>12927.268305960115</v>
      </c>
      <c r="G39" s="24" t="s">
        <v>9</v>
      </c>
      <c r="H39" s="24">
        <v>12.44751433932953</v>
      </c>
      <c r="I39" s="24">
        <v>9042.357695139372</v>
      </c>
      <c r="J39" s="24" t="s">
        <v>10</v>
      </c>
      <c r="K39" s="24">
        <v>6.873005334609236</v>
      </c>
    </row>
    <row r="40" spans="1:11" ht="15" customHeight="1">
      <c r="A40" s="10" t="s">
        <v>60</v>
      </c>
      <c r="B40" s="24">
        <v>-7314.996653557948</v>
      </c>
      <c r="C40" s="24">
        <v>-16155.723005918037</v>
      </c>
      <c r="D40" s="24">
        <v>-20820.25745214062</v>
      </c>
      <c r="E40" s="24">
        <v>-16445.80905628</v>
      </c>
      <c r="F40" s="24">
        <v>-4589.9263523600885</v>
      </c>
      <c r="G40" s="24" t="s">
        <v>9</v>
      </c>
      <c r="H40" s="24">
        <v>62.74680043944504</v>
      </c>
      <c r="I40" s="24">
        <v>-8777.791604139378</v>
      </c>
      <c r="J40" s="24" t="s">
        <v>10</v>
      </c>
      <c r="K40" s="24">
        <v>42.15986101188627</v>
      </c>
    </row>
    <row r="41" spans="1:11" ht="15" customHeight="1">
      <c r="A41" s="10" t="s">
        <v>61</v>
      </c>
      <c r="B41" s="659">
        <v>29464.79924555794</v>
      </c>
      <c r="C41" s="659">
        <v>37836.04644091804</v>
      </c>
      <c r="D41" s="659">
        <v>37513.56745214062</v>
      </c>
      <c r="E41" s="659">
        <v>28456.68492628</v>
      </c>
      <c r="F41" s="659">
        <v>4120.447195360101</v>
      </c>
      <c r="G41" s="660" t="s">
        <v>9</v>
      </c>
      <c r="H41" s="659">
        <v>13.984304325376637</v>
      </c>
      <c r="I41" s="660">
        <v>4095.3574741393804</v>
      </c>
      <c r="J41" s="659" t="s">
        <v>10</v>
      </c>
      <c r="K41" s="659">
        <v>10.917003506435881</v>
      </c>
    </row>
    <row r="42" ht="15" customHeight="1">
      <c r="A42" s="8" t="s">
        <v>836</v>
      </c>
    </row>
    <row r="43" spans="1:9" ht="15" customHeight="1">
      <c r="A43" s="8" t="s">
        <v>837</v>
      </c>
      <c r="I43" s="1" t="s">
        <v>1</v>
      </c>
    </row>
    <row r="44" ht="15" customHeight="1">
      <c r="A44" s="8" t="str">
        <f>'Monetary Survey'!A38</f>
        <v>p  = provisional, e =estimates</v>
      </c>
    </row>
  </sheetData>
  <sheetProtection/>
  <mergeCells count="5">
    <mergeCell ref="A1:K1"/>
    <mergeCell ref="A2:K2"/>
    <mergeCell ref="F5:H5"/>
    <mergeCell ref="I5:K5"/>
    <mergeCell ref="F4:K4"/>
  </mergeCells>
  <printOptions/>
  <pageMargins left="1" right="1" top="1" bottom="1" header="0.5" footer="0.5"/>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K57"/>
  <sheetViews>
    <sheetView showGridLines="0" zoomScalePageLayoutView="0" workbookViewId="0" topLeftCell="A19">
      <selection activeCell="H48" sqref="H48"/>
    </sheetView>
  </sheetViews>
  <sheetFormatPr defaultColWidth="9.140625" defaultRowHeight="12.75"/>
  <cols>
    <col min="1" max="1" width="34.28125" style="8" customWidth="1"/>
    <col min="2" max="6" width="9.140625" style="8" customWidth="1"/>
    <col min="7" max="7" width="2.28125" style="8" customWidth="1"/>
    <col min="8" max="8" width="5.28125" style="8" customWidth="1"/>
    <col min="9" max="9" width="7.421875" style="8" customWidth="1"/>
    <col min="10" max="10" width="2.421875" style="8" customWidth="1"/>
    <col min="11" max="11" width="6.28125" style="8" customWidth="1"/>
    <col min="12" max="16384" width="9.140625" style="8" customWidth="1"/>
  </cols>
  <sheetData>
    <row r="1" spans="1:11" ht="15.75">
      <c r="A1" s="812" t="s">
        <v>82</v>
      </c>
      <c r="B1" s="812"/>
      <c r="C1" s="812"/>
      <c r="D1" s="812"/>
      <c r="E1" s="812"/>
      <c r="F1" s="812"/>
      <c r="G1" s="812"/>
      <c r="H1" s="812"/>
      <c r="I1" s="812"/>
      <c r="J1" s="812"/>
      <c r="K1" s="812"/>
    </row>
    <row r="2" spans="1:11" ht="15.75">
      <c r="A2" s="812" t="s">
        <v>62</v>
      </c>
      <c r="B2" s="812"/>
      <c r="C2" s="812"/>
      <c r="D2" s="812"/>
      <c r="E2" s="812"/>
      <c r="F2" s="812"/>
      <c r="G2" s="812"/>
      <c r="H2" s="812"/>
      <c r="I2" s="812"/>
      <c r="J2" s="812"/>
      <c r="K2" s="812"/>
    </row>
    <row r="3" spans="1:11" ht="18.75">
      <c r="A3" s="274"/>
      <c r="B3" s="274"/>
      <c r="C3" s="274"/>
      <c r="D3" s="274"/>
      <c r="E3" s="274"/>
      <c r="F3" s="274"/>
      <c r="G3" s="274"/>
      <c r="H3" s="274"/>
      <c r="I3" s="274"/>
      <c r="J3" s="274"/>
      <c r="K3" s="274"/>
    </row>
    <row r="4" spans="2:11" ht="12.75">
      <c r="B4" s="1"/>
      <c r="C4" s="1"/>
      <c r="D4" s="1"/>
      <c r="E4" s="1"/>
      <c r="F4" s="1"/>
      <c r="G4" s="1"/>
      <c r="H4" s="1"/>
      <c r="J4" s="1"/>
      <c r="K4" s="306" t="s">
        <v>821</v>
      </c>
    </row>
    <row r="5" spans="1:11" ht="15" customHeight="1">
      <c r="A5" s="309"/>
      <c r="B5" s="310"/>
      <c r="C5" s="311"/>
      <c r="D5" s="311"/>
      <c r="E5" s="308"/>
      <c r="F5" s="816" t="str">
        <f>'Monetary Survey'!F4:K4</f>
        <v>Changes in the First Ten Months of</v>
      </c>
      <c r="G5" s="817"/>
      <c r="H5" s="817"/>
      <c r="I5" s="817"/>
      <c r="J5" s="817"/>
      <c r="K5" s="818"/>
    </row>
    <row r="6" spans="1:11" ht="15" customHeight="1">
      <c r="A6" s="289"/>
      <c r="B6" s="313">
        <v>2005</v>
      </c>
      <c r="C6" s="313">
        <v>2006</v>
      </c>
      <c r="D6" s="313">
        <v>2006</v>
      </c>
      <c r="E6" s="314">
        <v>2007</v>
      </c>
      <c r="F6" s="813" t="s">
        <v>2</v>
      </c>
      <c r="G6" s="814"/>
      <c r="H6" s="815"/>
      <c r="I6" s="813" t="s">
        <v>3</v>
      </c>
      <c r="J6" s="814"/>
      <c r="K6" s="815"/>
    </row>
    <row r="7" spans="1:11" s="61" customFormat="1" ht="15" customHeight="1">
      <c r="A7" s="292"/>
      <c r="B7" s="315" t="s">
        <v>4</v>
      </c>
      <c r="C7" s="315" t="str">
        <f>'Monetary Survey'!C6</f>
        <v>May</v>
      </c>
      <c r="D7" s="315" t="s">
        <v>6</v>
      </c>
      <c r="E7" s="294" t="str">
        <f>'Monetary Survey'!E6</f>
        <v>May (e)</v>
      </c>
      <c r="F7" s="295" t="s">
        <v>7</v>
      </c>
      <c r="G7" s="295" t="s">
        <v>1</v>
      </c>
      <c r="H7" s="296" t="s">
        <v>87</v>
      </c>
      <c r="I7" s="295" t="s">
        <v>7</v>
      </c>
      <c r="J7" s="295" t="s">
        <v>1</v>
      </c>
      <c r="K7" s="296" t="s">
        <v>87</v>
      </c>
    </row>
    <row r="8" spans="1:11" s="30" customFormat="1" ht="15" customHeight="1">
      <c r="A8" s="287" t="s">
        <v>63</v>
      </c>
      <c r="B8" s="562">
        <v>250464.905</v>
      </c>
      <c r="C8" s="562">
        <v>275552.474</v>
      </c>
      <c r="D8" s="562">
        <v>289975.904</v>
      </c>
      <c r="E8" s="563">
        <v>322657.146</v>
      </c>
      <c r="F8" s="562">
        <v>25087.56899999999</v>
      </c>
      <c r="G8" s="562"/>
      <c r="H8" s="563">
        <v>10.0164009005573</v>
      </c>
      <c r="I8" s="562">
        <v>32681.242000000027</v>
      </c>
      <c r="J8" s="562"/>
      <c r="K8" s="563">
        <v>11.27033024095686</v>
      </c>
    </row>
    <row r="9" spans="1:11" ht="15" customHeight="1">
      <c r="A9" s="44" t="s">
        <v>64</v>
      </c>
      <c r="B9" s="564">
        <v>34119.998</v>
      </c>
      <c r="C9" s="564">
        <v>34296.969</v>
      </c>
      <c r="D9" s="564">
        <v>35716.144</v>
      </c>
      <c r="E9" s="565">
        <v>39233.496999999996</v>
      </c>
      <c r="F9" s="564">
        <v>176.97099999999773</v>
      </c>
      <c r="G9" s="564"/>
      <c r="H9" s="565">
        <v>0.5186723633453839</v>
      </c>
      <c r="I9" s="564">
        <v>3517.3529999999955</v>
      </c>
      <c r="J9" s="564"/>
      <c r="K9" s="565">
        <v>9.84807598491034</v>
      </c>
    </row>
    <row r="10" spans="1:11" s="61" customFormat="1" ht="15" customHeight="1">
      <c r="A10" s="44" t="s">
        <v>65</v>
      </c>
      <c r="B10" s="564">
        <v>28673.523</v>
      </c>
      <c r="C10" s="564">
        <v>29112.988</v>
      </c>
      <c r="D10" s="564">
        <v>31124.444</v>
      </c>
      <c r="E10" s="565">
        <v>33887.2</v>
      </c>
      <c r="F10" s="564">
        <v>439.465</v>
      </c>
      <c r="G10" s="564"/>
      <c r="H10" s="565">
        <v>1.532650870979475</v>
      </c>
      <c r="I10" s="564">
        <v>2762.7559999999976</v>
      </c>
      <c r="J10" s="564"/>
      <c r="K10" s="565">
        <v>8.876483062637192</v>
      </c>
    </row>
    <row r="11" spans="1:11" ht="15" customHeight="1">
      <c r="A11" s="44" t="s">
        <v>66</v>
      </c>
      <c r="B11" s="564">
        <v>5446.475</v>
      </c>
      <c r="C11" s="564">
        <v>5183.981</v>
      </c>
      <c r="D11" s="564">
        <v>4591.7</v>
      </c>
      <c r="E11" s="565">
        <v>5346.297</v>
      </c>
      <c r="F11" s="564">
        <v>-262.4940000000006</v>
      </c>
      <c r="G11" s="564"/>
      <c r="H11" s="565">
        <v>-4.819520882772813</v>
      </c>
      <c r="I11" s="564">
        <v>754.5969999999998</v>
      </c>
      <c r="J11" s="564"/>
      <c r="K11" s="565">
        <v>16.4339351438465</v>
      </c>
    </row>
    <row r="12" spans="1:11" ht="15" customHeight="1">
      <c r="A12" s="44" t="s">
        <v>67</v>
      </c>
      <c r="B12" s="564">
        <v>130013.587</v>
      </c>
      <c r="C12" s="564">
        <v>142609.744</v>
      </c>
      <c r="D12" s="564">
        <v>151710.74</v>
      </c>
      <c r="E12" s="565">
        <v>166263.56399999998</v>
      </c>
      <c r="F12" s="564">
        <v>12596.157000000007</v>
      </c>
      <c r="G12" s="564"/>
      <c r="H12" s="565">
        <v>9.688338957989066</v>
      </c>
      <c r="I12" s="564">
        <v>14552.823999999993</v>
      </c>
      <c r="J12" s="564"/>
      <c r="K12" s="565">
        <v>9.592481059679752</v>
      </c>
    </row>
    <row r="13" spans="1:11" s="61" customFormat="1" ht="15" customHeight="1">
      <c r="A13" s="44" t="s">
        <v>65</v>
      </c>
      <c r="B13" s="564">
        <v>123917.786</v>
      </c>
      <c r="C13" s="564">
        <v>136732.854</v>
      </c>
      <c r="D13" s="564">
        <v>145776.78</v>
      </c>
      <c r="E13" s="565">
        <v>159924.3</v>
      </c>
      <c r="F13" s="564">
        <v>12815.068</v>
      </c>
      <c r="G13" s="564"/>
      <c r="H13" s="565">
        <v>10.341588898303913</v>
      </c>
      <c r="I13" s="564">
        <v>14147.52</v>
      </c>
      <c r="J13" s="564"/>
      <c r="K13" s="565">
        <v>9.704920083980447</v>
      </c>
    </row>
    <row r="14" spans="1:11" ht="15" customHeight="1">
      <c r="A14" s="44" t="s">
        <v>66</v>
      </c>
      <c r="B14" s="564">
        <v>6095.801</v>
      </c>
      <c r="C14" s="564">
        <v>5876.89</v>
      </c>
      <c r="D14" s="564">
        <v>5933.96</v>
      </c>
      <c r="E14" s="565">
        <v>6339.264</v>
      </c>
      <c r="F14" s="564">
        <v>-218.91100000000006</v>
      </c>
      <c r="G14" s="564"/>
      <c r="H14" s="565">
        <v>-3.5911769429481057</v>
      </c>
      <c r="I14" s="564">
        <v>405.3040000000001</v>
      </c>
      <c r="J14" s="564"/>
      <c r="K14" s="565">
        <v>6.83024489548295</v>
      </c>
    </row>
    <row r="15" spans="1:11" ht="15" customHeight="1">
      <c r="A15" s="44" t="s">
        <v>68</v>
      </c>
      <c r="B15" s="564">
        <v>84137.369</v>
      </c>
      <c r="C15" s="564">
        <v>96324.27900000001</v>
      </c>
      <c r="D15" s="564">
        <v>100068.162</v>
      </c>
      <c r="E15" s="565">
        <v>114468.994</v>
      </c>
      <c r="F15" s="564">
        <v>12186.91</v>
      </c>
      <c r="G15" s="564"/>
      <c r="H15" s="565">
        <v>14.484538968647811</v>
      </c>
      <c r="I15" s="564">
        <v>14400.83200000001</v>
      </c>
      <c r="J15" s="564"/>
      <c r="K15" s="565">
        <v>14.391022791045177</v>
      </c>
    </row>
    <row r="16" spans="1:11" s="61" customFormat="1" ht="15" customHeight="1">
      <c r="A16" s="44" t="s">
        <v>65</v>
      </c>
      <c r="B16" s="564">
        <v>74122.485</v>
      </c>
      <c r="C16" s="564">
        <v>83562.679</v>
      </c>
      <c r="D16" s="564">
        <v>85505.684</v>
      </c>
      <c r="E16" s="565">
        <v>98746.3</v>
      </c>
      <c r="F16" s="564">
        <v>9440.194000000003</v>
      </c>
      <c r="G16" s="564"/>
      <c r="H16" s="565">
        <v>12.735938359325113</v>
      </c>
      <c r="I16" s="564">
        <v>13240.616000000009</v>
      </c>
      <c r="J16" s="564"/>
      <c r="K16" s="565">
        <v>15.485071144510124</v>
      </c>
    </row>
    <row r="17" spans="1:11" s="30" customFormat="1" ht="15" customHeight="1">
      <c r="A17" s="44" t="s">
        <v>66</v>
      </c>
      <c r="B17" s="564">
        <v>10014.884</v>
      </c>
      <c r="C17" s="564">
        <v>12761.6</v>
      </c>
      <c r="D17" s="564">
        <v>14562.478</v>
      </c>
      <c r="E17" s="565">
        <v>15722.694</v>
      </c>
      <c r="F17" s="564">
        <v>2746.7160000000003</v>
      </c>
      <c r="G17" s="564"/>
      <c r="H17" s="565">
        <v>27.42633863757184</v>
      </c>
      <c r="I17" s="564">
        <v>1160.2160000000003</v>
      </c>
      <c r="J17" s="564"/>
      <c r="K17" s="565">
        <v>7.967160534079436</v>
      </c>
    </row>
    <row r="18" spans="1:11" s="30" customFormat="1" ht="15" customHeight="1">
      <c r="A18" s="243" t="s">
        <v>69</v>
      </c>
      <c r="B18" s="566">
        <v>2193.951</v>
      </c>
      <c r="C18" s="566">
        <v>2321.482</v>
      </c>
      <c r="D18" s="566">
        <v>2480.858</v>
      </c>
      <c r="E18" s="567">
        <v>2691.091</v>
      </c>
      <c r="F18" s="566">
        <v>127.53099999999995</v>
      </c>
      <c r="G18" s="566"/>
      <c r="H18" s="567">
        <v>5.81284632154501</v>
      </c>
      <c r="I18" s="566">
        <v>210.23299999999972</v>
      </c>
      <c r="J18" s="566"/>
      <c r="K18" s="567">
        <v>8.474205295103538</v>
      </c>
    </row>
    <row r="19" spans="1:11" s="30" customFormat="1" ht="15" customHeight="1">
      <c r="A19" s="299" t="s">
        <v>70</v>
      </c>
      <c r="B19" s="568">
        <v>1723.9787999999999</v>
      </c>
      <c r="C19" s="568">
        <v>111.748</v>
      </c>
      <c r="D19" s="568">
        <v>329.165</v>
      </c>
      <c r="E19" s="569">
        <v>605</v>
      </c>
      <c r="F19" s="568">
        <v>-1612.2307999999998</v>
      </c>
      <c r="G19" s="568"/>
      <c r="H19" s="569">
        <v>-93.51801773896523</v>
      </c>
      <c r="I19" s="568">
        <v>275.835</v>
      </c>
      <c r="J19" s="568"/>
      <c r="K19" s="569">
        <v>83.79839897923532</v>
      </c>
    </row>
    <row r="20" spans="1:11" s="30" customFormat="1" ht="15" customHeight="1">
      <c r="A20" s="299" t="s">
        <v>71</v>
      </c>
      <c r="B20" s="568">
        <v>27.6</v>
      </c>
      <c r="C20" s="568">
        <v>0</v>
      </c>
      <c r="D20" s="568">
        <v>7.705</v>
      </c>
      <c r="E20" s="569">
        <v>1611.051</v>
      </c>
      <c r="F20" s="568">
        <v>-27.6</v>
      </c>
      <c r="G20" s="568"/>
      <c r="H20" s="573">
        <v>-100</v>
      </c>
      <c r="I20" s="568">
        <v>1603.346</v>
      </c>
      <c r="J20" s="568"/>
      <c r="K20" s="621">
        <v>20809.162881245946</v>
      </c>
    </row>
    <row r="21" spans="1:11" s="30" customFormat="1" ht="15" customHeight="1">
      <c r="A21" s="287" t="s">
        <v>72</v>
      </c>
      <c r="B21" s="562">
        <v>88416.04</v>
      </c>
      <c r="C21" s="562">
        <v>97664.24</v>
      </c>
      <c r="D21" s="562">
        <v>105652.30300000001</v>
      </c>
      <c r="E21" s="563">
        <v>109914.2</v>
      </c>
      <c r="F21" s="562">
        <v>9248.199999999983</v>
      </c>
      <c r="G21" s="562"/>
      <c r="H21" s="563">
        <v>10.459866784352682</v>
      </c>
      <c r="I21" s="562">
        <v>4261.8</v>
      </c>
      <c r="J21" s="562"/>
      <c r="K21" s="563">
        <v>4</v>
      </c>
    </row>
    <row r="22" spans="1:11" ht="15" customHeight="1">
      <c r="A22" s="44" t="s">
        <v>73</v>
      </c>
      <c r="B22" s="564">
        <v>9723.876</v>
      </c>
      <c r="C22" s="564">
        <v>10206.564</v>
      </c>
      <c r="D22" s="564">
        <v>17049.747</v>
      </c>
      <c r="E22" s="565">
        <v>18729.539</v>
      </c>
      <c r="F22" s="564">
        <v>482.6880000000001</v>
      </c>
      <c r="G22" s="564"/>
      <c r="H22" s="565">
        <v>4.963946475664644</v>
      </c>
      <c r="I22" s="564">
        <v>1679.7920000000013</v>
      </c>
      <c r="J22" s="564"/>
      <c r="K22" s="565">
        <v>9.852298688068517</v>
      </c>
    </row>
    <row r="23" spans="1:11" ht="15" customHeight="1">
      <c r="A23" s="44" t="s">
        <v>74</v>
      </c>
      <c r="B23" s="564">
        <v>14777.421</v>
      </c>
      <c r="C23" s="564">
        <v>16655.598</v>
      </c>
      <c r="D23" s="564">
        <v>9746.221</v>
      </c>
      <c r="E23" s="565">
        <v>9199.131</v>
      </c>
      <c r="F23" s="564">
        <v>1878.1770000000015</v>
      </c>
      <c r="G23" s="564"/>
      <c r="H23" s="565">
        <v>12.709775271341336</v>
      </c>
      <c r="I23" s="564">
        <v>-547.09</v>
      </c>
      <c r="J23" s="564"/>
      <c r="K23" s="565">
        <v>-5.613355166068984</v>
      </c>
    </row>
    <row r="24" spans="1:11" s="30" customFormat="1" ht="15" customHeight="1">
      <c r="A24" s="44" t="s">
        <v>75</v>
      </c>
      <c r="B24" s="570">
        <v>63914.743</v>
      </c>
      <c r="C24" s="570">
        <v>70802.078</v>
      </c>
      <c r="D24" s="570">
        <v>78856.335</v>
      </c>
      <c r="E24" s="565">
        <v>81985.5</v>
      </c>
      <c r="F24" s="570">
        <v>6887.334999999992</v>
      </c>
      <c r="G24" s="570"/>
      <c r="H24" s="565">
        <v>10.775815839547366</v>
      </c>
      <c r="I24" s="570">
        <v>3129.1</v>
      </c>
      <c r="J24" s="570"/>
      <c r="K24" s="565">
        <v>4</v>
      </c>
    </row>
    <row r="25" spans="1:11" s="30" customFormat="1" ht="15" customHeight="1">
      <c r="A25" s="608" t="s">
        <v>765</v>
      </c>
      <c r="B25" s="566">
        <v>88416.04</v>
      </c>
      <c r="C25" s="566">
        <v>95621.283</v>
      </c>
      <c r="D25" s="566">
        <v>105652.30300000001</v>
      </c>
      <c r="E25" s="567">
        <v>125938.7</v>
      </c>
      <c r="F25" s="566">
        <v>7205.243000000002</v>
      </c>
      <c r="G25" s="566"/>
      <c r="H25" s="567">
        <v>8.1492487109805</v>
      </c>
      <c r="I25" s="566">
        <v>20285.6</v>
      </c>
      <c r="J25" s="566"/>
      <c r="K25" s="567">
        <v>19.2</v>
      </c>
    </row>
    <row r="26" spans="1:11" ht="15" customHeight="1">
      <c r="A26" s="246" t="s">
        <v>76</v>
      </c>
      <c r="B26" s="571">
        <v>340632.5238</v>
      </c>
      <c r="C26" s="571">
        <v>373328.462</v>
      </c>
      <c r="D26" s="571">
        <v>395965.077</v>
      </c>
      <c r="E26" s="572">
        <v>427558.12399999995</v>
      </c>
      <c r="F26" s="571">
        <v>32695.938199999975</v>
      </c>
      <c r="G26" s="571"/>
      <c r="H26" s="572">
        <v>9.598595529062623</v>
      </c>
      <c r="I26" s="571">
        <v>31593.046999999962</v>
      </c>
      <c r="J26" s="571"/>
      <c r="K26" s="572">
        <v>7.97874581247476</v>
      </c>
    </row>
    <row r="27" spans="1:11" s="30" customFormat="1" ht="15" customHeight="1">
      <c r="A27" s="287" t="s">
        <v>727</v>
      </c>
      <c r="B27" s="562">
        <v>50222.780999999995</v>
      </c>
      <c r="C27" s="562">
        <v>58984.74366</v>
      </c>
      <c r="D27" s="562">
        <v>61817.86899000001</v>
      </c>
      <c r="E27" s="563">
        <v>59340.316999999995</v>
      </c>
      <c r="F27" s="562">
        <v>8761.962660000005</v>
      </c>
      <c r="G27" s="562"/>
      <c r="H27" s="563">
        <v>17.44619171925188</v>
      </c>
      <c r="I27" s="562">
        <v>-2477.5519900000145</v>
      </c>
      <c r="J27" s="562"/>
      <c r="K27" s="563">
        <v>-4.007824971127356</v>
      </c>
    </row>
    <row r="28" spans="1:11" ht="15" customHeight="1">
      <c r="A28" s="44" t="s">
        <v>728</v>
      </c>
      <c r="B28" s="564">
        <v>4772.991</v>
      </c>
      <c r="C28" s="564">
        <v>6095.7</v>
      </c>
      <c r="D28" s="564">
        <v>6054.434</v>
      </c>
      <c r="E28" s="565">
        <v>6416.2</v>
      </c>
      <c r="F28" s="564">
        <v>1322.7089999999998</v>
      </c>
      <c r="G28" s="564"/>
      <c r="H28" s="565">
        <v>27.712371550669168</v>
      </c>
      <c r="I28" s="564">
        <v>361.7659999999996</v>
      </c>
      <c r="J28" s="564"/>
      <c r="K28" s="565">
        <v>5.9752241084798285</v>
      </c>
    </row>
    <row r="29" spans="1:11" ht="15" customHeight="1">
      <c r="A29" s="44" t="s">
        <v>729</v>
      </c>
      <c r="B29" s="564">
        <v>20234.02</v>
      </c>
      <c r="C29" s="564">
        <v>17766.25266</v>
      </c>
      <c r="D29" s="564">
        <v>22907.868990000003</v>
      </c>
      <c r="E29" s="565">
        <v>18360.765</v>
      </c>
      <c r="F29" s="564">
        <v>-2467.767340000002</v>
      </c>
      <c r="G29" s="564"/>
      <c r="H29" s="565">
        <v>-12.196129785381265</v>
      </c>
      <c r="I29" s="564">
        <v>-4547.103990000003</v>
      </c>
      <c r="J29" s="564"/>
      <c r="K29" s="565">
        <v>-19.849528526572925</v>
      </c>
    </row>
    <row r="30" spans="1:11" ht="15" customHeight="1">
      <c r="A30" s="44" t="s">
        <v>730</v>
      </c>
      <c r="B30" s="564">
        <v>374.795</v>
      </c>
      <c r="C30" s="564">
        <v>425.307</v>
      </c>
      <c r="D30" s="564">
        <v>399.203</v>
      </c>
      <c r="E30" s="565">
        <v>427.409</v>
      </c>
      <c r="F30" s="564">
        <v>50.512</v>
      </c>
      <c r="G30" s="564"/>
      <c r="H30" s="565">
        <v>13.477234221374351</v>
      </c>
      <c r="I30" s="564">
        <v>28.206000000000017</v>
      </c>
      <c r="J30" s="564"/>
      <c r="K30" s="565">
        <v>7.065578164492757</v>
      </c>
    </row>
    <row r="31" spans="1:11" s="30" customFormat="1" ht="15" customHeight="1">
      <c r="A31" s="44" t="s">
        <v>732</v>
      </c>
      <c r="B31" s="564">
        <v>24045.067</v>
      </c>
      <c r="C31" s="564">
        <v>33376.379</v>
      </c>
      <c r="D31" s="564">
        <v>31401.868</v>
      </c>
      <c r="E31" s="565">
        <v>33455.656</v>
      </c>
      <c r="F31" s="564">
        <v>9331.312000000002</v>
      </c>
      <c r="G31" s="564"/>
      <c r="H31" s="565">
        <v>38.80759408988131</v>
      </c>
      <c r="I31" s="564">
        <v>2053.788000000004</v>
      </c>
      <c r="J31" s="564"/>
      <c r="K31" s="565">
        <v>6.54033702708388</v>
      </c>
    </row>
    <row r="32" spans="1:11" ht="15" customHeight="1">
      <c r="A32" s="243" t="s">
        <v>731</v>
      </c>
      <c r="B32" s="566">
        <v>795.908</v>
      </c>
      <c r="C32" s="566">
        <v>1321.105</v>
      </c>
      <c r="D32" s="566">
        <v>1054.495</v>
      </c>
      <c r="E32" s="567">
        <v>680.287</v>
      </c>
      <c r="F32" s="566">
        <v>525.197</v>
      </c>
      <c r="G32" s="566"/>
      <c r="H32" s="567">
        <v>65.98714926850842</v>
      </c>
      <c r="I32" s="566">
        <v>-374.20799999999986</v>
      </c>
      <c r="J32" s="566"/>
      <c r="K32" s="567">
        <v>-35.486939245800116</v>
      </c>
    </row>
    <row r="33" spans="1:11" s="30" customFormat="1" ht="15" customHeight="1">
      <c r="A33" s="283" t="s">
        <v>733</v>
      </c>
      <c r="B33" s="579">
        <v>260867.304</v>
      </c>
      <c r="C33" s="579">
        <v>285521.87799999997</v>
      </c>
      <c r="D33" s="579">
        <v>307583.453</v>
      </c>
      <c r="E33" s="580">
        <v>332249.764</v>
      </c>
      <c r="F33" s="579">
        <v>24654.573999999964</v>
      </c>
      <c r="G33" s="579"/>
      <c r="H33" s="580">
        <v>9.451001954618263</v>
      </c>
      <c r="I33" s="579">
        <v>24666.311000000045</v>
      </c>
      <c r="J33" s="579"/>
      <c r="K33" s="580">
        <v>8.019388156098255</v>
      </c>
    </row>
    <row r="34" spans="1:11" s="30" customFormat="1" ht="15" customHeight="1">
      <c r="A34" s="609" t="s">
        <v>766</v>
      </c>
      <c r="B34" s="577">
        <v>260867.304</v>
      </c>
      <c r="C34" s="577">
        <v>285521.87799999997</v>
      </c>
      <c r="D34" s="577">
        <v>307583.453</v>
      </c>
      <c r="E34" s="578">
        <v>348273.564</v>
      </c>
      <c r="F34" s="577">
        <v>24654.573999999964</v>
      </c>
      <c r="G34" s="577"/>
      <c r="H34" s="578">
        <v>9.451001954618263</v>
      </c>
      <c r="I34" s="577">
        <v>40690.11100000003</v>
      </c>
      <c r="J34" s="577"/>
      <c r="K34" s="578">
        <v>13.228966188893143</v>
      </c>
    </row>
    <row r="35" spans="1:11" ht="15" customHeight="1">
      <c r="A35" s="44" t="s">
        <v>734</v>
      </c>
      <c r="B35" s="564">
        <v>48550.714</v>
      </c>
      <c r="C35" s="564">
        <v>48171.5</v>
      </c>
      <c r="D35" s="564">
        <v>58861.424</v>
      </c>
      <c r="E35" s="565">
        <v>56675.524000000005</v>
      </c>
      <c r="F35" s="564">
        <v>-379.21399999999994</v>
      </c>
      <c r="G35" s="564"/>
      <c r="H35" s="565">
        <v>-0.7810678129264997</v>
      </c>
      <c r="I35" s="564">
        <v>-2185.899999999994</v>
      </c>
      <c r="J35" s="564"/>
      <c r="K35" s="565">
        <v>-3.7136376449200315</v>
      </c>
    </row>
    <row r="36" spans="1:11" ht="15" customHeight="1">
      <c r="A36" s="44" t="s">
        <v>735</v>
      </c>
      <c r="B36" s="564">
        <v>6557.671</v>
      </c>
      <c r="C36" s="564">
        <v>6031.336</v>
      </c>
      <c r="D36" s="564">
        <v>4552.376</v>
      </c>
      <c r="E36" s="565">
        <v>7024.98</v>
      </c>
      <c r="F36" s="564">
        <v>-526.335</v>
      </c>
      <c r="G36" s="564"/>
      <c r="H36" s="565">
        <v>-8.026248953325045</v>
      </c>
      <c r="I36" s="564">
        <v>2472.6039999999994</v>
      </c>
      <c r="J36" s="564"/>
      <c r="K36" s="565">
        <v>54.31458209954536</v>
      </c>
    </row>
    <row r="37" spans="1:11" ht="15" customHeight="1">
      <c r="A37" s="44" t="s">
        <v>736</v>
      </c>
      <c r="B37" s="570">
        <v>11436.154</v>
      </c>
      <c r="C37" s="570">
        <v>11419.887</v>
      </c>
      <c r="D37" s="570">
        <v>2543.4759999999997</v>
      </c>
      <c r="E37" s="565">
        <v>5183.951</v>
      </c>
      <c r="F37" s="570">
        <v>-16.266999999999825</v>
      </c>
      <c r="G37" s="570"/>
      <c r="H37" s="565">
        <v>-0.1422418760712721</v>
      </c>
      <c r="I37" s="570">
        <v>2640.4750000000004</v>
      </c>
      <c r="J37" s="570"/>
      <c r="K37" s="565">
        <v>103.81363928733751</v>
      </c>
    </row>
    <row r="38" spans="1:11" ht="15" customHeight="1">
      <c r="A38" s="44" t="s">
        <v>687</v>
      </c>
      <c r="B38" s="564">
        <v>11436.154</v>
      </c>
      <c r="C38" s="564">
        <v>11419.887</v>
      </c>
      <c r="D38" s="564">
        <v>829.108</v>
      </c>
      <c r="E38" s="565">
        <v>1044.768</v>
      </c>
      <c r="F38" s="564">
        <v>-16.266999999999825</v>
      </c>
      <c r="G38" s="564"/>
      <c r="H38" s="565"/>
      <c r="I38" s="564">
        <v>215.66</v>
      </c>
      <c r="J38" s="564"/>
      <c r="K38" s="565">
        <v>26.011086613565432</v>
      </c>
    </row>
    <row r="39" spans="1:11" ht="15" customHeight="1">
      <c r="A39" s="44" t="s">
        <v>688</v>
      </c>
      <c r="B39" s="564">
        <v>0</v>
      </c>
      <c r="C39" s="564">
        <v>0</v>
      </c>
      <c r="D39" s="564">
        <v>1714.368</v>
      </c>
      <c r="E39" s="565">
        <v>4139.183</v>
      </c>
      <c r="F39" s="564">
        <v>0</v>
      </c>
      <c r="G39" s="564"/>
      <c r="H39" s="576"/>
      <c r="I39" s="564">
        <v>2424.815</v>
      </c>
      <c r="J39" s="564"/>
      <c r="K39" s="565">
        <v>141.44075251054616</v>
      </c>
    </row>
    <row r="40" spans="1:11" ht="15" customHeight="1">
      <c r="A40" s="44" t="s">
        <v>737</v>
      </c>
      <c r="B40" s="564">
        <v>193269.999</v>
      </c>
      <c r="C40" s="564">
        <v>218590.974</v>
      </c>
      <c r="D40" s="564">
        <v>240361.855</v>
      </c>
      <c r="E40" s="565">
        <v>262427.124</v>
      </c>
      <c r="F40" s="564">
        <v>25320.974999999977</v>
      </c>
      <c r="G40" s="564"/>
      <c r="H40" s="565">
        <v>13.101347923119706</v>
      </c>
      <c r="I40" s="564">
        <v>22065.269</v>
      </c>
      <c r="J40" s="564"/>
      <c r="K40" s="565">
        <v>9.180021097773604</v>
      </c>
    </row>
    <row r="41" spans="1:11" ht="15" customHeight="1">
      <c r="A41" s="610" t="s">
        <v>767</v>
      </c>
      <c r="B41" s="564">
        <v>193269.999</v>
      </c>
      <c r="C41" s="564">
        <v>218590.974</v>
      </c>
      <c r="D41" s="564">
        <v>240361.855</v>
      </c>
      <c r="E41" s="565">
        <v>278450.924</v>
      </c>
      <c r="F41" s="564">
        <v>25320.974999999977</v>
      </c>
      <c r="G41" s="564"/>
      <c r="H41" s="565">
        <v>13.101347923119706</v>
      </c>
      <c r="I41" s="564">
        <v>38089.06899999999</v>
      </c>
      <c r="J41" s="564"/>
      <c r="K41" s="565">
        <v>15.846553106357074</v>
      </c>
    </row>
    <row r="42" spans="1:11" ht="15" customHeight="1">
      <c r="A42" s="44" t="s">
        <v>77</v>
      </c>
      <c r="B42" s="564">
        <v>154803.44400000002</v>
      </c>
      <c r="C42" s="564">
        <v>175653.70299999998</v>
      </c>
      <c r="D42" s="564">
        <v>198215.244</v>
      </c>
      <c r="E42" s="565">
        <v>226843.366</v>
      </c>
      <c r="F42" s="564">
        <v>20850.25899999996</v>
      </c>
      <c r="G42" s="564"/>
      <c r="H42" s="565">
        <v>13.468859904693051</v>
      </c>
      <c r="I42" s="564">
        <v>28628.122000000003</v>
      </c>
      <c r="J42" s="564"/>
      <c r="K42" s="565">
        <v>14.442946678712563</v>
      </c>
    </row>
    <row r="43" spans="1:11" ht="15" customHeight="1">
      <c r="A43" s="44" t="s">
        <v>823</v>
      </c>
      <c r="B43" s="564">
        <v>154803.44400000002</v>
      </c>
      <c r="C43" s="564">
        <v>175653.70299999998</v>
      </c>
      <c r="D43" s="564">
        <v>198215.244</v>
      </c>
      <c r="E43" s="565">
        <v>231720.26600000003</v>
      </c>
      <c r="F43" s="564">
        <v>20850.25899999996</v>
      </c>
      <c r="G43" s="564"/>
      <c r="H43" s="565">
        <v>13.468859904693051</v>
      </c>
      <c r="I43" s="564">
        <v>33505.022000000026</v>
      </c>
      <c r="J43" s="564"/>
      <c r="K43" s="565">
        <v>16.90335280166445</v>
      </c>
    </row>
    <row r="44" spans="1:11" ht="15" customHeight="1">
      <c r="A44" s="44" t="s">
        <v>78</v>
      </c>
      <c r="B44" s="564">
        <v>38466.555</v>
      </c>
      <c r="C44" s="564">
        <v>42937.271</v>
      </c>
      <c r="D44" s="564">
        <v>42146.611</v>
      </c>
      <c r="E44" s="565">
        <v>35583.758</v>
      </c>
      <c r="F44" s="564">
        <v>4470.716</v>
      </c>
      <c r="G44" s="564"/>
      <c r="H44" s="565">
        <v>11.622345697450683</v>
      </c>
      <c r="I44" s="564">
        <v>-6562.8529999999955</v>
      </c>
      <c r="J44" s="564"/>
      <c r="K44" s="565">
        <v>-15.571484502039787</v>
      </c>
    </row>
    <row r="45" spans="1:11" ht="15" customHeight="1">
      <c r="A45" s="44" t="s">
        <v>824</v>
      </c>
      <c r="B45" s="564">
        <v>38466.555</v>
      </c>
      <c r="C45" s="564">
        <v>42937.271</v>
      </c>
      <c r="D45" s="564">
        <v>42146.611</v>
      </c>
      <c r="E45" s="565">
        <v>46730.657999999996</v>
      </c>
      <c r="F45" s="564">
        <v>4470.716</v>
      </c>
      <c r="G45" s="564"/>
      <c r="H45" s="565">
        <v>11.622345697450683</v>
      </c>
      <c r="I45" s="564">
        <v>4584.046999999999</v>
      </c>
      <c r="J45" s="564"/>
      <c r="K45" s="565">
        <v>10.876430847547859</v>
      </c>
    </row>
    <row r="46" spans="1:11" ht="15" customHeight="1">
      <c r="A46" s="243" t="s">
        <v>738</v>
      </c>
      <c r="B46" s="566">
        <v>1052.766</v>
      </c>
      <c r="C46" s="566">
        <v>1308.181</v>
      </c>
      <c r="D46" s="566">
        <v>1264.322</v>
      </c>
      <c r="E46" s="567">
        <v>938.185</v>
      </c>
      <c r="F46" s="566">
        <v>255.415</v>
      </c>
      <c r="G46" s="566"/>
      <c r="H46" s="567">
        <v>24.261326828563988</v>
      </c>
      <c r="I46" s="566">
        <v>-326.13699999999994</v>
      </c>
      <c r="J46" s="566"/>
      <c r="K46" s="567">
        <v>-25.795406549913707</v>
      </c>
    </row>
    <row r="47" spans="1:11" s="30" customFormat="1" ht="12.75">
      <c r="A47" s="299" t="s">
        <v>768</v>
      </c>
      <c r="B47" s="568">
        <v>0</v>
      </c>
      <c r="C47" s="568">
        <v>0</v>
      </c>
      <c r="D47" s="568">
        <v>0</v>
      </c>
      <c r="E47" s="569">
        <v>0</v>
      </c>
      <c r="F47" s="568">
        <v>0</v>
      </c>
      <c r="G47" s="568"/>
      <c r="H47" s="648" t="s">
        <v>250</v>
      </c>
      <c r="I47" s="568">
        <v>0</v>
      </c>
      <c r="J47" s="568"/>
      <c r="K47" s="648" t="s">
        <v>250</v>
      </c>
    </row>
    <row r="48" spans="1:11" s="30" customFormat="1" ht="12.75">
      <c r="A48" s="299" t="s">
        <v>769</v>
      </c>
      <c r="B48" s="568">
        <v>29542.4348</v>
      </c>
      <c r="C48" s="568">
        <v>28821.9</v>
      </c>
      <c r="D48" s="568">
        <v>26563.8</v>
      </c>
      <c r="E48" s="569">
        <v>43197.3</v>
      </c>
      <c r="F48" s="568">
        <v>-720.5347999999976</v>
      </c>
      <c r="G48" s="568"/>
      <c r="H48" s="569">
        <v>-2.4389824497471606</v>
      </c>
      <c r="I48" s="568">
        <v>16633.5</v>
      </c>
      <c r="J48" s="568"/>
      <c r="K48" s="569">
        <v>62.6</v>
      </c>
    </row>
    <row r="49" spans="1:11" ht="12.75">
      <c r="A49" s="44" t="s">
        <v>59</v>
      </c>
      <c r="B49" s="564">
        <v>3887.867999999999</v>
      </c>
      <c r="C49" s="564">
        <v>11287.395999999999</v>
      </c>
      <c r="D49" s="564">
        <v>7969.55</v>
      </c>
      <c r="E49" s="565">
        <v>5801.944000000003</v>
      </c>
      <c r="F49" s="564">
        <v>7569.328</v>
      </c>
      <c r="G49" s="564" t="s">
        <v>9</v>
      </c>
      <c r="H49" s="565">
        <v>194.6909720185974</v>
      </c>
      <c r="I49" s="564">
        <v>-2170.1059999999943</v>
      </c>
      <c r="J49" s="564" t="s">
        <v>10</v>
      </c>
      <c r="K49" s="565">
        <v>-27.22996906977176</v>
      </c>
    </row>
    <row r="50" spans="1:11" ht="12.75">
      <c r="A50" s="44" t="s">
        <v>60</v>
      </c>
      <c r="B50" s="564">
        <v>225019.873</v>
      </c>
      <c r="C50" s="564">
        <v>240442.66666</v>
      </c>
      <c r="D50" s="564">
        <v>256918.26099000004</v>
      </c>
      <c r="E50" s="565">
        <v>289447.00399999996</v>
      </c>
      <c r="F50" s="564">
        <v>15252.993659999996</v>
      </c>
      <c r="G50" s="564" t="s">
        <v>9</v>
      </c>
      <c r="H50" s="565">
        <v>6.778509585240054</v>
      </c>
      <c r="I50" s="564">
        <v>32531.24300999992</v>
      </c>
      <c r="J50" s="564" t="s">
        <v>10</v>
      </c>
      <c r="K50" s="565">
        <v>12.662098398395328</v>
      </c>
    </row>
    <row r="51" spans="1:11" ht="12.75">
      <c r="A51" s="44" t="s">
        <v>61</v>
      </c>
      <c r="B51" s="564">
        <v>58077.69720000001</v>
      </c>
      <c r="C51" s="564">
        <v>67521.23499999999</v>
      </c>
      <c r="D51" s="564">
        <v>78034.00800000002</v>
      </c>
      <c r="E51" s="565">
        <v>66036.54</v>
      </c>
      <c r="F51" s="564">
        <v>9613.337799999976</v>
      </c>
      <c r="G51" s="564" t="s">
        <v>9</v>
      </c>
      <c r="H51" s="565">
        <v>16.552546439461747</v>
      </c>
      <c r="I51" s="564">
        <v>-11999.968000000008</v>
      </c>
      <c r="J51" s="564" t="s">
        <v>10</v>
      </c>
      <c r="K51" s="565">
        <v>-15.377869607825353</v>
      </c>
    </row>
    <row r="52" spans="1:11" ht="12.75">
      <c r="A52" s="44" t="s">
        <v>817</v>
      </c>
      <c r="B52" s="564">
        <v>228907.745</v>
      </c>
      <c r="C52" s="564">
        <v>251730.003</v>
      </c>
      <c r="D52" s="564">
        <v>264887.766</v>
      </c>
      <c r="E52" s="565">
        <v>295248.891</v>
      </c>
      <c r="F52" s="564">
        <v>22822.258</v>
      </c>
      <c r="G52" s="564"/>
      <c r="H52" s="565">
        <v>9.970068072620261</v>
      </c>
      <c r="I52" s="564">
        <v>30361.125</v>
      </c>
      <c r="J52" s="564"/>
      <c r="K52" s="565">
        <v>11.461882690346673</v>
      </c>
    </row>
    <row r="53" spans="1:11" ht="12.75">
      <c r="A53" s="243" t="s">
        <v>79</v>
      </c>
      <c r="B53" s="566">
        <v>21557.16</v>
      </c>
      <c r="C53" s="566">
        <v>23822.470999999998</v>
      </c>
      <c r="D53" s="566">
        <v>25088.138</v>
      </c>
      <c r="E53" s="567">
        <v>27408.254999999997</v>
      </c>
      <c r="F53" s="566">
        <v>2265.3109999999942</v>
      </c>
      <c r="G53" s="566"/>
      <c r="H53" s="567">
        <v>10.508392571192095</v>
      </c>
      <c r="I53" s="566">
        <v>2320.1169999999984</v>
      </c>
      <c r="J53" s="566"/>
      <c r="K53" s="567">
        <v>9.247864468857747</v>
      </c>
    </row>
    <row r="54" spans="1:11" ht="12.75">
      <c r="A54" s="8" t="s">
        <v>838</v>
      </c>
      <c r="B54" s="1"/>
      <c r="C54" s="1"/>
      <c r="D54" s="1"/>
      <c r="E54" s="1"/>
      <c r="F54" s="1"/>
      <c r="G54" s="1"/>
      <c r="H54" s="1"/>
      <c r="I54" s="1"/>
      <c r="J54" s="1"/>
      <c r="K54" s="1"/>
    </row>
    <row r="55" spans="1:11" ht="12.75">
      <c r="A55" s="8" t="s">
        <v>839</v>
      </c>
      <c r="B55" s="1"/>
      <c r="C55" s="1"/>
      <c r="D55" s="1"/>
      <c r="E55" s="1"/>
      <c r="F55" s="1"/>
      <c r="G55" s="1"/>
      <c r="H55" s="1"/>
      <c r="I55" s="1"/>
      <c r="J55" s="1"/>
      <c r="K55" s="1"/>
    </row>
    <row r="56" spans="2:11" ht="12.75">
      <c r="B56" s="1"/>
      <c r="C56" s="1"/>
      <c r="D56" s="1"/>
      <c r="E56" s="1"/>
      <c r="F56" s="1"/>
      <c r="G56" s="1"/>
      <c r="H56" s="1"/>
      <c r="I56" s="1"/>
      <c r="J56" s="1"/>
      <c r="K56" s="1"/>
    </row>
    <row r="57" ht="12.75">
      <c r="A57" s="8" t="str">
        <f>'Monetary Survey'!A38</f>
        <v>p  = provisional, e =estimates</v>
      </c>
    </row>
  </sheetData>
  <sheetProtection/>
  <mergeCells count="5">
    <mergeCell ref="A1:K1"/>
    <mergeCell ref="A2:K2"/>
    <mergeCell ref="F6:H6"/>
    <mergeCell ref="I6:K6"/>
    <mergeCell ref="F5:K5"/>
  </mergeCells>
  <printOptions/>
  <pageMargins left="1" right="1" top="1" bottom="1" header="0.5" footer="0.5"/>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F24"/>
  <sheetViews>
    <sheetView zoomScalePageLayoutView="0" workbookViewId="0" topLeftCell="A1">
      <selection activeCell="D9" sqref="D9"/>
    </sheetView>
  </sheetViews>
  <sheetFormatPr defaultColWidth="9.140625" defaultRowHeight="12.75"/>
  <cols>
    <col min="1" max="1" width="25.421875" style="0" customWidth="1"/>
    <col min="2" max="2" width="14.8515625" style="0" customWidth="1"/>
    <col min="3" max="3" width="14.00390625" style="0" customWidth="1"/>
    <col min="4" max="4" width="14.57421875" style="0" customWidth="1"/>
    <col min="5" max="5" width="8.57421875" style="0" customWidth="1"/>
    <col min="6" max="6" width="8.8515625" style="0" customWidth="1"/>
  </cols>
  <sheetData>
    <row r="1" spans="1:6" ht="15.75">
      <c r="A1" s="812" t="s">
        <v>689</v>
      </c>
      <c r="B1" s="812"/>
      <c r="C1" s="812"/>
      <c r="D1" s="812"/>
      <c r="E1" s="812"/>
      <c r="F1" s="812"/>
    </row>
    <row r="2" spans="1:6" ht="15.75">
      <c r="A2" s="822" t="s">
        <v>859</v>
      </c>
      <c r="B2" s="822"/>
      <c r="C2" s="822"/>
      <c r="D2" s="822"/>
      <c r="E2" s="822"/>
      <c r="F2" s="822"/>
    </row>
    <row r="3" spans="1:6" ht="15.75">
      <c r="A3" s="672"/>
      <c r="B3" s="672"/>
      <c r="C3" s="672"/>
      <c r="D3" s="672"/>
      <c r="E3" s="672"/>
      <c r="F3" s="672"/>
    </row>
    <row r="4" spans="1:6" ht="12.75">
      <c r="A4" s="680"/>
      <c r="B4" s="681">
        <v>2006</v>
      </c>
      <c r="C4" s="823">
        <v>2007</v>
      </c>
      <c r="D4" s="824"/>
      <c r="E4" s="823" t="s">
        <v>311</v>
      </c>
      <c r="F4" s="825"/>
    </row>
    <row r="5" spans="1:6" ht="12.75">
      <c r="A5" s="682" t="s">
        <v>606</v>
      </c>
      <c r="B5" s="683" t="s">
        <v>840</v>
      </c>
      <c r="C5" s="681" t="s">
        <v>841</v>
      </c>
      <c r="D5" s="683" t="s">
        <v>840</v>
      </c>
      <c r="E5" s="820" t="s">
        <v>842</v>
      </c>
      <c r="F5" s="820" t="s">
        <v>843</v>
      </c>
    </row>
    <row r="6" spans="1:6" ht="12.75">
      <c r="A6" s="684"/>
      <c r="B6" s="681">
        <v>1</v>
      </c>
      <c r="C6" s="683">
        <v>2</v>
      </c>
      <c r="D6" s="683">
        <v>3</v>
      </c>
      <c r="E6" s="821"/>
      <c r="F6" s="821"/>
    </row>
    <row r="7" spans="1:6" ht="12.75">
      <c r="A7" s="661" t="s">
        <v>844</v>
      </c>
      <c r="B7" s="662">
        <v>385.89</v>
      </c>
      <c r="C7" s="662">
        <v>494.59</v>
      </c>
      <c r="D7" s="662">
        <v>513.45</v>
      </c>
      <c r="E7" s="677">
        <f>D7/C7%-100</f>
        <v>3.813259467437689</v>
      </c>
      <c r="F7" s="677">
        <f>D7/B7%-100</f>
        <v>33.05605224286717</v>
      </c>
    </row>
    <row r="8" spans="1:6" ht="12.75">
      <c r="A8" s="661" t="s">
        <v>845</v>
      </c>
      <c r="B8" s="667" t="s">
        <v>250</v>
      </c>
      <c r="C8" s="662">
        <v>122.69</v>
      </c>
      <c r="D8" s="662">
        <v>128.59</v>
      </c>
      <c r="E8" s="677">
        <f>D8/C8%-100</f>
        <v>4.808867878392704</v>
      </c>
      <c r="F8" s="663" t="s">
        <v>250</v>
      </c>
    </row>
    <row r="9" spans="1:6" ht="12.75">
      <c r="A9" s="661" t="s">
        <v>846</v>
      </c>
      <c r="B9" s="664">
        <v>94001.08</v>
      </c>
      <c r="C9" s="664">
        <v>133398.82</v>
      </c>
      <c r="D9" s="662">
        <v>138487.01</v>
      </c>
      <c r="E9" s="677">
        <f>D9/C9%-100</f>
        <v>3.8142691217208693</v>
      </c>
      <c r="F9" s="677">
        <f>D9/B9%-100</f>
        <v>47.324913713757326</v>
      </c>
    </row>
    <row r="10" spans="1:6" ht="21.75" customHeight="1">
      <c r="A10" s="665" t="s">
        <v>847</v>
      </c>
      <c r="B10" s="662">
        <v>19041</v>
      </c>
      <c r="C10" s="662">
        <v>21359</v>
      </c>
      <c r="D10" s="662">
        <v>21359</v>
      </c>
      <c r="E10" s="677">
        <f>D10/C10%-100</f>
        <v>0</v>
      </c>
      <c r="F10" s="677">
        <f>D10/B10%-100</f>
        <v>12.173730371304032</v>
      </c>
    </row>
    <row r="11" spans="1:6" ht="12.75">
      <c r="A11" s="666" t="s">
        <v>848</v>
      </c>
      <c r="B11" s="661">
        <v>129</v>
      </c>
      <c r="C11" s="661">
        <v>131</v>
      </c>
      <c r="D11" s="661">
        <v>131</v>
      </c>
      <c r="E11" s="667" t="s">
        <v>250</v>
      </c>
      <c r="F11" s="667" t="s">
        <v>250</v>
      </c>
    </row>
    <row r="12" spans="1:6" ht="12.75">
      <c r="A12" s="661" t="s">
        <v>322</v>
      </c>
      <c r="B12" s="661">
        <v>15</v>
      </c>
      <c r="C12" s="661">
        <v>16</v>
      </c>
      <c r="D12" s="661">
        <v>19</v>
      </c>
      <c r="E12" s="667" t="s">
        <v>250</v>
      </c>
      <c r="F12" s="667" t="s">
        <v>250</v>
      </c>
    </row>
    <row r="13" spans="1:6" ht="12.75">
      <c r="A13" s="666" t="s">
        <v>323</v>
      </c>
      <c r="B13" s="661">
        <v>68</v>
      </c>
      <c r="C13" s="661">
        <v>84</v>
      </c>
      <c r="D13" s="661">
        <v>84</v>
      </c>
      <c r="E13" s="667" t="s">
        <v>250</v>
      </c>
      <c r="F13" s="667" t="s">
        <v>250</v>
      </c>
    </row>
    <row r="14" spans="1:6" ht="12.75">
      <c r="A14" s="666" t="s">
        <v>324</v>
      </c>
      <c r="B14" s="661">
        <v>5997</v>
      </c>
      <c r="C14" s="661">
        <v>6799</v>
      </c>
      <c r="D14" s="661">
        <v>10947</v>
      </c>
      <c r="E14" s="677">
        <f>D14/C14%-100</f>
        <v>61.00897190763348</v>
      </c>
      <c r="F14" s="677">
        <f>D14/B14%-100</f>
        <v>82.54127063531766</v>
      </c>
    </row>
    <row r="15" spans="1:6" ht="14.25" customHeight="1">
      <c r="A15" s="668" t="s">
        <v>849</v>
      </c>
      <c r="B15" s="669"/>
      <c r="C15" s="669"/>
      <c r="D15" s="669"/>
      <c r="E15" s="678"/>
      <c r="F15" s="679"/>
    </row>
    <row r="16" spans="1:6" ht="16.5" customHeight="1">
      <c r="A16" s="670" t="s">
        <v>850</v>
      </c>
      <c r="B16" s="661">
        <v>818.48</v>
      </c>
      <c r="C16" s="661">
        <v>1225.26</v>
      </c>
      <c r="D16" s="661">
        <v>1200.61</v>
      </c>
      <c r="E16" s="677">
        <f>D16/C16%-100</f>
        <v>-2.011817899874316</v>
      </c>
      <c r="F16" s="677">
        <f>D16/B16%-100</f>
        <v>46.687762682044735</v>
      </c>
    </row>
    <row r="17" spans="1:6" ht="12" customHeight="1">
      <c r="A17" s="666" t="s">
        <v>851</v>
      </c>
      <c r="B17" s="661">
        <v>389.14</v>
      </c>
      <c r="C17" s="661">
        <v>510.23</v>
      </c>
      <c r="D17" s="661">
        <v>499.04</v>
      </c>
      <c r="E17" s="677">
        <f>D17/C17%-100</f>
        <v>-2.1931285890676833</v>
      </c>
      <c r="F17" s="677">
        <f>D17/B17%-100</f>
        <v>28.24176388960271</v>
      </c>
    </row>
    <row r="18" spans="1:6" ht="24.75" customHeight="1">
      <c r="A18" s="670" t="s">
        <v>852</v>
      </c>
      <c r="B18" s="662">
        <f>B17/B9%</f>
        <v>0.4139739671076119</v>
      </c>
      <c r="C18" s="662">
        <f>C17/C9%</f>
        <v>0.3824846426677537</v>
      </c>
      <c r="D18" s="662">
        <f>D17/D9%</f>
        <v>0.36035148711781706</v>
      </c>
      <c r="E18" s="667" t="s">
        <v>250</v>
      </c>
      <c r="F18" s="667" t="s">
        <v>250</v>
      </c>
    </row>
    <row r="19" spans="1:6" ht="23.25" customHeight="1">
      <c r="A19" s="670" t="s">
        <v>853</v>
      </c>
      <c r="B19" s="662">
        <f>B9/B21%</f>
        <v>14.540694140012903</v>
      </c>
      <c r="C19" s="662">
        <f>C9/C21%</f>
        <v>18.541107695044726</v>
      </c>
      <c r="D19" s="662">
        <f>D9/D21%</f>
        <v>19.24831544068183</v>
      </c>
      <c r="E19" s="667" t="s">
        <v>250</v>
      </c>
      <c r="F19" s="667" t="s">
        <v>250</v>
      </c>
    </row>
    <row r="20" spans="1:6" ht="20.25" customHeight="1">
      <c r="A20" s="671" t="s">
        <v>854</v>
      </c>
      <c r="B20" s="661">
        <v>29.4</v>
      </c>
      <c r="C20" s="661">
        <v>64.3</v>
      </c>
      <c r="D20" s="661">
        <v>64.4</v>
      </c>
      <c r="E20" s="667" t="s">
        <v>250</v>
      </c>
      <c r="F20" s="667" t="s">
        <v>250</v>
      </c>
    </row>
    <row r="21" spans="1:6" ht="18.75" customHeight="1">
      <c r="A21" s="670" t="s">
        <v>855</v>
      </c>
      <c r="B21" s="661">
        <v>646469</v>
      </c>
      <c r="C21" s="661">
        <v>719476</v>
      </c>
      <c r="D21" s="661">
        <v>719476</v>
      </c>
      <c r="E21" s="667" t="s">
        <v>250</v>
      </c>
      <c r="F21" s="667" t="s">
        <v>250</v>
      </c>
    </row>
    <row r="22" spans="1:6" ht="18.75" customHeight="1">
      <c r="A22" s="674"/>
      <c r="B22" s="675"/>
      <c r="C22" s="675"/>
      <c r="D22" s="675"/>
      <c r="E22" s="676"/>
      <c r="F22" s="676"/>
    </row>
    <row r="23" ht="12.75">
      <c r="A23" s="673" t="s">
        <v>856</v>
      </c>
    </row>
    <row r="24" ht="12.75">
      <c r="A24" s="673" t="s">
        <v>857</v>
      </c>
    </row>
  </sheetData>
  <sheetProtection/>
  <mergeCells count="6">
    <mergeCell ref="E5:E6"/>
    <mergeCell ref="F5:F6"/>
    <mergeCell ref="A1:F1"/>
    <mergeCell ref="A2:F2"/>
    <mergeCell ref="C4:D4"/>
    <mergeCell ref="E4:F4"/>
  </mergeCells>
  <printOptions/>
  <pageMargins left="1" right="1"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123"/>
  <sheetViews>
    <sheetView zoomScalePageLayoutView="0" workbookViewId="0" topLeftCell="A1">
      <selection activeCell="D38" sqref="D38"/>
    </sheetView>
  </sheetViews>
  <sheetFormatPr defaultColWidth="9.140625" defaultRowHeight="12.75"/>
  <cols>
    <col min="1" max="1" width="4.7109375" style="316" bestFit="1" customWidth="1"/>
    <col min="2" max="2" width="27.00390625" style="316" customWidth="1"/>
    <col min="3" max="3" width="21.140625" style="316" bestFit="1" customWidth="1"/>
    <col min="4" max="4" width="12.8515625" style="316" customWidth="1"/>
    <col min="5" max="5" width="13.57421875" style="316" customWidth="1"/>
    <col min="6" max="6" width="12.28125" style="318" bestFit="1" customWidth="1"/>
    <col min="7" max="7" width="10.140625" style="318" customWidth="1"/>
    <col min="8" max="8" width="9.57421875" style="316" bestFit="1" customWidth="1"/>
    <col min="9" max="9" width="8.28125" style="316" customWidth="1"/>
    <col min="10" max="16384" width="9.140625" style="316" customWidth="1"/>
  </cols>
  <sheetData>
    <row r="1" spans="1:9" ht="15.75">
      <c r="A1" s="827" t="s">
        <v>690</v>
      </c>
      <c r="B1" s="827"/>
      <c r="C1" s="827"/>
      <c r="D1" s="827"/>
      <c r="E1" s="827"/>
      <c r="F1" s="327"/>
      <c r="I1" s="19"/>
    </row>
    <row r="2" spans="1:7" ht="15.75">
      <c r="A2" s="822" t="s">
        <v>809</v>
      </c>
      <c r="B2" s="822"/>
      <c r="C2" s="822"/>
      <c r="D2" s="822"/>
      <c r="E2" s="822"/>
      <c r="F2" s="316"/>
      <c r="G2" s="316"/>
    </row>
    <row r="3" spans="1:7" ht="20.25">
      <c r="A3" s="614"/>
      <c r="B3" s="614"/>
      <c r="C3" s="614"/>
      <c r="D3" s="614"/>
      <c r="E3" s="614"/>
      <c r="F3" s="316"/>
      <c r="G3" s="316"/>
    </row>
    <row r="4" spans="1:7" ht="23.25" customHeight="1">
      <c r="A4" s="828" t="s">
        <v>309</v>
      </c>
      <c r="B4" s="829" t="s">
        <v>326</v>
      </c>
      <c r="C4" s="829" t="s">
        <v>327</v>
      </c>
      <c r="D4" s="623" t="s">
        <v>328</v>
      </c>
      <c r="E4" s="829" t="s">
        <v>329</v>
      </c>
      <c r="F4" s="316"/>
      <c r="G4" s="316"/>
    </row>
    <row r="5" spans="1:7" ht="23.25" customHeight="1">
      <c r="A5" s="828"/>
      <c r="B5" s="830"/>
      <c r="C5" s="830"/>
      <c r="D5" s="624" t="s">
        <v>330</v>
      </c>
      <c r="E5" s="830"/>
      <c r="F5" s="316"/>
      <c r="G5" s="316"/>
    </row>
    <row r="6" spans="1:5" s="8" customFormat="1" ht="12.75">
      <c r="A6" s="826" t="s">
        <v>860</v>
      </c>
      <c r="B6" s="826"/>
      <c r="C6" s="826"/>
      <c r="D6" s="826"/>
      <c r="E6" s="826"/>
    </row>
    <row r="7" spans="1:5" s="8" customFormat="1" ht="25.5" customHeight="1">
      <c r="A7" s="649">
        <v>1</v>
      </c>
      <c r="B7" s="685" t="s">
        <v>722</v>
      </c>
      <c r="C7" s="685" t="s">
        <v>331</v>
      </c>
      <c r="D7" s="688">
        <v>9</v>
      </c>
      <c r="E7" s="649" t="s">
        <v>332</v>
      </c>
    </row>
    <row r="8" spans="1:5" s="8" customFormat="1" ht="25.5" customHeight="1">
      <c r="A8" s="649">
        <v>2</v>
      </c>
      <c r="B8" s="685" t="s">
        <v>724</v>
      </c>
      <c r="C8" s="685" t="s">
        <v>331</v>
      </c>
      <c r="D8" s="688">
        <v>6</v>
      </c>
      <c r="E8" s="649" t="s">
        <v>664</v>
      </c>
    </row>
    <row r="9" spans="1:5" s="8" customFormat="1" ht="26.25" customHeight="1">
      <c r="A9" s="649">
        <v>3</v>
      </c>
      <c r="B9" s="622" t="s">
        <v>758</v>
      </c>
      <c r="C9" s="622" t="s">
        <v>331</v>
      </c>
      <c r="D9" s="803">
        <v>96</v>
      </c>
      <c r="E9" s="649" t="s">
        <v>759</v>
      </c>
    </row>
    <row r="10" spans="1:5" s="8" customFormat="1" ht="27.75" customHeight="1">
      <c r="A10" s="649">
        <v>4</v>
      </c>
      <c r="B10" s="622" t="s">
        <v>778</v>
      </c>
      <c r="C10" s="622" t="s">
        <v>331</v>
      </c>
      <c r="D10" s="803">
        <v>6</v>
      </c>
      <c r="E10" s="686" t="s">
        <v>779</v>
      </c>
    </row>
    <row r="11" spans="1:5" s="8" customFormat="1" ht="30" customHeight="1">
      <c r="A11" s="649">
        <v>5</v>
      </c>
      <c r="B11" s="622" t="s">
        <v>780</v>
      </c>
      <c r="C11" s="622" t="s">
        <v>331</v>
      </c>
      <c r="D11" s="803">
        <v>12</v>
      </c>
      <c r="E11" s="686" t="s">
        <v>781</v>
      </c>
    </row>
    <row r="12" spans="1:5" s="8" customFormat="1" ht="26.25" customHeight="1">
      <c r="A12" s="649">
        <v>6</v>
      </c>
      <c r="B12" s="622" t="s">
        <v>861</v>
      </c>
      <c r="C12" s="622" t="s">
        <v>331</v>
      </c>
      <c r="D12" s="803">
        <v>19.5</v>
      </c>
      <c r="E12" s="686" t="s">
        <v>782</v>
      </c>
    </row>
    <row r="13" spans="1:5" s="8" customFormat="1" ht="27" customHeight="1">
      <c r="A13" s="649">
        <v>7</v>
      </c>
      <c r="B13" s="622" t="s">
        <v>801</v>
      </c>
      <c r="C13" s="622" t="s">
        <v>331</v>
      </c>
      <c r="D13" s="803">
        <v>29.4</v>
      </c>
      <c r="E13" s="686" t="s">
        <v>802</v>
      </c>
    </row>
    <row r="14" spans="1:5" s="8" customFormat="1" ht="28.5" customHeight="1">
      <c r="A14" s="649">
        <v>8</v>
      </c>
      <c r="B14" s="622" t="s">
        <v>805</v>
      </c>
      <c r="C14" s="622" t="s">
        <v>331</v>
      </c>
      <c r="D14" s="803">
        <v>24.35</v>
      </c>
      <c r="E14" s="649" t="s">
        <v>806</v>
      </c>
    </row>
    <row r="15" spans="1:5" s="8" customFormat="1" ht="27.75" customHeight="1">
      <c r="A15" s="649">
        <v>9</v>
      </c>
      <c r="B15" s="622" t="s">
        <v>807</v>
      </c>
      <c r="C15" s="622" t="s">
        <v>331</v>
      </c>
      <c r="D15" s="803">
        <v>20</v>
      </c>
      <c r="E15" s="649" t="s">
        <v>808</v>
      </c>
    </row>
    <row r="16" spans="1:5" s="8" customFormat="1" ht="27.75" customHeight="1">
      <c r="A16" s="649">
        <v>10</v>
      </c>
      <c r="B16" s="622" t="s">
        <v>862</v>
      </c>
      <c r="C16" s="622" t="s">
        <v>331</v>
      </c>
      <c r="D16" s="803">
        <v>15</v>
      </c>
      <c r="E16" s="649" t="s">
        <v>863</v>
      </c>
    </row>
    <row r="17" spans="1:5" s="8" customFormat="1" ht="12.75">
      <c r="A17" s="831" t="s">
        <v>864</v>
      </c>
      <c r="B17" s="832"/>
      <c r="C17" s="833"/>
      <c r="D17" s="804">
        <f>SUM(D7:D16)</f>
        <v>237.25</v>
      </c>
      <c r="E17" s="162"/>
    </row>
    <row r="18" spans="1:5" s="8" customFormat="1" ht="12.75">
      <c r="A18" s="805"/>
      <c r="B18" s="805"/>
      <c r="C18" s="805"/>
      <c r="D18" s="806"/>
      <c r="E18" s="807"/>
    </row>
    <row r="19" spans="1:5" s="8" customFormat="1" ht="12.75">
      <c r="A19" s="834" t="s">
        <v>865</v>
      </c>
      <c r="B19" s="834"/>
      <c r="C19" s="834"/>
      <c r="D19" s="834"/>
      <c r="E19" s="834"/>
    </row>
    <row r="20" spans="1:5" s="8" customFormat="1" ht="26.25" customHeight="1">
      <c r="A20" s="649">
        <v>1</v>
      </c>
      <c r="B20" s="685" t="s">
        <v>723</v>
      </c>
      <c r="C20" s="685" t="s">
        <v>756</v>
      </c>
      <c r="D20" s="688">
        <v>40</v>
      </c>
      <c r="E20" s="649" t="s">
        <v>333</v>
      </c>
    </row>
    <row r="21" spans="1:5" s="8" customFormat="1" ht="25.5">
      <c r="A21" s="649">
        <v>2</v>
      </c>
      <c r="B21" s="685" t="s">
        <v>749</v>
      </c>
      <c r="C21" s="685" t="s">
        <v>756</v>
      </c>
      <c r="D21" s="688">
        <v>20</v>
      </c>
      <c r="E21" s="649" t="s">
        <v>663</v>
      </c>
    </row>
    <row r="22" spans="1:5" s="8" customFormat="1" ht="25.5">
      <c r="A22" s="649">
        <v>3</v>
      </c>
      <c r="B22" s="685" t="s">
        <v>750</v>
      </c>
      <c r="C22" s="685" t="s">
        <v>756</v>
      </c>
      <c r="D22" s="688">
        <v>20</v>
      </c>
      <c r="E22" s="649" t="s">
        <v>665</v>
      </c>
    </row>
    <row r="23" spans="1:5" s="8" customFormat="1" ht="25.5">
      <c r="A23" s="649">
        <v>4</v>
      </c>
      <c r="B23" s="687" t="s">
        <v>751</v>
      </c>
      <c r="C23" s="687" t="s">
        <v>756</v>
      </c>
      <c r="D23" s="688">
        <v>160</v>
      </c>
      <c r="E23" s="649" t="s">
        <v>682</v>
      </c>
    </row>
    <row r="24" spans="1:5" s="8" customFormat="1" ht="25.5">
      <c r="A24" s="649">
        <v>5</v>
      </c>
      <c r="B24" s="622" t="s">
        <v>755</v>
      </c>
      <c r="C24" s="622" t="s">
        <v>756</v>
      </c>
      <c r="D24" s="803">
        <v>11</v>
      </c>
      <c r="E24" s="649" t="s">
        <v>757</v>
      </c>
    </row>
    <row r="25" spans="1:5" s="8" customFormat="1" ht="25.5">
      <c r="A25" s="649">
        <v>6</v>
      </c>
      <c r="B25" s="622" t="s">
        <v>866</v>
      </c>
      <c r="C25" s="622" t="s">
        <v>756</v>
      </c>
      <c r="D25" s="803">
        <v>194</v>
      </c>
      <c r="E25" s="649" t="s">
        <v>760</v>
      </c>
    </row>
    <row r="26" spans="1:5" s="8" customFormat="1" ht="25.5">
      <c r="A26" s="649">
        <v>7</v>
      </c>
      <c r="B26" s="622" t="s">
        <v>761</v>
      </c>
      <c r="C26" s="622" t="s">
        <v>756</v>
      </c>
      <c r="D26" s="803">
        <v>80</v>
      </c>
      <c r="E26" s="649" t="s">
        <v>762</v>
      </c>
    </row>
    <row r="27" spans="1:5" s="8" customFormat="1" ht="26.25" customHeight="1">
      <c r="A27" s="649">
        <v>8</v>
      </c>
      <c r="B27" s="622" t="s">
        <v>803</v>
      </c>
      <c r="C27" s="622" t="s">
        <v>756</v>
      </c>
      <c r="D27" s="803">
        <v>6.25</v>
      </c>
      <c r="E27" s="649" t="s">
        <v>804</v>
      </c>
    </row>
    <row r="28" spans="1:5" s="8" customFormat="1" ht="25.5">
      <c r="A28" s="649">
        <v>9</v>
      </c>
      <c r="B28" s="622" t="s">
        <v>825</v>
      </c>
      <c r="C28" s="622" t="s">
        <v>756</v>
      </c>
      <c r="D28" s="803">
        <v>84</v>
      </c>
      <c r="E28" s="649" t="s">
        <v>826</v>
      </c>
    </row>
    <row r="29" spans="1:5" s="8" customFormat="1" ht="30.75" customHeight="1">
      <c r="A29" s="649">
        <v>10</v>
      </c>
      <c r="B29" s="622" t="s">
        <v>827</v>
      </c>
      <c r="C29" s="622" t="s">
        <v>756</v>
      </c>
      <c r="D29" s="803">
        <v>122</v>
      </c>
      <c r="E29" s="649" t="s">
        <v>828</v>
      </c>
    </row>
    <row r="30" spans="1:5" s="8" customFormat="1" ht="25.5">
      <c r="A30" s="649">
        <v>11</v>
      </c>
      <c r="B30" s="622" t="s">
        <v>867</v>
      </c>
      <c r="C30" s="622" t="s">
        <v>756</v>
      </c>
      <c r="D30" s="803">
        <v>30</v>
      </c>
      <c r="E30" s="649" t="s">
        <v>868</v>
      </c>
    </row>
    <row r="31" spans="1:5" s="8" customFormat="1" ht="25.5">
      <c r="A31" s="649">
        <v>12</v>
      </c>
      <c r="B31" s="622" t="s">
        <v>869</v>
      </c>
      <c r="C31" s="622" t="s">
        <v>756</v>
      </c>
      <c r="D31" s="803">
        <v>100</v>
      </c>
      <c r="E31" s="649" t="s">
        <v>870</v>
      </c>
    </row>
    <row r="32" spans="1:5" s="8" customFormat="1" ht="13.5" customHeight="1">
      <c r="A32" s="159"/>
      <c r="B32" s="835" t="s">
        <v>871</v>
      </c>
      <c r="C32" s="836"/>
      <c r="D32" s="804">
        <f>SUM(D20:D31)</f>
        <v>867.25</v>
      </c>
      <c r="E32" s="162"/>
    </row>
    <row r="33" spans="1:5" s="8" customFormat="1" ht="12.75">
      <c r="A33" s="831" t="s">
        <v>315</v>
      </c>
      <c r="B33" s="832"/>
      <c r="C33" s="833"/>
      <c r="D33" s="804">
        <f>D32+D17</f>
        <v>1104.5</v>
      </c>
      <c r="E33" s="162"/>
    </row>
    <row r="34" ht="12.75">
      <c r="G34" s="19"/>
    </row>
    <row r="35" ht="12.75">
      <c r="I35" s="19"/>
    </row>
    <row r="36" ht="12.75">
      <c r="I36" s="19"/>
    </row>
    <row r="37" ht="12.75">
      <c r="I37" s="19"/>
    </row>
    <row r="38" ht="12.75">
      <c r="I38" s="19"/>
    </row>
    <row r="39" ht="12.75">
      <c r="I39" s="19"/>
    </row>
    <row r="40" ht="12.75">
      <c r="I40" s="19"/>
    </row>
    <row r="41" ht="12.75">
      <c r="I41" s="19"/>
    </row>
    <row r="42" ht="12.75">
      <c r="I42" s="19"/>
    </row>
    <row r="43" ht="12.75">
      <c r="I43" s="19"/>
    </row>
    <row r="44" ht="12.75">
      <c r="I44" s="19"/>
    </row>
    <row r="45" ht="12.75">
      <c r="I45" s="19"/>
    </row>
    <row r="46" ht="12.75">
      <c r="I46" s="19"/>
    </row>
    <row r="47" ht="12.75">
      <c r="I47" s="19"/>
    </row>
    <row r="48" ht="12.75">
      <c r="I48" s="19"/>
    </row>
    <row r="49" ht="12.75">
      <c r="I49" s="19"/>
    </row>
    <row r="50" ht="12.75">
      <c r="I50" s="19"/>
    </row>
    <row r="51" ht="12.75">
      <c r="I51" s="19"/>
    </row>
    <row r="52" ht="12.75">
      <c r="I52" s="19"/>
    </row>
    <row r="53" ht="12.75">
      <c r="I53" s="19"/>
    </row>
    <row r="54" ht="12.75">
      <c r="I54" s="19"/>
    </row>
    <row r="55" ht="12.75">
      <c r="I55" s="19"/>
    </row>
    <row r="56" ht="12.75">
      <c r="I56" s="19"/>
    </row>
    <row r="57" ht="12.75">
      <c r="I57" s="19"/>
    </row>
    <row r="58" ht="12.75">
      <c r="I58" s="19"/>
    </row>
    <row r="59" ht="12.75">
      <c r="I59" s="19"/>
    </row>
    <row r="60" ht="12.75">
      <c r="I60" s="19"/>
    </row>
    <row r="61" ht="12.75">
      <c r="I61" s="19"/>
    </row>
    <row r="62" ht="12.75">
      <c r="I62" s="19"/>
    </row>
    <row r="63" ht="12.75">
      <c r="I63" s="19"/>
    </row>
    <row r="64" ht="12.75">
      <c r="I64" s="19"/>
    </row>
    <row r="65" ht="12.75">
      <c r="I65" s="19"/>
    </row>
    <row r="66" ht="12.75">
      <c r="I66" s="19"/>
    </row>
    <row r="67" ht="12.75">
      <c r="I67" s="19"/>
    </row>
    <row r="68" ht="12.75">
      <c r="I68" s="19"/>
    </row>
    <row r="69" ht="12.75">
      <c r="I69" s="19"/>
    </row>
    <row r="70" ht="12.75">
      <c r="I70" s="19"/>
    </row>
    <row r="71" ht="12.75">
      <c r="I71" s="19"/>
    </row>
    <row r="72" ht="12.75">
      <c r="I72" s="19"/>
    </row>
    <row r="73" ht="12.75">
      <c r="I73" s="19"/>
    </row>
    <row r="74" ht="12.75">
      <c r="I74" s="19"/>
    </row>
    <row r="75" ht="12.75">
      <c r="I75" s="19"/>
    </row>
    <row r="76" ht="12.75">
      <c r="I76" s="19"/>
    </row>
    <row r="77" ht="12.75">
      <c r="I77" s="19"/>
    </row>
    <row r="78" ht="12.75">
      <c r="I78" s="19"/>
    </row>
    <row r="79" ht="12.75">
      <c r="I79" s="19"/>
    </row>
    <row r="80" ht="12.75">
      <c r="I80" s="19"/>
    </row>
    <row r="81" ht="12.75">
      <c r="I81" s="19"/>
    </row>
    <row r="82" ht="12.75">
      <c r="I82" s="19"/>
    </row>
    <row r="83" ht="12.75">
      <c r="I83" s="19"/>
    </row>
    <row r="84" ht="12.75">
      <c r="I84" s="19"/>
    </row>
    <row r="85" ht="12.75">
      <c r="I85" s="19"/>
    </row>
    <row r="86" ht="12.75">
      <c r="I86" s="19"/>
    </row>
    <row r="87" ht="12.75">
      <c r="I87" s="19"/>
    </row>
    <row r="88" ht="12.75">
      <c r="I88" s="19"/>
    </row>
    <row r="89" ht="12.75">
      <c r="I89" s="19"/>
    </row>
    <row r="90" ht="12.75">
      <c r="I90" s="19"/>
    </row>
    <row r="91" ht="12.75">
      <c r="I91" s="19"/>
    </row>
    <row r="92" ht="12.75">
      <c r="I92" s="19"/>
    </row>
    <row r="93" ht="12.75">
      <c r="I93" s="19"/>
    </row>
    <row r="94" ht="12.75">
      <c r="I94" s="19"/>
    </row>
    <row r="95" ht="12.75">
      <c r="I95" s="19"/>
    </row>
    <row r="96" ht="12.75">
      <c r="I96" s="19"/>
    </row>
    <row r="97" ht="12.75">
      <c r="I97" s="19"/>
    </row>
    <row r="98" ht="12.75">
      <c r="I98" s="19"/>
    </row>
    <row r="99" ht="12.75">
      <c r="I99" s="19"/>
    </row>
    <row r="100" ht="12.75">
      <c r="I100" s="19"/>
    </row>
    <row r="101" ht="12.75">
      <c r="I101" s="19"/>
    </row>
    <row r="102" ht="12.75">
      <c r="I102" s="19"/>
    </row>
    <row r="103" ht="12.75">
      <c r="I103" s="19"/>
    </row>
    <row r="104" ht="12.75">
      <c r="I104" s="19"/>
    </row>
    <row r="105" ht="12.75">
      <c r="I105" s="19"/>
    </row>
    <row r="106" ht="12.75">
      <c r="I106" s="19"/>
    </row>
    <row r="107" ht="12.75">
      <c r="I107" s="19"/>
    </row>
    <row r="108" ht="12.75">
      <c r="I108" s="19"/>
    </row>
    <row r="109" ht="12.75">
      <c r="I109" s="19"/>
    </row>
    <row r="110" ht="12.75">
      <c r="I110" s="19"/>
    </row>
    <row r="111" ht="12.75">
      <c r="I111" s="19"/>
    </row>
    <row r="112" ht="12.75">
      <c r="I112" s="19"/>
    </row>
    <row r="113" ht="12.75">
      <c r="I113" s="19"/>
    </row>
    <row r="114" ht="12.75">
      <c r="I114" s="19"/>
    </row>
    <row r="115" ht="12.75">
      <c r="I115" s="19"/>
    </row>
    <row r="116" ht="12.75">
      <c r="I116" s="19"/>
    </row>
    <row r="117" ht="12.75">
      <c r="I117" s="19"/>
    </row>
    <row r="118" ht="12.75">
      <c r="I118" s="19"/>
    </row>
    <row r="119" ht="12.75">
      <c r="I119" s="19"/>
    </row>
    <row r="120" ht="12.75">
      <c r="I120" s="19"/>
    </row>
    <row r="121" ht="12.75">
      <c r="I121" s="19"/>
    </row>
    <row r="122" ht="12.75">
      <c r="I122" s="19"/>
    </row>
    <row r="123" ht="12.75">
      <c r="I123" s="19"/>
    </row>
  </sheetData>
  <sheetProtection/>
  <mergeCells count="11">
    <mergeCell ref="A17:C17"/>
    <mergeCell ref="A19:E19"/>
    <mergeCell ref="B32:C32"/>
    <mergeCell ref="A33:C33"/>
    <mergeCell ref="A6:E6"/>
    <mergeCell ref="A1:E1"/>
    <mergeCell ref="A2:E2"/>
    <mergeCell ref="A4:A5"/>
    <mergeCell ref="B4:B5"/>
    <mergeCell ref="C4:C5"/>
    <mergeCell ref="E4:E5"/>
  </mergeCells>
  <printOptions/>
  <pageMargins left="1" right="1" top="1" bottom="1" header="0.5" footer="0.5"/>
  <pageSetup fitToHeight="1" fitToWidth="1" horizontalDpi="300" verticalDpi="300" orientation="portrait" paperSize="9" scale="94" r:id="rId1"/>
</worksheet>
</file>

<file path=xl/worksheets/sheet7.xml><?xml version="1.0" encoding="utf-8"?>
<worksheet xmlns="http://schemas.openxmlformats.org/spreadsheetml/2006/main" xmlns:r="http://schemas.openxmlformats.org/officeDocument/2006/relationships">
  <dimension ref="A1:K18"/>
  <sheetViews>
    <sheetView zoomScalePageLayoutView="0" workbookViewId="0" topLeftCell="A1">
      <selection activeCell="C20" sqref="C20"/>
    </sheetView>
  </sheetViews>
  <sheetFormatPr defaultColWidth="9.140625" defaultRowHeight="12.75"/>
  <cols>
    <col min="1" max="1" width="23.8515625" style="8" customWidth="1"/>
    <col min="2" max="2" width="9.28125" style="8" customWidth="1"/>
    <col min="3" max="3" width="8.7109375" style="8" customWidth="1"/>
    <col min="4" max="4" width="10.00390625" style="8" customWidth="1"/>
    <col min="5" max="5" width="15.28125" style="8" customWidth="1"/>
    <col min="6" max="6" width="9.421875" style="8" bestFit="1" customWidth="1"/>
    <col min="7" max="7" width="8.421875" style="8" customWidth="1"/>
    <col min="8" max="8" width="9.421875" style="8" bestFit="1" customWidth="1"/>
    <col min="9" max="9" width="8.28125" style="8" customWidth="1"/>
    <col min="10" max="11" width="7.57421875" style="8" customWidth="1"/>
    <col min="12" max="16384" width="9.140625" style="8" customWidth="1"/>
  </cols>
  <sheetData>
    <row r="1" spans="1:11" ht="15.75">
      <c r="A1" s="837" t="s">
        <v>353</v>
      </c>
      <c r="B1" s="837"/>
      <c r="C1" s="837"/>
      <c r="D1" s="837"/>
      <c r="E1" s="837"/>
      <c r="F1" s="837"/>
      <c r="G1" s="837"/>
      <c r="H1" s="837"/>
      <c r="I1" s="837"/>
      <c r="J1" s="837"/>
      <c r="K1" s="837"/>
    </row>
    <row r="2" spans="1:11" ht="15.75">
      <c r="A2" s="838" t="s">
        <v>879</v>
      </c>
      <c r="B2" s="838"/>
      <c r="C2" s="838"/>
      <c r="D2" s="838"/>
      <c r="E2" s="838"/>
      <c r="F2" s="838"/>
      <c r="G2" s="838"/>
      <c r="H2" s="838"/>
      <c r="I2" s="838"/>
      <c r="J2" s="838"/>
      <c r="K2" s="838"/>
    </row>
    <row r="3" spans="1:11" ht="15.75">
      <c r="A3" s="689"/>
      <c r="B3" s="689"/>
      <c r="C3" s="689"/>
      <c r="D3" s="689"/>
      <c r="E3" s="689"/>
      <c r="F3" s="689"/>
      <c r="G3" s="689"/>
      <c r="H3" s="689"/>
      <c r="I3" s="689"/>
      <c r="J3" s="689"/>
      <c r="K3" s="689"/>
    </row>
    <row r="4" spans="1:11" ht="12.75">
      <c r="A4" s="282"/>
      <c r="B4" s="828" t="s">
        <v>872</v>
      </c>
      <c r="C4" s="828"/>
      <c r="D4" s="828"/>
      <c r="E4" s="839" t="s">
        <v>966</v>
      </c>
      <c r="F4" s="840"/>
      <c r="G4" s="840"/>
      <c r="H4" s="840"/>
      <c r="I4" s="840"/>
      <c r="J4" s="840"/>
      <c r="K4" s="841"/>
    </row>
    <row r="5" spans="1:11" ht="12.75">
      <c r="A5" s="843" t="s">
        <v>310</v>
      </c>
      <c r="B5" s="277">
        <v>2006</v>
      </c>
      <c r="C5" s="844">
        <v>2007</v>
      </c>
      <c r="D5" s="844"/>
      <c r="E5" s="277">
        <v>2006</v>
      </c>
      <c r="F5" s="828">
        <v>2007</v>
      </c>
      <c r="G5" s="828"/>
      <c r="H5" s="828"/>
      <c r="I5" s="828"/>
      <c r="J5" s="828" t="s">
        <v>311</v>
      </c>
      <c r="K5" s="828"/>
    </row>
    <row r="6" spans="1:11" ht="12.75" customHeight="1">
      <c r="A6" s="843"/>
      <c r="B6" s="699" t="s">
        <v>873</v>
      </c>
      <c r="C6" s="700" t="s">
        <v>831</v>
      </c>
      <c r="D6" s="699" t="s">
        <v>873</v>
      </c>
      <c r="E6" s="277" t="s">
        <v>874</v>
      </c>
      <c r="F6" s="828" t="s">
        <v>880</v>
      </c>
      <c r="G6" s="828"/>
      <c r="H6" s="828" t="s">
        <v>840</v>
      </c>
      <c r="I6" s="828"/>
      <c r="J6" s="829" t="s">
        <v>312</v>
      </c>
      <c r="K6" s="829" t="s">
        <v>313</v>
      </c>
    </row>
    <row r="7" spans="1:11" ht="12.75">
      <c r="A7" s="843"/>
      <c r="B7" s="204"/>
      <c r="C7" s="231"/>
      <c r="D7" s="205"/>
      <c r="E7" s="277">
        <v>1</v>
      </c>
      <c r="F7" s="277">
        <v>2</v>
      </c>
      <c r="G7" s="277">
        <v>3</v>
      </c>
      <c r="H7" s="277">
        <v>4</v>
      </c>
      <c r="I7" s="277">
        <v>5</v>
      </c>
      <c r="J7" s="842"/>
      <c r="K7" s="842"/>
    </row>
    <row r="8" spans="1:11" ht="12.75">
      <c r="A8" s="623"/>
      <c r="B8" s="701"/>
      <c r="C8" s="702"/>
      <c r="D8" s="701"/>
      <c r="E8" s="277" t="s">
        <v>314</v>
      </c>
      <c r="F8" s="277" t="s">
        <v>315</v>
      </c>
      <c r="G8" s="277" t="s">
        <v>316</v>
      </c>
      <c r="H8" s="277" t="s">
        <v>315</v>
      </c>
      <c r="I8" s="277" t="s">
        <v>316</v>
      </c>
      <c r="J8" s="830"/>
      <c r="K8" s="830"/>
    </row>
    <row r="9" spans="1:11" ht="12.75">
      <c r="A9" s="690" t="s">
        <v>315</v>
      </c>
      <c r="B9" s="299">
        <f>B10+B15+B16+B17+B18</f>
        <v>129</v>
      </c>
      <c r="C9" s="299">
        <f>C10+C15+C16+C17+C18</f>
        <v>131</v>
      </c>
      <c r="D9" s="299">
        <f>D10+D15+D16+D17+D18</f>
        <v>131</v>
      </c>
      <c r="E9" s="695">
        <v>94001.08</v>
      </c>
      <c r="F9" s="691">
        <v>133398.82</v>
      </c>
      <c r="G9" s="329">
        <f>F9/$F$9%</f>
        <v>100</v>
      </c>
      <c r="H9" s="691">
        <f>H10+H15+H16+H17+H18</f>
        <v>138487</v>
      </c>
      <c r="I9" s="329">
        <f>H9/$H$9%</f>
        <v>100.00000000000001</v>
      </c>
      <c r="J9" s="329">
        <f aca="true" t="shared" si="0" ref="J9:J18">H9/E9%-100</f>
        <v>47.32490307558169</v>
      </c>
      <c r="K9" s="329">
        <f aca="true" t="shared" si="1" ref="K9:K18">H9/F9%-100</f>
        <v>3.814261625402679</v>
      </c>
    </row>
    <row r="10" spans="1:11" ht="12.75">
      <c r="A10" s="692" t="s">
        <v>321</v>
      </c>
      <c r="B10" s="246">
        <f>B11+B12+B14+B13</f>
        <v>83</v>
      </c>
      <c r="C10" s="246">
        <f>C11+C12+C14+C13</f>
        <v>96</v>
      </c>
      <c r="D10" s="246">
        <f>D11+D12+D14+D13</f>
        <v>96</v>
      </c>
      <c r="E10" s="696">
        <f>E11+E12+E14+E13</f>
        <v>80564.49</v>
      </c>
      <c r="F10" s="693">
        <v>107708.82</v>
      </c>
      <c r="G10" s="321">
        <f aca="true" t="shared" si="2" ref="G10:G18">F10/$F$9%</f>
        <v>80.74195858703997</v>
      </c>
      <c r="H10" s="693">
        <f>H11+H12+H14+H13</f>
        <v>115265.13</v>
      </c>
      <c r="I10" s="321">
        <f aca="true" t="shared" si="3" ref="I10:I18">H10/$H$9%</f>
        <v>83.23173294244226</v>
      </c>
      <c r="J10" s="321">
        <f t="shared" si="0"/>
        <v>43.071879434723655</v>
      </c>
      <c r="K10" s="321">
        <f t="shared" si="1"/>
        <v>7.015497895158433</v>
      </c>
    </row>
    <row r="11" spans="1:11" ht="12.75">
      <c r="A11" s="694" t="s">
        <v>875</v>
      </c>
      <c r="B11" s="246">
        <v>15</v>
      </c>
      <c r="C11" s="246">
        <v>15</v>
      </c>
      <c r="D11" s="246">
        <v>15</v>
      </c>
      <c r="E11" s="693">
        <v>70000.14</v>
      </c>
      <c r="F11" s="697">
        <v>90306.87</v>
      </c>
      <c r="G11" s="321">
        <f t="shared" si="2"/>
        <v>67.69690316601002</v>
      </c>
      <c r="H11" s="697">
        <v>95164</v>
      </c>
      <c r="I11" s="321">
        <f t="shared" si="3"/>
        <v>68.71691927762173</v>
      </c>
      <c r="J11" s="321">
        <f t="shared" si="0"/>
        <v>35.94829953197237</v>
      </c>
      <c r="K11" s="321">
        <f t="shared" si="1"/>
        <v>5.378472313346705</v>
      </c>
    </row>
    <row r="12" spans="1:11" ht="12.75">
      <c r="A12" s="694" t="s">
        <v>876</v>
      </c>
      <c r="B12" s="246">
        <v>7</v>
      </c>
      <c r="C12" s="246">
        <v>13</v>
      </c>
      <c r="D12" s="246">
        <v>13</v>
      </c>
      <c r="E12" s="693">
        <v>1493.49</v>
      </c>
      <c r="F12" s="697">
        <v>3811.69</v>
      </c>
      <c r="G12" s="321">
        <f t="shared" si="2"/>
        <v>2.857364105619525</v>
      </c>
      <c r="H12" s="697">
        <v>3816.32</v>
      </c>
      <c r="I12" s="321">
        <f t="shared" si="3"/>
        <v>2.755724364019728</v>
      </c>
      <c r="J12" s="321">
        <f t="shared" si="0"/>
        <v>155.5303349871777</v>
      </c>
      <c r="K12" s="321">
        <f t="shared" si="1"/>
        <v>0.12146843001399077</v>
      </c>
    </row>
    <row r="13" spans="1:11" ht="12.75">
      <c r="A13" s="694" t="s">
        <v>877</v>
      </c>
      <c r="B13" s="246">
        <v>47</v>
      </c>
      <c r="C13" s="246">
        <v>52</v>
      </c>
      <c r="D13" s="246">
        <v>52</v>
      </c>
      <c r="E13" s="693">
        <v>4633.3</v>
      </c>
      <c r="F13" s="697">
        <v>8698.53</v>
      </c>
      <c r="G13" s="321">
        <f>F13/$F$9%</f>
        <v>6.520694860719158</v>
      </c>
      <c r="H13" s="697">
        <v>7217.88</v>
      </c>
      <c r="I13" s="321">
        <f>H13/$H$9%</f>
        <v>5.211954912735492</v>
      </c>
      <c r="J13" s="321">
        <f>H13/E13%-100</f>
        <v>55.78270347268685</v>
      </c>
      <c r="K13" s="321">
        <f>H13/F13%-100</f>
        <v>-17.021841621515364</v>
      </c>
    </row>
    <row r="14" spans="1:11" ht="12.75">
      <c r="A14" s="694" t="s">
        <v>878</v>
      </c>
      <c r="B14" s="246">
        <v>14</v>
      </c>
      <c r="C14" s="246">
        <v>16</v>
      </c>
      <c r="D14" s="246">
        <v>16</v>
      </c>
      <c r="E14" s="693">
        <v>4437.56</v>
      </c>
      <c r="F14" s="697">
        <v>7909.32</v>
      </c>
      <c r="G14" s="321">
        <f t="shared" si="2"/>
        <v>5.929077933373024</v>
      </c>
      <c r="H14" s="697">
        <v>9066.93</v>
      </c>
      <c r="I14" s="321">
        <f t="shared" si="3"/>
        <v>6.547134388065307</v>
      </c>
      <c r="J14" s="321">
        <f t="shared" si="0"/>
        <v>104.32242042924489</v>
      </c>
      <c r="K14" s="321">
        <f t="shared" si="1"/>
        <v>14.636024335846827</v>
      </c>
    </row>
    <row r="15" spans="1:11" ht="12.75">
      <c r="A15" s="622" t="s">
        <v>317</v>
      </c>
      <c r="B15" s="246">
        <v>29</v>
      </c>
      <c r="C15" s="246">
        <v>21</v>
      </c>
      <c r="D15" s="246">
        <v>21</v>
      </c>
      <c r="E15" s="693">
        <v>5266.72</v>
      </c>
      <c r="F15" s="697">
        <v>5858.27</v>
      </c>
      <c r="G15" s="321">
        <f t="shared" si="2"/>
        <v>4.391545592382302</v>
      </c>
      <c r="H15" s="697">
        <v>5858.27</v>
      </c>
      <c r="I15" s="321">
        <f t="shared" si="3"/>
        <v>4.230194891939316</v>
      </c>
      <c r="J15" s="321">
        <f t="shared" si="0"/>
        <v>11.231848285080659</v>
      </c>
      <c r="K15" s="321">
        <f t="shared" si="1"/>
        <v>0</v>
      </c>
    </row>
    <row r="16" spans="1:11" ht="12.75">
      <c r="A16" s="622" t="s">
        <v>318</v>
      </c>
      <c r="B16" s="246">
        <v>4</v>
      </c>
      <c r="C16" s="246">
        <v>4</v>
      </c>
      <c r="D16" s="246">
        <v>4</v>
      </c>
      <c r="E16" s="693">
        <v>2319.23</v>
      </c>
      <c r="F16" s="697">
        <v>3047.46</v>
      </c>
      <c r="G16" s="321">
        <f t="shared" si="2"/>
        <v>2.2844729810953353</v>
      </c>
      <c r="H16" s="697">
        <v>3055.85</v>
      </c>
      <c r="I16" s="321">
        <f t="shared" si="3"/>
        <v>2.206597009105548</v>
      </c>
      <c r="J16" s="321">
        <f t="shared" si="0"/>
        <v>31.761403569288092</v>
      </c>
      <c r="K16" s="321">
        <f t="shared" si="1"/>
        <v>0.27531124280548624</v>
      </c>
    </row>
    <row r="17" spans="1:11" ht="12.75">
      <c r="A17" s="622" t="s">
        <v>319</v>
      </c>
      <c r="B17" s="246">
        <v>8</v>
      </c>
      <c r="C17" s="246">
        <v>5</v>
      </c>
      <c r="D17" s="246">
        <v>5</v>
      </c>
      <c r="E17" s="693">
        <v>760.07</v>
      </c>
      <c r="F17" s="697">
        <v>748.58</v>
      </c>
      <c r="G17" s="321">
        <f t="shared" si="2"/>
        <v>0.5611593865672875</v>
      </c>
      <c r="H17" s="697">
        <v>762.23</v>
      </c>
      <c r="I17" s="321">
        <f t="shared" si="3"/>
        <v>0.5503982323250558</v>
      </c>
      <c r="J17" s="321">
        <f t="shared" si="0"/>
        <v>0.2841843514413114</v>
      </c>
      <c r="K17" s="321">
        <f t="shared" si="1"/>
        <v>1.8234524032167627</v>
      </c>
    </row>
    <row r="18" spans="1:11" ht="12.75">
      <c r="A18" s="622" t="s">
        <v>320</v>
      </c>
      <c r="B18" s="246">
        <v>5</v>
      </c>
      <c r="C18" s="246">
        <v>5</v>
      </c>
      <c r="D18" s="246">
        <v>5</v>
      </c>
      <c r="E18" s="693">
        <v>5090.54</v>
      </c>
      <c r="F18" s="697">
        <v>13018.1</v>
      </c>
      <c r="G18" s="321">
        <f t="shared" si="2"/>
        <v>9.758781974233356</v>
      </c>
      <c r="H18" s="697">
        <v>13545.52</v>
      </c>
      <c r="I18" s="321">
        <f t="shared" si="3"/>
        <v>9.78107692418783</v>
      </c>
      <c r="J18" s="321">
        <f t="shared" si="0"/>
        <v>166.09200595614612</v>
      </c>
      <c r="K18" s="321">
        <f t="shared" si="1"/>
        <v>4.051436077461375</v>
      </c>
    </row>
  </sheetData>
  <sheetProtection/>
  <mergeCells count="12">
    <mergeCell ref="H6:I6"/>
    <mergeCell ref="J6:J8"/>
    <mergeCell ref="A1:K1"/>
    <mergeCell ref="A2:K2"/>
    <mergeCell ref="B4:D4"/>
    <mergeCell ref="E4:K4"/>
    <mergeCell ref="K6:K8"/>
    <mergeCell ref="A5:A7"/>
    <mergeCell ref="C5:D5"/>
    <mergeCell ref="F5:I5"/>
    <mergeCell ref="J5:K5"/>
    <mergeCell ref="F6:G6"/>
  </mergeCells>
  <printOptions horizontalCentered="1"/>
  <pageMargins left="1" right="1"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R145"/>
  <sheetViews>
    <sheetView zoomScalePageLayoutView="0" workbookViewId="0" topLeftCell="A13">
      <selection activeCell="G35" sqref="G35"/>
    </sheetView>
  </sheetViews>
  <sheetFormatPr defaultColWidth="9.140625" defaultRowHeight="12.75"/>
  <cols>
    <col min="1" max="1" width="23.421875" style="316" customWidth="1"/>
    <col min="2" max="2" width="10.00390625" style="316" bestFit="1" customWidth="1"/>
    <col min="3" max="3" width="9.28125" style="316" bestFit="1" customWidth="1"/>
    <col min="4" max="4" width="9.00390625" style="316" bestFit="1" customWidth="1"/>
    <col min="5" max="6" width="8.00390625" style="316" bestFit="1" customWidth="1"/>
    <col min="7" max="7" width="8.140625" style="316" bestFit="1" customWidth="1"/>
    <col min="8" max="8" width="8.421875" style="316" customWidth="1"/>
    <col min="9" max="9" width="8.57421875" style="316" bestFit="1" customWidth="1"/>
    <col min="10" max="10" width="7.8515625" style="316" bestFit="1" customWidth="1"/>
    <col min="11" max="11" width="8.57421875" style="316" bestFit="1" customWidth="1"/>
    <col min="12" max="14" width="9.57421875" style="316" bestFit="1" customWidth="1"/>
    <col min="15" max="16384" width="9.140625" style="316" customWidth="1"/>
  </cols>
  <sheetData>
    <row r="1" spans="1:14" ht="15.75">
      <c r="A1" s="827" t="s">
        <v>122</v>
      </c>
      <c r="B1" s="827"/>
      <c r="C1" s="827"/>
      <c r="D1" s="827"/>
      <c r="E1" s="827"/>
      <c r="F1" s="827"/>
      <c r="G1" s="827"/>
      <c r="H1" s="827"/>
      <c r="I1" s="827"/>
      <c r="J1" s="827"/>
      <c r="K1" s="827"/>
      <c r="L1" s="827"/>
      <c r="M1" s="827"/>
      <c r="N1" s="827"/>
    </row>
    <row r="2" spans="1:14" ht="15.75">
      <c r="A2" s="838" t="s">
        <v>886</v>
      </c>
      <c r="B2" s="838"/>
      <c r="C2" s="838"/>
      <c r="D2" s="838"/>
      <c r="E2" s="838"/>
      <c r="F2" s="838"/>
      <c r="G2" s="838"/>
      <c r="H2" s="838"/>
      <c r="I2" s="838"/>
      <c r="J2" s="838"/>
      <c r="K2" s="838"/>
      <c r="L2" s="838"/>
      <c r="M2" s="838"/>
      <c r="N2" s="838"/>
    </row>
    <row r="3" spans="1:14" ht="12.75">
      <c r="A3" s="405"/>
      <c r="B3" s="405"/>
      <c r="C3" s="405"/>
      <c r="D3" s="405"/>
      <c r="E3" s="405"/>
      <c r="F3" s="405"/>
      <c r="G3" s="405"/>
      <c r="H3" s="405"/>
      <c r="I3" s="405"/>
      <c r="J3" s="405"/>
      <c r="K3" s="405"/>
      <c r="L3" s="405"/>
      <c r="M3" s="405"/>
      <c r="N3" s="405"/>
    </row>
    <row r="4" spans="1:14" ht="12.75">
      <c r="A4" s="845" t="s">
        <v>334</v>
      </c>
      <c r="B4" s="828" t="s">
        <v>335</v>
      </c>
      <c r="C4" s="828"/>
      <c r="D4" s="828"/>
      <c r="E4" s="828"/>
      <c r="F4" s="828"/>
      <c r="G4" s="828"/>
      <c r="H4" s="828"/>
      <c r="I4" s="828"/>
      <c r="J4" s="828"/>
      <c r="K4" s="828"/>
      <c r="L4" s="848" t="s">
        <v>311</v>
      </c>
      <c r="M4" s="848"/>
      <c r="N4" s="848"/>
    </row>
    <row r="5" spans="1:14" ht="18" customHeight="1">
      <c r="A5" s="846"/>
      <c r="B5" s="277">
        <v>2005</v>
      </c>
      <c r="C5" s="828">
        <v>2006</v>
      </c>
      <c r="D5" s="828"/>
      <c r="E5" s="828"/>
      <c r="F5" s="839">
        <v>2007</v>
      </c>
      <c r="G5" s="840"/>
      <c r="H5" s="840"/>
      <c r="I5" s="840"/>
      <c r="J5" s="840"/>
      <c r="K5" s="841"/>
      <c r="L5" s="848"/>
      <c r="M5" s="848"/>
      <c r="N5" s="848"/>
    </row>
    <row r="6" spans="1:14" ht="18" customHeight="1">
      <c r="A6" s="846"/>
      <c r="B6" s="346" t="s">
        <v>881</v>
      </c>
      <c r="C6" s="849" t="s">
        <v>882</v>
      </c>
      <c r="D6" s="850"/>
      <c r="E6" s="851"/>
      <c r="F6" s="849" t="s">
        <v>883</v>
      </c>
      <c r="G6" s="850"/>
      <c r="H6" s="851"/>
      <c r="I6" s="849" t="s">
        <v>884</v>
      </c>
      <c r="J6" s="850"/>
      <c r="K6" s="851"/>
      <c r="L6" s="848"/>
      <c r="M6" s="848"/>
      <c r="N6" s="848"/>
    </row>
    <row r="7" spans="1:14" ht="18" customHeight="1">
      <c r="A7" s="846"/>
      <c r="B7" s="703" t="s">
        <v>336</v>
      </c>
      <c r="C7" s="704" t="s">
        <v>337</v>
      </c>
      <c r="D7" s="703" t="s">
        <v>338</v>
      </c>
      <c r="E7" s="703" t="s">
        <v>336</v>
      </c>
      <c r="F7" s="704" t="s">
        <v>337</v>
      </c>
      <c r="G7" s="703" t="s">
        <v>338</v>
      </c>
      <c r="H7" s="703" t="s">
        <v>336</v>
      </c>
      <c r="I7" s="704" t="s">
        <v>337</v>
      </c>
      <c r="J7" s="703" t="s">
        <v>338</v>
      </c>
      <c r="K7" s="703" t="s">
        <v>336</v>
      </c>
      <c r="L7" s="848"/>
      <c r="M7" s="848"/>
      <c r="N7" s="848"/>
    </row>
    <row r="8" spans="1:14" ht="18" customHeight="1">
      <c r="A8" s="847"/>
      <c r="B8" s="705">
        <v>1</v>
      </c>
      <c r="C8" s="703">
        <v>2</v>
      </c>
      <c r="D8" s="703">
        <v>3</v>
      </c>
      <c r="E8" s="704">
        <v>4</v>
      </c>
      <c r="F8" s="703">
        <v>5</v>
      </c>
      <c r="G8" s="703">
        <v>6</v>
      </c>
      <c r="H8" s="704">
        <v>7</v>
      </c>
      <c r="I8" s="703">
        <v>8</v>
      </c>
      <c r="J8" s="703">
        <v>9</v>
      </c>
      <c r="K8" s="705">
        <v>10</v>
      </c>
      <c r="L8" s="706" t="s">
        <v>339</v>
      </c>
      <c r="M8" s="707" t="s">
        <v>340</v>
      </c>
      <c r="N8" s="706" t="s">
        <v>341</v>
      </c>
    </row>
    <row r="9" spans="1:14" ht="18" customHeight="1">
      <c r="A9" s="335" t="s">
        <v>342</v>
      </c>
      <c r="B9" s="615" t="s">
        <v>250</v>
      </c>
      <c r="C9" s="615" t="s">
        <v>250</v>
      </c>
      <c r="D9" s="615" t="s">
        <v>250</v>
      </c>
      <c r="E9" s="615" t="s">
        <v>250</v>
      </c>
      <c r="F9" s="717">
        <v>541.89</v>
      </c>
      <c r="G9" s="717">
        <v>501</v>
      </c>
      <c r="H9" s="717">
        <v>525.64</v>
      </c>
      <c r="I9" s="717">
        <v>561.3</v>
      </c>
      <c r="J9" s="717">
        <v>531.09</v>
      </c>
      <c r="K9" s="717">
        <v>553.92</v>
      </c>
      <c r="L9" s="708" t="s">
        <v>250</v>
      </c>
      <c r="M9" s="708" t="s">
        <v>250</v>
      </c>
      <c r="N9" s="708">
        <f>K9/H9%-100</f>
        <v>5.380108058747425</v>
      </c>
    </row>
    <row r="10" spans="1:14" ht="17.25" customHeight="1">
      <c r="A10" s="336" t="s">
        <v>343</v>
      </c>
      <c r="B10" s="615" t="s">
        <v>250</v>
      </c>
      <c r="C10" s="615" t="s">
        <v>250</v>
      </c>
      <c r="D10" s="615" t="s">
        <v>250</v>
      </c>
      <c r="E10" s="615" t="s">
        <v>250</v>
      </c>
      <c r="F10" s="717">
        <v>484.44</v>
      </c>
      <c r="G10" s="717">
        <v>441.07</v>
      </c>
      <c r="H10" s="717">
        <v>441.07</v>
      </c>
      <c r="I10" s="717">
        <v>445.35</v>
      </c>
      <c r="J10" s="717">
        <v>433.19</v>
      </c>
      <c r="K10" s="717">
        <v>441.61</v>
      </c>
      <c r="L10" s="708" t="s">
        <v>250</v>
      </c>
      <c r="M10" s="708" t="s">
        <v>250</v>
      </c>
      <c r="N10" s="708">
        <f aca="true" t="shared" si="0" ref="N10:N18">K10/H10%-100</f>
        <v>0.12242954633050829</v>
      </c>
    </row>
    <row r="11" spans="1:14" ht="18" customHeight="1">
      <c r="A11" s="336" t="s">
        <v>752</v>
      </c>
      <c r="B11" s="615" t="s">
        <v>250</v>
      </c>
      <c r="C11" s="615" t="s">
        <v>250</v>
      </c>
      <c r="D11" s="615" t="s">
        <v>250</v>
      </c>
      <c r="E11" s="615" t="s">
        <v>250</v>
      </c>
      <c r="F11" s="717">
        <v>609.43</v>
      </c>
      <c r="G11" s="717">
        <v>600.65</v>
      </c>
      <c r="H11" s="717">
        <v>601.03</v>
      </c>
      <c r="I11" s="717">
        <v>601.79</v>
      </c>
      <c r="J11" s="717">
        <v>548.03</v>
      </c>
      <c r="K11" s="717">
        <v>548.48</v>
      </c>
      <c r="L11" s="708" t="s">
        <v>250</v>
      </c>
      <c r="M11" s="708" t="s">
        <v>250</v>
      </c>
      <c r="N11" s="708">
        <f t="shared" si="0"/>
        <v>-8.743323960534411</v>
      </c>
    </row>
    <row r="12" spans="1:14" ht="18" customHeight="1">
      <c r="A12" s="336" t="s">
        <v>725</v>
      </c>
      <c r="B12" s="615" t="s">
        <v>250</v>
      </c>
      <c r="C12" s="615" t="s">
        <v>250</v>
      </c>
      <c r="D12" s="615" t="s">
        <v>250</v>
      </c>
      <c r="E12" s="615" t="s">
        <v>250</v>
      </c>
      <c r="F12" s="717">
        <v>439.98</v>
      </c>
      <c r="G12" s="717">
        <v>418.56</v>
      </c>
      <c r="H12" s="717">
        <v>418.56</v>
      </c>
      <c r="I12" s="717">
        <v>436.29</v>
      </c>
      <c r="J12" s="717">
        <v>418.84</v>
      </c>
      <c r="K12" s="717">
        <v>436.29</v>
      </c>
      <c r="L12" s="708" t="s">
        <v>250</v>
      </c>
      <c r="M12" s="708" t="s">
        <v>250</v>
      </c>
      <c r="N12" s="708">
        <f t="shared" si="0"/>
        <v>4.235951834862391</v>
      </c>
    </row>
    <row r="13" spans="1:14" ht="18" customHeight="1">
      <c r="A13" s="336" t="s">
        <v>317</v>
      </c>
      <c r="B13" s="615" t="s">
        <v>250</v>
      </c>
      <c r="C13" s="615" t="s">
        <v>250</v>
      </c>
      <c r="D13" s="615" t="s">
        <v>250</v>
      </c>
      <c r="E13" s="615" t="s">
        <v>250</v>
      </c>
      <c r="F13" s="717">
        <v>347.07</v>
      </c>
      <c r="G13" s="717">
        <v>326.83</v>
      </c>
      <c r="H13" s="717">
        <v>329.42</v>
      </c>
      <c r="I13" s="717">
        <v>329.42</v>
      </c>
      <c r="J13" s="717">
        <v>329.42</v>
      </c>
      <c r="K13" s="717">
        <v>329.42</v>
      </c>
      <c r="L13" s="708" t="s">
        <v>250</v>
      </c>
      <c r="M13" s="708" t="s">
        <v>250</v>
      </c>
      <c r="N13" s="708">
        <f t="shared" si="0"/>
        <v>0</v>
      </c>
    </row>
    <row r="14" spans="1:14" ht="18" customHeight="1">
      <c r="A14" s="336" t="s">
        <v>318</v>
      </c>
      <c r="B14" s="615" t="s">
        <v>250</v>
      </c>
      <c r="C14" s="615" t="s">
        <v>250</v>
      </c>
      <c r="D14" s="615" t="s">
        <v>250</v>
      </c>
      <c r="E14" s="615" t="s">
        <v>250</v>
      </c>
      <c r="F14" s="717">
        <v>235.38</v>
      </c>
      <c r="G14" s="717">
        <v>233.84</v>
      </c>
      <c r="H14" s="717">
        <v>235</v>
      </c>
      <c r="I14" s="717">
        <v>239.5</v>
      </c>
      <c r="J14" s="717">
        <v>228.44</v>
      </c>
      <c r="K14" s="717">
        <v>235.64</v>
      </c>
      <c r="L14" s="708" t="s">
        <v>250</v>
      </c>
      <c r="M14" s="708" t="s">
        <v>250</v>
      </c>
      <c r="N14" s="708">
        <f t="shared" si="0"/>
        <v>0.2723404255319082</v>
      </c>
    </row>
    <row r="15" spans="1:14" ht="18" customHeight="1">
      <c r="A15" s="336" t="s">
        <v>319</v>
      </c>
      <c r="B15" s="615" t="s">
        <v>250</v>
      </c>
      <c r="C15" s="615" t="s">
        <v>250</v>
      </c>
      <c r="D15" s="615" t="s">
        <v>250</v>
      </c>
      <c r="E15" s="615" t="s">
        <v>250</v>
      </c>
      <c r="F15" s="717">
        <v>148.71</v>
      </c>
      <c r="G15" s="717">
        <v>146.05</v>
      </c>
      <c r="H15" s="717">
        <v>146.05</v>
      </c>
      <c r="I15" s="717">
        <v>148.71</v>
      </c>
      <c r="J15" s="717">
        <v>146.05</v>
      </c>
      <c r="K15" s="717">
        <v>148.71</v>
      </c>
      <c r="L15" s="708" t="s">
        <v>250</v>
      </c>
      <c r="M15" s="708" t="s">
        <v>250</v>
      </c>
      <c r="N15" s="708">
        <f t="shared" si="0"/>
        <v>1.8212940773707658</v>
      </c>
    </row>
    <row r="16" spans="1:14" ht="18" customHeight="1">
      <c r="A16" s="337" t="s">
        <v>320</v>
      </c>
      <c r="B16" s="615" t="s">
        <v>250</v>
      </c>
      <c r="C16" s="615" t="s">
        <v>250</v>
      </c>
      <c r="D16" s="615" t="s">
        <v>250</v>
      </c>
      <c r="E16" s="615" t="s">
        <v>250</v>
      </c>
      <c r="F16" s="717">
        <v>669.14</v>
      </c>
      <c r="G16" s="717">
        <v>650.14</v>
      </c>
      <c r="H16" s="717">
        <v>669.14</v>
      </c>
      <c r="I16" s="717">
        <v>696.25</v>
      </c>
      <c r="J16" s="717">
        <v>661.01</v>
      </c>
      <c r="K16" s="717">
        <v>696.25</v>
      </c>
      <c r="L16" s="708" t="s">
        <v>250</v>
      </c>
      <c r="M16" s="708" t="s">
        <v>250</v>
      </c>
      <c r="N16" s="708">
        <f t="shared" si="0"/>
        <v>4.051469049825158</v>
      </c>
    </row>
    <row r="17" spans="1:14" ht="18" customHeight="1">
      <c r="A17" s="254" t="s">
        <v>221</v>
      </c>
      <c r="B17" s="338">
        <v>285.42</v>
      </c>
      <c r="C17" s="338">
        <v>385.89</v>
      </c>
      <c r="D17" s="709">
        <v>331.88</v>
      </c>
      <c r="E17" s="709">
        <v>385.89</v>
      </c>
      <c r="F17" s="548">
        <v>507.46</v>
      </c>
      <c r="G17" s="548">
        <v>480.99</v>
      </c>
      <c r="H17" s="548">
        <v>494.59</v>
      </c>
      <c r="I17" s="548">
        <v>518.62</v>
      </c>
      <c r="J17" s="548">
        <v>497.73</v>
      </c>
      <c r="K17" s="548">
        <v>513.45</v>
      </c>
      <c r="L17" s="338">
        <f>E17/B17%-100</f>
        <v>35.20075677948287</v>
      </c>
      <c r="M17" s="338">
        <f>K17/E17%-100</f>
        <v>33.05605224286717</v>
      </c>
      <c r="N17" s="338">
        <f t="shared" si="0"/>
        <v>3.813259467437689</v>
      </c>
    </row>
    <row r="18" spans="1:14" ht="18" customHeight="1">
      <c r="A18" s="595" t="s">
        <v>783</v>
      </c>
      <c r="B18" s="605"/>
      <c r="C18" s="606"/>
      <c r="D18" s="710"/>
      <c r="E18" s="710"/>
      <c r="F18" s="708">
        <v>126.57</v>
      </c>
      <c r="G18" s="711">
        <v>118.95</v>
      </c>
      <c r="H18" s="711">
        <v>122.69</v>
      </c>
      <c r="I18" s="719">
        <v>130.34</v>
      </c>
      <c r="J18" s="711">
        <v>123.85</v>
      </c>
      <c r="K18" s="711">
        <v>128.59</v>
      </c>
      <c r="L18" s="607"/>
      <c r="M18" s="607"/>
      <c r="N18" s="708">
        <f t="shared" si="0"/>
        <v>4.808867878392704</v>
      </c>
    </row>
    <row r="19" spans="1:14" ht="18" customHeight="1">
      <c r="A19" s="14"/>
      <c r="B19" s="340"/>
      <c r="C19" s="341"/>
      <c r="D19" s="63"/>
      <c r="E19" s="63"/>
      <c r="F19" s="63"/>
      <c r="G19" s="63"/>
      <c r="H19" s="63"/>
      <c r="I19" s="342"/>
      <c r="J19" s="343"/>
      <c r="K19" s="343"/>
      <c r="L19" s="344"/>
      <c r="M19" s="344"/>
      <c r="N19" s="344"/>
    </row>
    <row r="20" spans="1:14" ht="18" customHeight="1">
      <c r="A20" s="852" t="s">
        <v>344</v>
      </c>
      <c r="B20" s="852"/>
      <c r="C20" s="852"/>
      <c r="D20" s="852"/>
      <c r="E20" s="852"/>
      <c r="F20" s="852"/>
      <c r="G20" s="852"/>
      <c r="H20" s="852"/>
      <c r="I20" s="852"/>
      <c r="J20" s="852"/>
      <c r="K20" s="852"/>
      <c r="L20" s="852"/>
      <c r="M20" s="852"/>
      <c r="N20" s="852"/>
    </row>
    <row r="21" spans="1:14" ht="18" customHeight="1">
      <c r="A21" s="829" t="s">
        <v>310</v>
      </c>
      <c r="B21" s="839">
        <v>2006</v>
      </c>
      <c r="C21" s="840"/>
      <c r="D21" s="841"/>
      <c r="E21" s="839">
        <v>2007</v>
      </c>
      <c r="F21" s="840"/>
      <c r="G21" s="840"/>
      <c r="H21" s="840"/>
      <c r="I21" s="840"/>
      <c r="J21" s="841"/>
      <c r="K21" s="849" t="s">
        <v>311</v>
      </c>
      <c r="L21" s="850"/>
      <c r="M21" s="850"/>
      <c r="N21" s="851"/>
    </row>
    <row r="22" spans="1:14" ht="18" customHeight="1">
      <c r="A22" s="842"/>
      <c r="B22" s="849" t="s">
        <v>882</v>
      </c>
      <c r="C22" s="850"/>
      <c r="D22" s="851"/>
      <c r="E22" s="849" t="s">
        <v>885</v>
      </c>
      <c r="F22" s="850"/>
      <c r="G22" s="851"/>
      <c r="H22" s="849" t="s">
        <v>882</v>
      </c>
      <c r="I22" s="850"/>
      <c r="J22" s="851"/>
      <c r="K22" s="853" t="s">
        <v>345</v>
      </c>
      <c r="L22" s="854"/>
      <c r="M22" s="853" t="s">
        <v>346</v>
      </c>
      <c r="N22" s="854"/>
    </row>
    <row r="23" spans="1:14" ht="31.5">
      <c r="A23" s="842"/>
      <c r="B23" s="347" t="s">
        <v>347</v>
      </c>
      <c r="C23" s="347" t="s">
        <v>683</v>
      </c>
      <c r="D23" s="347" t="s">
        <v>348</v>
      </c>
      <c r="E23" s="348" t="s">
        <v>347</v>
      </c>
      <c r="F23" s="348" t="s">
        <v>684</v>
      </c>
      <c r="G23" s="347" t="s">
        <v>348</v>
      </c>
      <c r="H23" s="348" t="s">
        <v>347</v>
      </c>
      <c r="I23" s="348" t="s">
        <v>683</v>
      </c>
      <c r="J23" s="347" t="s">
        <v>348</v>
      </c>
      <c r="K23" s="855"/>
      <c r="L23" s="856"/>
      <c r="M23" s="855"/>
      <c r="N23" s="856"/>
    </row>
    <row r="24" spans="1:14" ht="18" customHeight="1">
      <c r="A24" s="830"/>
      <c r="B24" s="712">
        <v>1</v>
      </c>
      <c r="C24" s="712">
        <v>2</v>
      </c>
      <c r="D24" s="706">
        <v>3</v>
      </c>
      <c r="E24" s="713">
        <v>4</v>
      </c>
      <c r="F24" s="713">
        <v>5</v>
      </c>
      <c r="G24" s="713">
        <v>6</v>
      </c>
      <c r="H24" s="713">
        <v>7</v>
      </c>
      <c r="I24" s="713">
        <v>8</v>
      </c>
      <c r="J24" s="706">
        <v>9</v>
      </c>
      <c r="K24" s="706" t="s">
        <v>349</v>
      </c>
      <c r="L24" s="707" t="s">
        <v>350</v>
      </c>
      <c r="M24" s="706" t="s">
        <v>351</v>
      </c>
      <c r="N24" s="706" t="s">
        <v>219</v>
      </c>
    </row>
    <row r="25" spans="1:14" ht="18" customHeight="1">
      <c r="A25" s="714" t="s">
        <v>314</v>
      </c>
      <c r="B25" s="715">
        <f>SUM(B26:B33)</f>
        <v>818.4799999999999</v>
      </c>
      <c r="C25" s="715">
        <f>SUM(C26:C33)</f>
        <v>389.14</v>
      </c>
      <c r="D25" s="720">
        <f>C25/$C$25%</f>
        <v>100</v>
      </c>
      <c r="E25" s="716">
        <f>E26+E27+E28+E29+E30+E31+E32+E33</f>
        <v>1225.26</v>
      </c>
      <c r="F25" s="716">
        <f>F26+F27+F28+F29+F30+F31+F32+F33</f>
        <v>510.22999999999996</v>
      </c>
      <c r="G25" s="720">
        <f aca="true" t="shared" si="1" ref="G25:G33">F25/$F$25%</f>
        <v>100</v>
      </c>
      <c r="H25" s="717">
        <f>H26+H27+H28+H29+H30+H31+H32+H33</f>
        <v>1200.6100000000001</v>
      </c>
      <c r="I25" s="717">
        <f>I26+I27+I28+I29+I30+I31+I32+I33</f>
        <v>499.04</v>
      </c>
      <c r="J25" s="717">
        <f>I25/$I$25%</f>
        <v>100</v>
      </c>
      <c r="K25" s="721">
        <f>H25/B25%-100</f>
        <v>46.68776268204479</v>
      </c>
      <c r="L25" s="708">
        <f>H25/E25%-100</f>
        <v>-2.011817899874302</v>
      </c>
      <c r="M25" s="708">
        <f>I25/C25%-100</f>
        <v>28.24176388960271</v>
      </c>
      <c r="N25" s="708">
        <f>I25/F25%-100</f>
        <v>-2.193128589067669</v>
      </c>
    </row>
    <row r="26" spans="1:14" ht="18" customHeight="1">
      <c r="A26" s="345" t="s">
        <v>342</v>
      </c>
      <c r="B26" s="715">
        <v>669.45</v>
      </c>
      <c r="C26" s="715">
        <v>357.76</v>
      </c>
      <c r="D26" s="720">
        <f aca="true" t="shared" si="2" ref="D26:D33">C26/$C$25%</f>
        <v>91.9360641414401</v>
      </c>
      <c r="E26" s="717">
        <v>396.06</v>
      </c>
      <c r="F26" s="717">
        <v>238.16</v>
      </c>
      <c r="G26" s="720">
        <f t="shared" si="1"/>
        <v>46.67698880896851</v>
      </c>
      <c r="H26" s="717">
        <v>476.67</v>
      </c>
      <c r="I26" s="717">
        <v>306.66</v>
      </c>
      <c r="J26" s="717">
        <f aca="true" t="shared" si="3" ref="J26:J33">I26/$I$25%</f>
        <v>61.44998396922091</v>
      </c>
      <c r="K26" s="721">
        <f aca="true" t="shared" si="4" ref="K26:K33">H26/B26%-100</f>
        <v>-28.796773470759575</v>
      </c>
      <c r="L26" s="708">
        <f aca="true" t="shared" si="5" ref="L26:L33">H26/E26%-100</f>
        <v>20.352976821693687</v>
      </c>
      <c r="M26" s="708">
        <f aca="true" t="shared" si="6" ref="M26:M33">I26/C26%-100</f>
        <v>-14.283318425760271</v>
      </c>
      <c r="N26" s="708">
        <f aca="true" t="shared" si="7" ref="N26:N33">I26/F26%-100</f>
        <v>28.762176687940894</v>
      </c>
    </row>
    <row r="27" spans="1:14" ht="18" customHeight="1">
      <c r="A27" s="345" t="s">
        <v>343</v>
      </c>
      <c r="B27" s="715">
        <v>10.31</v>
      </c>
      <c r="C27" s="715">
        <v>3.89</v>
      </c>
      <c r="D27" s="720">
        <f t="shared" si="2"/>
        <v>0.9996402323071388</v>
      </c>
      <c r="E27" s="717">
        <v>125.07</v>
      </c>
      <c r="F27" s="717">
        <v>62.97</v>
      </c>
      <c r="G27" s="720">
        <f t="shared" si="1"/>
        <v>12.341493052152952</v>
      </c>
      <c r="H27" s="717">
        <v>125.8</v>
      </c>
      <c r="I27" s="717">
        <v>43.32</v>
      </c>
      <c r="J27" s="717">
        <f t="shared" si="3"/>
        <v>8.680666880410389</v>
      </c>
      <c r="K27" s="721">
        <f t="shared" si="4"/>
        <v>1120.1745877788553</v>
      </c>
      <c r="L27" s="708">
        <f t="shared" si="5"/>
        <v>0.5836731430399027</v>
      </c>
      <c r="M27" s="708">
        <f t="shared" si="6"/>
        <v>1013.6246786632389</v>
      </c>
      <c r="N27" s="708">
        <f t="shared" si="7"/>
        <v>-31.205335874225824</v>
      </c>
    </row>
    <row r="28" spans="1:14" ht="18" customHeight="1">
      <c r="A28" s="345" t="s">
        <v>752</v>
      </c>
      <c r="B28" s="715">
        <v>40.62</v>
      </c>
      <c r="C28" s="715">
        <v>13.06</v>
      </c>
      <c r="D28" s="720">
        <f t="shared" si="2"/>
        <v>3.356118620547875</v>
      </c>
      <c r="E28" s="717">
        <v>24.51</v>
      </c>
      <c r="F28" s="717">
        <v>6.37</v>
      </c>
      <c r="G28" s="720">
        <f t="shared" si="1"/>
        <v>1.248456578405817</v>
      </c>
      <c r="H28" s="717">
        <v>43.6</v>
      </c>
      <c r="I28" s="717">
        <v>11.18</v>
      </c>
      <c r="J28" s="717">
        <f t="shared" si="3"/>
        <v>2.2403013786470023</v>
      </c>
      <c r="K28" s="721">
        <f t="shared" si="4"/>
        <v>7.336287543082236</v>
      </c>
      <c r="L28" s="708">
        <f t="shared" si="5"/>
        <v>77.88657690738475</v>
      </c>
      <c r="M28" s="708">
        <f t="shared" si="6"/>
        <v>-14.395099540581924</v>
      </c>
      <c r="N28" s="708">
        <f t="shared" si="7"/>
        <v>75.51020408163262</v>
      </c>
    </row>
    <row r="29" spans="1:14" ht="18" customHeight="1">
      <c r="A29" s="345" t="s">
        <v>725</v>
      </c>
      <c r="B29" s="715">
        <v>92.54</v>
      </c>
      <c r="C29" s="715">
        <v>12.76</v>
      </c>
      <c r="D29" s="720">
        <f t="shared" si="2"/>
        <v>3.2790255435061932</v>
      </c>
      <c r="E29" s="717">
        <v>339.57</v>
      </c>
      <c r="F29" s="717">
        <v>126.08</v>
      </c>
      <c r="G29" s="720">
        <f t="shared" si="1"/>
        <v>24.71042471042471</v>
      </c>
      <c r="H29" s="717">
        <v>149.17</v>
      </c>
      <c r="I29" s="717">
        <v>42.49</v>
      </c>
      <c r="J29" s="717">
        <f t="shared" si="3"/>
        <v>8.514347547290798</v>
      </c>
      <c r="K29" s="721">
        <f t="shared" si="4"/>
        <v>61.1951588502269</v>
      </c>
      <c r="L29" s="708">
        <f t="shared" si="5"/>
        <v>-56.07091321377035</v>
      </c>
      <c r="M29" s="708">
        <f t="shared" si="6"/>
        <v>232.99373040752357</v>
      </c>
      <c r="N29" s="708">
        <f t="shared" si="7"/>
        <v>-66.29917512690355</v>
      </c>
    </row>
    <row r="30" spans="1:14" ht="18" customHeight="1">
      <c r="A30" s="345" t="s">
        <v>317</v>
      </c>
      <c r="B30" s="715">
        <v>0.63</v>
      </c>
      <c r="C30" s="715">
        <v>1.32</v>
      </c>
      <c r="D30" s="720">
        <f t="shared" si="2"/>
        <v>0.3392095389833993</v>
      </c>
      <c r="E30" s="717">
        <v>11.66</v>
      </c>
      <c r="F30" s="717">
        <v>1.75</v>
      </c>
      <c r="G30" s="720">
        <f t="shared" si="1"/>
        <v>0.3429825764851146</v>
      </c>
      <c r="H30" s="717">
        <v>0.5</v>
      </c>
      <c r="I30" s="717">
        <v>0.02</v>
      </c>
      <c r="J30" s="717">
        <f t="shared" si="3"/>
        <v>0.0040076947739660146</v>
      </c>
      <c r="K30" s="721">
        <f t="shared" si="4"/>
        <v>-20.634920634920633</v>
      </c>
      <c r="L30" s="708">
        <f t="shared" si="5"/>
        <v>-95.71183533447685</v>
      </c>
      <c r="M30" s="708">
        <f t="shared" si="6"/>
        <v>-98.48484848484848</v>
      </c>
      <c r="N30" s="708">
        <f t="shared" si="7"/>
        <v>-98.85714285714286</v>
      </c>
    </row>
    <row r="31" spans="1:18" ht="18" customHeight="1">
      <c r="A31" s="345" t="s">
        <v>318</v>
      </c>
      <c r="B31" s="715">
        <v>4.13</v>
      </c>
      <c r="C31" s="715">
        <v>0.19</v>
      </c>
      <c r="D31" s="720">
        <f t="shared" si="2"/>
        <v>0.048825615459731714</v>
      </c>
      <c r="E31" s="717">
        <v>2.81</v>
      </c>
      <c r="F31" s="717">
        <v>0.24</v>
      </c>
      <c r="G31" s="720">
        <f t="shared" si="1"/>
        <v>0.04703761048938714</v>
      </c>
      <c r="H31" s="717">
        <v>13.97</v>
      </c>
      <c r="I31" s="717">
        <v>1.41</v>
      </c>
      <c r="J31" s="717">
        <f t="shared" si="3"/>
        <v>0.282542481564604</v>
      </c>
      <c r="K31" s="721">
        <f t="shared" si="4"/>
        <v>238.25665859564168</v>
      </c>
      <c r="L31" s="708">
        <f t="shared" si="5"/>
        <v>397.15302491103205</v>
      </c>
      <c r="M31" s="708">
        <f t="shared" si="6"/>
        <v>642.1052631578947</v>
      </c>
      <c r="N31" s="708">
        <f t="shared" si="7"/>
        <v>487.5</v>
      </c>
      <c r="O31" s="8"/>
      <c r="P31" s="8"/>
      <c r="Q31" s="8"/>
      <c r="R31" s="8"/>
    </row>
    <row r="32" spans="1:18" ht="18" customHeight="1">
      <c r="A32" s="345" t="s">
        <v>319</v>
      </c>
      <c r="B32" s="715">
        <v>0.04</v>
      </c>
      <c r="C32" s="715">
        <v>0.1</v>
      </c>
      <c r="D32" s="720">
        <f t="shared" si="2"/>
        <v>0.02569769234722722</v>
      </c>
      <c r="E32" s="717">
        <v>0.6</v>
      </c>
      <c r="F32" s="717">
        <v>1.45</v>
      </c>
      <c r="G32" s="720">
        <f t="shared" si="1"/>
        <v>0.28418556337338063</v>
      </c>
      <c r="H32" s="717">
        <v>7.22</v>
      </c>
      <c r="I32" s="717">
        <v>4.21</v>
      </c>
      <c r="J32" s="717">
        <f t="shared" si="3"/>
        <v>0.8436197499198461</v>
      </c>
      <c r="K32" s="721">
        <f t="shared" si="4"/>
        <v>17950</v>
      </c>
      <c r="L32" s="708">
        <f t="shared" si="5"/>
        <v>1103.3333333333333</v>
      </c>
      <c r="M32" s="708">
        <f t="shared" si="6"/>
        <v>4110</v>
      </c>
      <c r="N32" s="708">
        <f t="shared" si="7"/>
        <v>190.34482758620692</v>
      </c>
      <c r="O32" s="8"/>
      <c r="P32" s="8"/>
      <c r="Q32" s="8"/>
      <c r="R32" s="8"/>
    </row>
    <row r="33" spans="1:18" ht="18" customHeight="1">
      <c r="A33" s="345" t="s">
        <v>320</v>
      </c>
      <c r="B33" s="715">
        <v>0.76</v>
      </c>
      <c r="C33" s="715">
        <v>0.06</v>
      </c>
      <c r="D33" s="720">
        <f t="shared" si="2"/>
        <v>0.01541861540833633</v>
      </c>
      <c r="E33" s="717">
        <v>324.98</v>
      </c>
      <c r="F33" s="717">
        <v>73.21</v>
      </c>
      <c r="G33" s="720">
        <f t="shared" si="1"/>
        <v>14.348431099700136</v>
      </c>
      <c r="H33" s="717">
        <v>383.68</v>
      </c>
      <c r="I33" s="717">
        <v>89.75</v>
      </c>
      <c r="J33" s="717">
        <f t="shared" si="3"/>
        <v>17.98453029817249</v>
      </c>
      <c r="K33" s="721">
        <f t="shared" si="4"/>
        <v>50384.210526315794</v>
      </c>
      <c r="L33" s="708">
        <f t="shared" si="5"/>
        <v>18.062650009231334</v>
      </c>
      <c r="M33" s="708">
        <f t="shared" si="6"/>
        <v>149483.33333333334</v>
      </c>
      <c r="N33" s="708">
        <f t="shared" si="7"/>
        <v>22.592542002458686</v>
      </c>
      <c r="O33" s="8"/>
      <c r="P33" s="8"/>
      <c r="Q33" s="8"/>
      <c r="R33" s="8"/>
    </row>
    <row r="34" spans="12:18" ht="18" customHeight="1">
      <c r="L34" s="19"/>
      <c r="M34" s="19"/>
      <c r="O34" s="8"/>
      <c r="P34" s="8"/>
      <c r="Q34" s="8"/>
      <c r="R34" s="8"/>
    </row>
    <row r="35" spans="1:18" ht="18" customHeight="1">
      <c r="A35" s="326" t="s">
        <v>352</v>
      </c>
      <c r="L35" s="19"/>
      <c r="M35" s="19"/>
      <c r="O35" s="8"/>
      <c r="P35" s="8"/>
      <c r="Q35" s="8"/>
      <c r="R35" s="8"/>
    </row>
    <row r="36" spans="1:18" ht="18" customHeight="1">
      <c r="A36" s="18"/>
      <c r="B36" s="18"/>
      <c r="C36" s="18"/>
      <c r="D36" s="18"/>
      <c r="L36" s="19"/>
      <c r="M36" s="19"/>
      <c r="O36" s="8"/>
      <c r="P36" s="8"/>
      <c r="Q36" s="8"/>
      <c r="R36" s="8"/>
    </row>
    <row r="37" spans="1:12" ht="18" customHeight="1">
      <c r="A37" s="48"/>
      <c r="B37" s="718"/>
      <c r="C37" s="718"/>
      <c r="D37" s="18"/>
      <c r="F37" s="19"/>
      <c r="G37" s="19"/>
      <c r="I37" s="8"/>
      <c r="J37" s="8"/>
      <c r="K37" s="8"/>
      <c r="L37" s="8"/>
    </row>
    <row r="38" spans="1:12" ht="18" customHeight="1">
      <c r="A38" s="48"/>
      <c r="B38" s="718"/>
      <c r="C38" s="718"/>
      <c r="D38" s="18"/>
      <c r="F38" s="19"/>
      <c r="G38" s="19"/>
      <c r="I38" s="8"/>
      <c r="J38" s="8"/>
      <c r="K38" s="8"/>
      <c r="L38" s="8"/>
    </row>
    <row r="39" spans="1:12" ht="18" customHeight="1">
      <c r="A39" s="48"/>
      <c r="B39" s="718"/>
      <c r="C39" s="718"/>
      <c r="D39" s="18"/>
      <c r="F39" s="19"/>
      <c r="G39" s="19"/>
      <c r="I39" s="8"/>
      <c r="J39" s="8"/>
      <c r="K39" s="8"/>
      <c r="L39" s="8"/>
    </row>
    <row r="40" spans="1:12" ht="18" customHeight="1">
      <c r="A40" s="48"/>
      <c r="B40" s="718"/>
      <c r="C40" s="718"/>
      <c r="D40" s="18"/>
      <c r="F40" s="19"/>
      <c r="G40" s="19"/>
      <c r="I40" s="8"/>
      <c r="J40" s="8"/>
      <c r="K40" s="8"/>
      <c r="L40" s="8"/>
    </row>
    <row r="41" spans="1:12" ht="18" customHeight="1">
      <c r="A41" s="48"/>
      <c r="B41" s="718"/>
      <c r="C41" s="718"/>
      <c r="D41" s="18"/>
      <c r="F41" s="19"/>
      <c r="G41" s="19"/>
      <c r="I41" s="8"/>
      <c r="J41" s="8"/>
      <c r="K41" s="8"/>
      <c r="L41" s="8"/>
    </row>
    <row r="42" spans="1:12" ht="18" customHeight="1">
      <c r="A42" s="48"/>
      <c r="B42" s="718"/>
      <c r="C42" s="718"/>
      <c r="D42" s="18"/>
      <c r="F42" s="19"/>
      <c r="G42" s="19"/>
      <c r="I42" s="8"/>
      <c r="J42" s="8"/>
      <c r="K42" s="8"/>
      <c r="L42" s="8"/>
    </row>
    <row r="43" spans="1:12" ht="18" customHeight="1">
      <c r="A43" s="48"/>
      <c r="B43" s="718"/>
      <c r="C43" s="718"/>
      <c r="D43" s="18"/>
      <c r="F43" s="19"/>
      <c r="G43" s="19"/>
      <c r="I43" s="8"/>
      <c r="J43" s="8"/>
      <c r="K43" s="8"/>
      <c r="L43" s="8"/>
    </row>
    <row r="44" spans="1:12" ht="15">
      <c r="A44" s="48"/>
      <c r="B44" s="718"/>
      <c r="C44" s="718"/>
      <c r="D44" s="18"/>
      <c r="F44" s="19"/>
      <c r="G44" s="19"/>
      <c r="I44" s="8"/>
      <c r="J44" s="8"/>
      <c r="K44" s="8"/>
      <c r="L44" s="8"/>
    </row>
    <row r="45" spans="1:12" ht="15">
      <c r="A45" s="48"/>
      <c r="B45" s="718"/>
      <c r="C45" s="718"/>
      <c r="D45" s="18"/>
      <c r="F45" s="19"/>
      <c r="G45" s="19"/>
      <c r="I45" s="8"/>
      <c r="J45" s="8"/>
      <c r="K45" s="8"/>
      <c r="L45" s="8"/>
    </row>
    <row r="46" spans="1:12" ht="18" customHeight="1">
      <c r="A46" s="18"/>
      <c r="B46" s="18"/>
      <c r="C46" s="18"/>
      <c r="D46" s="18"/>
      <c r="F46" s="19"/>
      <c r="G46" s="19"/>
      <c r="I46" s="8"/>
      <c r="J46" s="8"/>
      <c r="K46" s="8"/>
      <c r="L46" s="8"/>
    </row>
    <row r="47" spans="1:12" ht="12.75" customHeight="1">
      <c r="A47" s="18"/>
      <c r="B47" s="18"/>
      <c r="C47" s="18"/>
      <c r="D47" s="18"/>
      <c r="F47" s="19"/>
      <c r="G47" s="19"/>
      <c r="I47" s="8"/>
      <c r="J47" s="8"/>
      <c r="K47" s="8"/>
      <c r="L47" s="8"/>
    </row>
    <row r="48" spans="1:12" ht="12.75">
      <c r="A48" s="18"/>
      <c r="B48" s="18"/>
      <c r="C48" s="18"/>
      <c r="D48" s="18"/>
      <c r="F48" s="19"/>
      <c r="G48" s="19"/>
      <c r="I48" s="8"/>
      <c r="J48" s="8"/>
      <c r="K48" s="8"/>
      <c r="L48" s="8"/>
    </row>
    <row r="49" spans="1:18" ht="12.75">
      <c r="A49" s="18"/>
      <c r="B49" s="18"/>
      <c r="C49" s="18"/>
      <c r="D49" s="18"/>
      <c r="L49" s="19"/>
      <c r="M49" s="19"/>
      <c r="O49" s="8"/>
      <c r="P49" s="8"/>
      <c r="Q49" s="8"/>
      <c r="R49" s="8"/>
    </row>
    <row r="50" spans="12:18" ht="12.75">
      <c r="L50" s="19"/>
      <c r="M50" s="19"/>
      <c r="O50" s="8"/>
      <c r="P50" s="8"/>
      <c r="Q50" s="8"/>
      <c r="R50" s="8"/>
    </row>
    <row r="51" spans="12:18" ht="12.75">
      <c r="L51" s="19"/>
      <c r="M51" s="19"/>
      <c r="O51" s="8"/>
      <c r="P51" s="8"/>
      <c r="Q51" s="8"/>
      <c r="R51" s="8"/>
    </row>
    <row r="52" spans="12:18" ht="12.75">
      <c r="L52" s="19"/>
      <c r="M52" s="19"/>
      <c r="O52" s="8"/>
      <c r="P52" s="8"/>
      <c r="Q52" s="8"/>
      <c r="R52" s="8"/>
    </row>
    <row r="53" spans="12:18" ht="12.75">
      <c r="L53" s="19"/>
      <c r="M53" s="19"/>
      <c r="O53" s="8"/>
      <c r="P53" s="8"/>
      <c r="Q53" s="8"/>
      <c r="R53" s="8"/>
    </row>
    <row r="54" spans="12:18" ht="12.75">
      <c r="L54" s="19"/>
      <c r="M54" s="19"/>
      <c r="O54" s="8"/>
      <c r="P54" s="8"/>
      <c r="Q54" s="8"/>
      <c r="R54" s="8"/>
    </row>
    <row r="55" spans="12:18" ht="12.75">
      <c r="L55" s="19"/>
      <c r="M55" s="19"/>
      <c r="O55" s="8"/>
      <c r="P55" s="8"/>
      <c r="Q55" s="8"/>
      <c r="R55" s="8"/>
    </row>
    <row r="56" spans="12:18" ht="12.75">
      <c r="L56" s="19"/>
      <c r="M56" s="19"/>
      <c r="O56" s="8"/>
      <c r="P56" s="8"/>
      <c r="Q56" s="8"/>
      <c r="R56" s="8"/>
    </row>
    <row r="57" spans="12:18" ht="12.75">
      <c r="L57" s="19"/>
      <c r="M57" s="19"/>
      <c r="O57" s="8"/>
      <c r="P57" s="8"/>
      <c r="Q57" s="8"/>
      <c r="R57" s="8"/>
    </row>
    <row r="58" spans="12:18" ht="12.75">
      <c r="L58" s="19"/>
      <c r="M58" s="19"/>
      <c r="O58" s="8"/>
      <c r="P58" s="8"/>
      <c r="Q58" s="8"/>
      <c r="R58" s="8"/>
    </row>
    <row r="59" spans="12:18" ht="12.75">
      <c r="L59" s="19"/>
      <c r="M59" s="19"/>
      <c r="O59" s="8"/>
      <c r="P59" s="8"/>
      <c r="Q59" s="8"/>
      <c r="R59" s="8"/>
    </row>
    <row r="60" spans="12:18" ht="12.75">
      <c r="L60" s="19"/>
      <c r="M60" s="19"/>
      <c r="O60" s="8"/>
      <c r="P60" s="8"/>
      <c r="Q60" s="8"/>
      <c r="R60" s="8"/>
    </row>
    <row r="61" spans="12:18" ht="12.75">
      <c r="L61" s="19"/>
      <c r="M61" s="19"/>
      <c r="O61" s="8"/>
      <c r="P61" s="8"/>
      <c r="Q61" s="8"/>
      <c r="R61" s="8"/>
    </row>
    <row r="62" spans="12:18" ht="12.75">
      <c r="L62" s="19"/>
      <c r="M62" s="19"/>
      <c r="O62" s="8"/>
      <c r="P62" s="8"/>
      <c r="Q62" s="8"/>
      <c r="R62" s="8"/>
    </row>
    <row r="63" spans="12:18" ht="12.75">
      <c r="L63" s="19"/>
      <c r="M63" s="19"/>
      <c r="O63" s="8"/>
      <c r="P63" s="8"/>
      <c r="Q63" s="8"/>
      <c r="R63" s="8"/>
    </row>
    <row r="64" spans="12:18" ht="12.75">
      <c r="L64" s="19"/>
      <c r="M64" s="19"/>
      <c r="O64" s="8"/>
      <c r="P64" s="8"/>
      <c r="Q64" s="8"/>
      <c r="R64" s="8"/>
    </row>
    <row r="65" spans="12:13" ht="12.75">
      <c r="L65" s="19"/>
      <c r="M65" s="19"/>
    </row>
    <row r="66" spans="12:13" ht="12.75">
      <c r="L66" s="19"/>
      <c r="M66" s="19"/>
    </row>
    <row r="67" spans="12:13" ht="12.75">
      <c r="L67" s="19"/>
      <c r="M67" s="19"/>
    </row>
    <row r="68" spans="12:13" ht="12.75">
      <c r="L68" s="19"/>
      <c r="M68" s="19"/>
    </row>
    <row r="69" spans="12:13" ht="12.75">
      <c r="L69" s="19"/>
      <c r="M69" s="19"/>
    </row>
    <row r="70" spans="12:13" ht="12.75">
      <c r="L70" s="19"/>
      <c r="M70" s="19"/>
    </row>
    <row r="71" spans="12:13" ht="12.75">
      <c r="L71" s="19"/>
      <c r="M71" s="19"/>
    </row>
    <row r="72" spans="12:13" ht="12.75">
      <c r="L72" s="19"/>
      <c r="M72" s="19"/>
    </row>
    <row r="73" spans="12:13" ht="12.75">
      <c r="L73" s="19"/>
      <c r="M73" s="19"/>
    </row>
    <row r="74" spans="12:13" ht="12.75">
      <c r="L74" s="19"/>
      <c r="M74" s="19"/>
    </row>
    <row r="75" spans="12:13" ht="12.75">
      <c r="L75" s="19"/>
      <c r="M75" s="19"/>
    </row>
    <row r="76" spans="12:13" ht="12.75">
      <c r="L76" s="19"/>
      <c r="M76" s="19"/>
    </row>
    <row r="77" spans="12:13" ht="12.75">
      <c r="L77" s="19"/>
      <c r="M77" s="19"/>
    </row>
    <row r="78" spans="12:13" ht="12.75">
      <c r="L78" s="19"/>
      <c r="M78" s="19"/>
    </row>
    <row r="79" spans="12:13" ht="12.75">
      <c r="L79" s="19"/>
      <c r="M79" s="19"/>
    </row>
    <row r="80" spans="12:13" ht="12.75">
      <c r="L80" s="19"/>
      <c r="M80" s="19"/>
    </row>
    <row r="81" spans="12:13" ht="12.75">
      <c r="L81" s="19"/>
      <c r="M81" s="19"/>
    </row>
    <row r="82" spans="12:13" ht="12.75">
      <c r="L82" s="19"/>
      <c r="M82" s="19"/>
    </row>
    <row r="83" spans="12:13" ht="12.75">
      <c r="L83" s="19"/>
      <c r="M83" s="19"/>
    </row>
    <row r="84" spans="12:13" ht="12.75">
      <c r="L84" s="19"/>
      <c r="M84" s="19"/>
    </row>
    <row r="85" spans="12:13" ht="12.75">
      <c r="L85" s="19"/>
      <c r="M85" s="19"/>
    </row>
    <row r="86" spans="12:13" ht="12.75">
      <c r="L86" s="19"/>
      <c r="M86" s="19"/>
    </row>
    <row r="87" spans="12:13" ht="12.75">
      <c r="L87" s="19"/>
      <c r="M87" s="19"/>
    </row>
    <row r="88" spans="12:13" ht="12.75">
      <c r="L88" s="19"/>
      <c r="M88" s="19"/>
    </row>
    <row r="89" spans="12:13" ht="12.75">
      <c r="L89" s="19"/>
      <c r="M89" s="19"/>
    </row>
    <row r="90" spans="12:13" ht="12.75">
      <c r="L90" s="19"/>
      <c r="M90" s="19"/>
    </row>
    <row r="91" spans="12:13" ht="12.75">
      <c r="L91" s="19"/>
      <c r="M91" s="19"/>
    </row>
    <row r="92" spans="12:13" ht="12.75">
      <c r="L92" s="19"/>
      <c r="M92" s="19"/>
    </row>
    <row r="93" spans="12:13" ht="12.75">
      <c r="L93" s="19"/>
      <c r="M93" s="19"/>
    </row>
    <row r="94" spans="12:13" ht="12.75">
      <c r="L94" s="19"/>
      <c r="M94" s="19"/>
    </row>
    <row r="95" spans="12:13" ht="12.75">
      <c r="L95" s="19"/>
      <c r="M95" s="19"/>
    </row>
    <row r="96" spans="12:13" ht="12.75">
      <c r="L96" s="19"/>
      <c r="M96" s="19"/>
    </row>
    <row r="97" spans="12:13" ht="12.75">
      <c r="L97" s="19"/>
      <c r="M97" s="19"/>
    </row>
    <row r="98" spans="12:13" ht="12.75">
      <c r="L98" s="19"/>
      <c r="M98" s="19"/>
    </row>
    <row r="99" spans="12:13" ht="12.75">
      <c r="L99" s="19"/>
      <c r="M99" s="19"/>
    </row>
    <row r="100" spans="12:13" ht="12.75">
      <c r="L100" s="19"/>
      <c r="M100" s="19"/>
    </row>
    <row r="101" spans="12:13" ht="12.75">
      <c r="L101" s="19"/>
      <c r="M101" s="19"/>
    </row>
    <row r="102" spans="12:13" ht="12.75">
      <c r="L102" s="19"/>
      <c r="M102" s="19"/>
    </row>
    <row r="103" spans="12:13" ht="12.75">
      <c r="L103" s="19"/>
      <c r="M103" s="19"/>
    </row>
    <row r="104" spans="12:13" ht="12.75">
      <c r="L104" s="19"/>
      <c r="M104" s="19"/>
    </row>
    <row r="105" spans="12:13" ht="12.75">
      <c r="L105" s="19"/>
      <c r="M105" s="19"/>
    </row>
    <row r="106" spans="12:13" ht="12.75">
      <c r="L106" s="19"/>
      <c r="M106" s="19"/>
    </row>
    <row r="107" spans="12:13" ht="12.75">
      <c r="L107" s="19"/>
      <c r="M107" s="19"/>
    </row>
    <row r="108" spans="12:13" ht="12.75">
      <c r="L108" s="19"/>
      <c r="M108" s="19"/>
    </row>
    <row r="109" spans="12:13" ht="12.75">
      <c r="L109" s="19"/>
      <c r="M109" s="19"/>
    </row>
    <row r="110" spans="12:13" ht="12.75">
      <c r="L110" s="19"/>
      <c r="M110" s="19"/>
    </row>
    <row r="111" spans="12:13" ht="12.75">
      <c r="L111" s="19"/>
      <c r="M111" s="19"/>
    </row>
    <row r="112" spans="12:13" ht="12.75">
      <c r="L112" s="19"/>
      <c r="M112" s="19"/>
    </row>
    <row r="113" spans="12:13" ht="12.75">
      <c r="L113" s="19"/>
      <c r="M113" s="19"/>
    </row>
    <row r="114" spans="12:13" ht="12.75">
      <c r="L114" s="19"/>
      <c r="M114" s="19"/>
    </row>
    <row r="115" spans="12:13" ht="12.75">
      <c r="L115" s="19"/>
      <c r="M115" s="19"/>
    </row>
    <row r="116" spans="12:13" ht="12.75">
      <c r="L116" s="19"/>
      <c r="M116" s="19"/>
    </row>
    <row r="117" spans="12:13" ht="12.75">
      <c r="L117" s="19"/>
      <c r="M117" s="19"/>
    </row>
    <row r="118" spans="12:13" ht="12.75">
      <c r="L118" s="19"/>
      <c r="M118" s="19"/>
    </row>
    <row r="119" spans="12:13" ht="12.75">
      <c r="L119" s="19"/>
      <c r="M119" s="19"/>
    </row>
    <row r="120" spans="12:13" ht="12.75">
      <c r="L120" s="19"/>
      <c r="M120" s="19"/>
    </row>
    <row r="121" spans="12:13" ht="12.75">
      <c r="L121" s="19"/>
      <c r="M121" s="19"/>
    </row>
    <row r="122" spans="12:13" ht="12.75">
      <c r="L122" s="19"/>
      <c r="M122" s="19"/>
    </row>
    <row r="123" spans="12:13" ht="12.75">
      <c r="L123" s="19"/>
      <c r="M123" s="19"/>
    </row>
    <row r="124" spans="12:13" ht="12.75">
      <c r="L124" s="19"/>
      <c r="M124" s="19"/>
    </row>
    <row r="125" spans="12:13" ht="12.75">
      <c r="L125" s="19"/>
      <c r="M125" s="19"/>
    </row>
    <row r="126" spans="12:13" ht="12.75">
      <c r="L126" s="19"/>
      <c r="M126" s="19"/>
    </row>
    <row r="127" spans="12:13" ht="12.75">
      <c r="L127" s="19"/>
      <c r="M127" s="19"/>
    </row>
    <row r="128" spans="12:13" ht="12.75">
      <c r="L128" s="19"/>
      <c r="M128" s="19"/>
    </row>
    <row r="129" spans="12:13" ht="12.75">
      <c r="L129" s="19"/>
      <c r="M129" s="19"/>
    </row>
    <row r="130" spans="12:13" ht="12.75">
      <c r="L130" s="19"/>
      <c r="M130" s="19"/>
    </row>
    <row r="131" spans="12:13" ht="12.75">
      <c r="L131" s="19"/>
      <c r="M131" s="19"/>
    </row>
    <row r="132" spans="12:13" ht="12.75">
      <c r="L132" s="19"/>
      <c r="M132" s="19"/>
    </row>
    <row r="133" spans="12:13" ht="12.75">
      <c r="L133" s="19"/>
      <c r="M133" s="19"/>
    </row>
    <row r="134" spans="12:13" ht="12.75">
      <c r="L134" s="19"/>
      <c r="M134" s="19"/>
    </row>
    <row r="135" spans="12:13" ht="12.75">
      <c r="L135" s="19"/>
      <c r="M135" s="19"/>
    </row>
    <row r="136" spans="12:13" ht="12.75">
      <c r="L136" s="19"/>
      <c r="M136" s="19"/>
    </row>
    <row r="137" spans="12:13" ht="12.75">
      <c r="L137" s="19"/>
      <c r="M137" s="19"/>
    </row>
    <row r="138" spans="12:13" ht="12.75">
      <c r="L138" s="19"/>
      <c r="M138" s="19"/>
    </row>
    <row r="139" spans="12:13" ht="12.75">
      <c r="L139" s="19"/>
      <c r="M139" s="19"/>
    </row>
    <row r="140" spans="12:13" ht="12.75">
      <c r="L140" s="19"/>
      <c r="M140" s="19"/>
    </row>
    <row r="141" spans="12:13" ht="12.75">
      <c r="L141" s="19"/>
      <c r="M141" s="19"/>
    </row>
    <row r="142" spans="12:13" ht="12.75">
      <c r="L142" s="19"/>
      <c r="M142" s="19"/>
    </row>
    <row r="143" spans="12:13" ht="12.75">
      <c r="L143" s="19"/>
      <c r="M143" s="19"/>
    </row>
    <row r="144" spans="12:13" ht="12.75">
      <c r="L144" s="19"/>
      <c r="M144" s="19"/>
    </row>
    <row r="145" spans="12:13" ht="12.75">
      <c r="L145" s="19"/>
      <c r="M145" s="19"/>
    </row>
  </sheetData>
  <sheetProtection/>
  <mergeCells count="20">
    <mergeCell ref="A20:N20"/>
    <mergeCell ref="A21:A24"/>
    <mergeCell ref="B21:D21"/>
    <mergeCell ref="E21:J21"/>
    <mergeCell ref="K21:N21"/>
    <mergeCell ref="B22:D22"/>
    <mergeCell ref="E22:G22"/>
    <mergeCell ref="H22:J22"/>
    <mergeCell ref="K22:L23"/>
    <mergeCell ref="M22:N23"/>
    <mergeCell ref="A1:N1"/>
    <mergeCell ref="A2:N2"/>
    <mergeCell ref="A4:A8"/>
    <mergeCell ref="B4:K4"/>
    <mergeCell ref="L4:N7"/>
    <mergeCell ref="C5:E5"/>
    <mergeCell ref="F5:K5"/>
    <mergeCell ref="C6:E6"/>
    <mergeCell ref="F6:H6"/>
    <mergeCell ref="I6:K6"/>
  </mergeCells>
  <printOptions horizontalCentered="1"/>
  <pageMargins left="1" right="1" top="1" bottom="1" header="0.5" footer="0.5"/>
  <pageSetup fitToHeight="1"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L91"/>
  <sheetViews>
    <sheetView showGridLines="0" zoomScalePageLayoutView="0" workbookViewId="0" topLeftCell="C1">
      <selection activeCell="H14" sqref="H14"/>
    </sheetView>
  </sheetViews>
  <sheetFormatPr defaultColWidth="9.140625" defaultRowHeight="12.75"/>
  <cols>
    <col min="1" max="1" width="28.7109375" style="8" customWidth="1"/>
    <col min="2" max="2" width="7.8515625" style="8" customWidth="1"/>
    <col min="3" max="3" width="7.57421875" style="8" bestFit="1" customWidth="1"/>
    <col min="4" max="4" width="8.8515625" style="8" bestFit="1" customWidth="1"/>
    <col min="5" max="5" width="8.00390625" style="8" bestFit="1" customWidth="1"/>
    <col min="6" max="6" width="9.28125" style="8" bestFit="1" customWidth="1"/>
    <col min="7" max="7" width="8.8515625" style="8" bestFit="1" customWidth="1"/>
    <col min="8" max="8" width="9.00390625" style="8" bestFit="1" customWidth="1"/>
    <col min="9" max="12" width="8.421875" style="8" customWidth="1"/>
    <col min="13" max="16384" width="9.140625" style="8" customWidth="1"/>
  </cols>
  <sheetData>
    <row r="1" spans="1:12" ht="15.75">
      <c r="A1" s="812" t="s">
        <v>160</v>
      </c>
      <c r="B1" s="812"/>
      <c r="C1" s="812"/>
      <c r="D1" s="812"/>
      <c r="E1" s="812"/>
      <c r="F1" s="812"/>
      <c r="G1" s="812"/>
      <c r="H1" s="812"/>
      <c r="I1" s="812"/>
      <c r="J1" s="812"/>
      <c r="K1" s="812"/>
      <c r="L1" s="812"/>
    </row>
    <row r="2" spans="1:12" ht="15.75">
      <c r="A2" s="369" t="s">
        <v>739</v>
      </c>
      <c r="B2" s="350"/>
      <c r="C2" s="351"/>
      <c r="D2" s="351"/>
      <c r="E2" s="351"/>
      <c r="F2" s="351"/>
      <c r="G2" s="351"/>
      <c r="H2" s="351"/>
      <c r="I2" s="350"/>
      <c r="J2" s="350"/>
      <c r="K2" s="350"/>
      <c r="L2" s="350"/>
    </row>
    <row r="3" spans="1:12" ht="15.75">
      <c r="A3" s="369" t="s">
        <v>83</v>
      </c>
      <c r="B3" s="352"/>
      <c r="C3" s="350"/>
      <c r="D3" s="350"/>
      <c r="E3" s="350"/>
      <c r="F3" s="350"/>
      <c r="G3" s="350"/>
      <c r="H3" s="350"/>
      <c r="I3" s="350"/>
      <c r="J3" s="350"/>
      <c r="K3" s="350"/>
      <c r="L3" s="350"/>
    </row>
    <row r="4" spans="1:12" s="372" customFormat="1" ht="15.75">
      <c r="A4" s="370" t="s">
        <v>887</v>
      </c>
      <c r="B4" s="371"/>
      <c r="C4" s="376"/>
      <c r="D4" s="376"/>
      <c r="E4" s="376"/>
      <c r="F4" s="376"/>
      <c r="G4" s="376"/>
      <c r="H4" s="371"/>
      <c r="I4" s="371"/>
      <c r="J4" s="371"/>
      <c r="K4" s="371"/>
      <c r="L4" s="371"/>
    </row>
    <row r="5" spans="1:12" ht="12.75">
      <c r="A5" s="377"/>
      <c r="B5" s="279" t="s">
        <v>84</v>
      </c>
      <c r="C5" s="378" t="s">
        <v>85</v>
      </c>
      <c r="D5" s="859" t="s">
        <v>2</v>
      </c>
      <c r="E5" s="860"/>
      <c r="F5" s="859" t="s">
        <v>86</v>
      </c>
      <c r="G5" s="861"/>
      <c r="H5" s="860"/>
      <c r="I5" s="379"/>
      <c r="J5" s="380" t="s">
        <v>311</v>
      </c>
      <c r="K5" s="379"/>
      <c r="L5" s="381"/>
    </row>
    <row r="6" spans="1:12" ht="12.75">
      <c r="A6" s="312" t="s">
        <v>967</v>
      </c>
      <c r="B6" s="373" t="s">
        <v>87</v>
      </c>
      <c r="C6" s="374" t="s">
        <v>888</v>
      </c>
      <c r="D6" s="374" t="s">
        <v>829</v>
      </c>
      <c r="E6" s="374" t="s">
        <v>888</v>
      </c>
      <c r="F6" s="374" t="s">
        <v>799</v>
      </c>
      <c r="G6" s="374" t="s">
        <v>829</v>
      </c>
      <c r="H6" s="374" t="s">
        <v>888</v>
      </c>
      <c r="I6" s="375" t="s">
        <v>88</v>
      </c>
      <c r="J6" s="375" t="s">
        <v>88</v>
      </c>
      <c r="K6" s="375" t="s">
        <v>89</v>
      </c>
      <c r="L6" s="375" t="s">
        <v>89</v>
      </c>
    </row>
    <row r="7" spans="1:12" ht="12.75">
      <c r="A7" s="278">
        <v>1</v>
      </c>
      <c r="B7" s="280">
        <v>2</v>
      </c>
      <c r="C7" s="276" t="s">
        <v>90</v>
      </c>
      <c r="D7" s="276">
        <v>4</v>
      </c>
      <c r="E7" s="276">
        <v>5</v>
      </c>
      <c r="F7" s="276">
        <v>6</v>
      </c>
      <c r="G7" s="276">
        <v>7</v>
      </c>
      <c r="H7" s="275">
        <v>8</v>
      </c>
      <c r="I7" s="276" t="s">
        <v>91</v>
      </c>
      <c r="J7" s="276" t="s">
        <v>92</v>
      </c>
      <c r="K7" s="276" t="s">
        <v>93</v>
      </c>
      <c r="L7" s="276" t="s">
        <v>94</v>
      </c>
    </row>
    <row r="8" spans="1:12" ht="12.75">
      <c r="A8" s="382"/>
      <c r="B8" s="215"/>
      <c r="C8" s="406"/>
      <c r="D8" s="354"/>
      <c r="E8" s="353"/>
      <c r="F8" s="354"/>
      <c r="G8" s="354"/>
      <c r="H8" s="355"/>
      <c r="I8" s="354"/>
      <c r="J8" s="354"/>
      <c r="K8" s="354"/>
      <c r="L8" s="353"/>
    </row>
    <row r="9" spans="1:12" ht="12.75">
      <c r="A9" s="383" t="s">
        <v>692</v>
      </c>
      <c r="B9" s="356">
        <v>100</v>
      </c>
      <c r="C9" s="407">
        <v>164</v>
      </c>
      <c r="D9" s="257">
        <v>176</v>
      </c>
      <c r="E9" s="384">
        <v>179</v>
      </c>
      <c r="F9" s="257">
        <v>185.1</v>
      </c>
      <c r="G9" s="257">
        <v>185.9</v>
      </c>
      <c r="H9" s="384">
        <v>187.3</v>
      </c>
      <c r="I9" s="357">
        <v>9.146341463414643</v>
      </c>
      <c r="J9" s="357">
        <v>1.7045454545454533</v>
      </c>
      <c r="K9" s="357">
        <v>4.6368715083798975</v>
      </c>
      <c r="L9" s="385">
        <v>0.7530930607853747</v>
      </c>
    </row>
    <row r="10" spans="1:12" ht="12.75">
      <c r="A10" s="386"/>
      <c r="B10" s="334"/>
      <c r="C10" s="408"/>
      <c r="D10" s="19"/>
      <c r="E10" s="387"/>
      <c r="F10" s="19"/>
      <c r="G10" s="19"/>
      <c r="H10" s="387"/>
      <c r="I10" s="358"/>
      <c r="J10" s="358"/>
      <c r="K10" s="358"/>
      <c r="L10" s="388"/>
    </row>
    <row r="11" spans="1:12" ht="12.75">
      <c r="A11" s="383" t="s">
        <v>693</v>
      </c>
      <c r="B11" s="356">
        <v>53.2</v>
      </c>
      <c r="C11" s="407">
        <v>155.7</v>
      </c>
      <c r="D11" s="257">
        <v>164.9</v>
      </c>
      <c r="E11" s="384">
        <v>169.8</v>
      </c>
      <c r="F11" s="257">
        <v>176.5</v>
      </c>
      <c r="G11" s="257">
        <v>177.9</v>
      </c>
      <c r="H11" s="384">
        <v>180.2</v>
      </c>
      <c r="I11" s="357">
        <v>9.055876685934507</v>
      </c>
      <c r="J11" s="357">
        <v>2.971497877501534</v>
      </c>
      <c r="K11" s="357">
        <v>6.124852767962281</v>
      </c>
      <c r="L11" s="385">
        <v>1.292861157953908</v>
      </c>
    </row>
    <row r="12" spans="1:12" ht="12.75">
      <c r="A12" s="25"/>
      <c r="B12" s="334"/>
      <c r="C12" s="408"/>
      <c r="D12" s="19"/>
      <c r="E12" s="387"/>
      <c r="F12" s="19"/>
      <c r="G12" s="19"/>
      <c r="H12" s="387"/>
      <c r="I12" s="359"/>
      <c r="J12" s="359"/>
      <c r="K12" s="359"/>
      <c r="L12" s="389"/>
    </row>
    <row r="13" spans="1:12" ht="12.75">
      <c r="A13" s="386" t="s">
        <v>95</v>
      </c>
      <c r="B13" s="360">
        <v>18</v>
      </c>
      <c r="C13" s="408">
        <v>146.5</v>
      </c>
      <c r="D13" s="19">
        <v>162.9</v>
      </c>
      <c r="E13" s="387">
        <v>167.1</v>
      </c>
      <c r="F13" s="19">
        <v>175.3</v>
      </c>
      <c r="G13" s="19">
        <v>177</v>
      </c>
      <c r="H13" s="387">
        <v>177.8</v>
      </c>
      <c r="I13" s="359">
        <v>14.061433447098977</v>
      </c>
      <c r="J13" s="359">
        <v>2.5782688766114177</v>
      </c>
      <c r="K13" s="359">
        <v>6.403351286654697</v>
      </c>
      <c r="L13" s="389">
        <v>0.45197740112993756</v>
      </c>
    </row>
    <row r="14" spans="1:12" ht="12.75">
      <c r="A14" s="386" t="s">
        <v>694</v>
      </c>
      <c r="B14" s="360" t="s">
        <v>96</v>
      </c>
      <c r="C14" s="408">
        <v>143.8</v>
      </c>
      <c r="D14" s="19">
        <v>159.9</v>
      </c>
      <c r="E14" s="387">
        <v>163.9</v>
      </c>
      <c r="F14" s="19">
        <v>165.8</v>
      </c>
      <c r="G14" s="19">
        <v>167.7</v>
      </c>
      <c r="H14" s="387">
        <v>170.2</v>
      </c>
      <c r="I14" s="359">
        <v>13.977746870653675</v>
      </c>
      <c r="J14" s="359">
        <v>2.501563477173235</v>
      </c>
      <c r="K14" s="359">
        <v>3.8438071995119003</v>
      </c>
      <c r="L14" s="389">
        <v>1.4907573047107974</v>
      </c>
    </row>
    <row r="15" spans="1:12" ht="12.75" hidden="1">
      <c r="A15" s="386" t="s">
        <v>695</v>
      </c>
      <c r="B15" s="324">
        <v>1.79</v>
      </c>
      <c r="C15" s="408">
        <v>173</v>
      </c>
      <c r="D15" s="19">
        <v>199.9</v>
      </c>
      <c r="E15" s="387">
        <v>211.9</v>
      </c>
      <c r="F15" s="19">
        <v>249.8</v>
      </c>
      <c r="G15" s="19">
        <v>252.6</v>
      </c>
      <c r="H15" s="387">
        <v>240.9</v>
      </c>
      <c r="I15" s="359">
        <v>22.48554913294798</v>
      </c>
      <c r="J15" s="359">
        <v>6.003001500750372</v>
      </c>
      <c r="K15" s="359">
        <v>13.685700802265217</v>
      </c>
      <c r="L15" s="389">
        <v>-4.631828978622323</v>
      </c>
    </row>
    <row r="16" spans="1:12" ht="12.75" hidden="1">
      <c r="A16" s="386" t="s">
        <v>696</v>
      </c>
      <c r="B16" s="324">
        <v>2.05</v>
      </c>
      <c r="C16" s="408">
        <v>144.7</v>
      </c>
      <c r="D16" s="19">
        <v>150.2</v>
      </c>
      <c r="E16" s="387">
        <v>151.1</v>
      </c>
      <c r="F16" s="19">
        <v>168.8</v>
      </c>
      <c r="G16" s="19">
        <v>170.5</v>
      </c>
      <c r="H16" s="387">
        <v>173.9</v>
      </c>
      <c r="I16" s="359">
        <v>4.42294402211472</v>
      </c>
      <c r="J16" s="359">
        <v>0.5992010652463335</v>
      </c>
      <c r="K16" s="359">
        <v>15.089344804765076</v>
      </c>
      <c r="L16" s="389">
        <v>1.9941348973607091</v>
      </c>
    </row>
    <row r="17" spans="1:12" ht="12.75">
      <c r="A17" s="386" t="s">
        <v>97</v>
      </c>
      <c r="B17" s="324">
        <v>2.73</v>
      </c>
      <c r="C17" s="408">
        <v>129</v>
      </c>
      <c r="D17" s="19">
        <v>152.2</v>
      </c>
      <c r="E17" s="387">
        <v>164.4</v>
      </c>
      <c r="F17" s="19">
        <v>173.4</v>
      </c>
      <c r="G17" s="19">
        <v>178.4</v>
      </c>
      <c r="H17" s="387">
        <v>182.8</v>
      </c>
      <c r="I17" s="359">
        <v>27.441860465116278</v>
      </c>
      <c r="J17" s="359">
        <v>8.015768725361383</v>
      </c>
      <c r="K17" s="359">
        <v>11.192214111922155</v>
      </c>
      <c r="L17" s="389">
        <v>2.466367713004473</v>
      </c>
    </row>
    <row r="18" spans="1:12" ht="12.75">
      <c r="A18" s="386" t="s">
        <v>697</v>
      </c>
      <c r="B18" s="324">
        <v>7.89</v>
      </c>
      <c r="C18" s="408">
        <v>139.8</v>
      </c>
      <c r="D18" s="19">
        <v>144</v>
      </c>
      <c r="E18" s="387">
        <v>152.1</v>
      </c>
      <c r="F18" s="19">
        <v>151.2</v>
      </c>
      <c r="G18" s="19">
        <v>152.8</v>
      </c>
      <c r="H18" s="387">
        <v>161.8</v>
      </c>
      <c r="I18" s="359">
        <v>8.798283261802567</v>
      </c>
      <c r="J18" s="359">
        <v>5.624999999999986</v>
      </c>
      <c r="K18" s="359">
        <v>6.377383300460224</v>
      </c>
      <c r="L18" s="389">
        <v>5.890052356020931</v>
      </c>
    </row>
    <row r="19" spans="1:12" ht="12.75" hidden="1">
      <c r="A19" s="386" t="s">
        <v>98</v>
      </c>
      <c r="B19" s="324">
        <v>6.25</v>
      </c>
      <c r="C19" s="408">
        <v>129.5</v>
      </c>
      <c r="D19" s="19">
        <v>140.8</v>
      </c>
      <c r="E19" s="387">
        <v>145.3</v>
      </c>
      <c r="F19" s="19">
        <v>145.3</v>
      </c>
      <c r="G19" s="19">
        <v>147.5</v>
      </c>
      <c r="H19" s="387">
        <v>153.7</v>
      </c>
      <c r="I19" s="359">
        <v>12.200772200772207</v>
      </c>
      <c r="J19" s="359">
        <v>3.1960227272727337</v>
      </c>
      <c r="K19" s="359">
        <v>5.781142463867852</v>
      </c>
      <c r="L19" s="389">
        <v>4.2033898305084705</v>
      </c>
    </row>
    <row r="20" spans="1:12" ht="12.75" hidden="1">
      <c r="A20" s="386" t="s">
        <v>698</v>
      </c>
      <c r="B20" s="324">
        <v>5.15</v>
      </c>
      <c r="C20" s="408">
        <v>130.4</v>
      </c>
      <c r="D20" s="19">
        <v>144.3</v>
      </c>
      <c r="E20" s="387">
        <v>146.9</v>
      </c>
      <c r="F20" s="19">
        <v>152.3</v>
      </c>
      <c r="G20" s="19">
        <v>150</v>
      </c>
      <c r="H20" s="387">
        <v>153.9</v>
      </c>
      <c r="I20" s="359">
        <v>12.653374233128844</v>
      </c>
      <c r="J20" s="359">
        <v>1.8018018018018012</v>
      </c>
      <c r="K20" s="359">
        <v>4.765146358066701</v>
      </c>
      <c r="L20" s="389">
        <v>2.6000000000000085</v>
      </c>
    </row>
    <row r="21" spans="1:12" ht="12.75" hidden="1">
      <c r="A21" s="386" t="s">
        <v>699</v>
      </c>
      <c r="B21" s="324">
        <v>1.1</v>
      </c>
      <c r="C21" s="408">
        <v>135.2</v>
      </c>
      <c r="D21" s="19">
        <v>132.3</v>
      </c>
      <c r="E21" s="387">
        <v>150.5</v>
      </c>
      <c r="F21" s="19">
        <v>114.6</v>
      </c>
      <c r="G21" s="19">
        <v>147.4</v>
      </c>
      <c r="H21" s="387">
        <v>162.5</v>
      </c>
      <c r="I21" s="359">
        <v>11.316568047337299</v>
      </c>
      <c r="J21" s="359">
        <v>13.756613756613746</v>
      </c>
      <c r="K21" s="359">
        <v>7.973421926910305</v>
      </c>
      <c r="L21" s="389">
        <v>10.24423337856173</v>
      </c>
    </row>
    <row r="22" spans="1:12" ht="12.75" hidden="1">
      <c r="A22" s="386" t="s">
        <v>99</v>
      </c>
      <c r="B22" s="324">
        <v>1.65</v>
      </c>
      <c r="C22" s="408">
        <v>180.1</v>
      </c>
      <c r="D22" s="19">
        <v>157.1</v>
      </c>
      <c r="E22" s="387">
        <v>179.2</v>
      </c>
      <c r="F22" s="19">
        <v>172.2</v>
      </c>
      <c r="G22" s="19">
        <v>171.2</v>
      </c>
      <c r="H22" s="387">
        <v>192.6</v>
      </c>
      <c r="I22" s="359">
        <v>-0.4997223764575267</v>
      </c>
      <c r="J22" s="359">
        <v>14.067472947167417</v>
      </c>
      <c r="K22" s="359">
        <v>7.477678571428584</v>
      </c>
      <c r="L22" s="389">
        <v>12.5</v>
      </c>
    </row>
    <row r="23" spans="1:12" ht="12.75" hidden="1">
      <c r="A23" s="386" t="s">
        <v>700</v>
      </c>
      <c r="B23" s="324">
        <v>1.59</v>
      </c>
      <c r="C23" s="408">
        <v>178.8</v>
      </c>
      <c r="D23" s="19">
        <v>154.4</v>
      </c>
      <c r="E23" s="387">
        <v>177.3</v>
      </c>
      <c r="F23" s="19">
        <v>171.5</v>
      </c>
      <c r="G23" s="19">
        <v>170.9</v>
      </c>
      <c r="H23" s="387">
        <v>193.6</v>
      </c>
      <c r="I23" s="359">
        <v>-0.838926174496649</v>
      </c>
      <c r="J23" s="359">
        <v>14.831606217616581</v>
      </c>
      <c r="K23" s="359">
        <v>9.19345741680766</v>
      </c>
      <c r="L23" s="389">
        <v>13.282621416032754</v>
      </c>
    </row>
    <row r="24" spans="1:12" ht="12.75" hidden="1">
      <c r="A24" s="386" t="s">
        <v>701</v>
      </c>
      <c r="B24" s="334">
        <v>0.05</v>
      </c>
      <c r="C24" s="408">
        <v>212.5</v>
      </c>
      <c r="D24" s="19">
        <v>219.5</v>
      </c>
      <c r="E24" s="387">
        <v>220.9</v>
      </c>
      <c r="F24" s="19">
        <v>181.6</v>
      </c>
      <c r="G24" s="19">
        <v>177</v>
      </c>
      <c r="H24" s="387">
        <v>160.5</v>
      </c>
      <c r="I24" s="359">
        <v>3.952941176470574</v>
      </c>
      <c r="J24" s="359">
        <v>0.6378132118450992</v>
      </c>
      <c r="K24" s="359">
        <v>-27.342688999547306</v>
      </c>
      <c r="L24" s="389">
        <v>-9.32203389830508</v>
      </c>
    </row>
    <row r="25" spans="1:12" ht="12.75">
      <c r="A25" s="386" t="s">
        <v>100</v>
      </c>
      <c r="B25" s="360">
        <v>1.85</v>
      </c>
      <c r="C25" s="408">
        <v>148.2</v>
      </c>
      <c r="D25" s="19">
        <v>148.3</v>
      </c>
      <c r="E25" s="387">
        <v>156.1</v>
      </c>
      <c r="F25" s="19">
        <v>187.8</v>
      </c>
      <c r="G25" s="19">
        <v>188.3</v>
      </c>
      <c r="H25" s="387">
        <v>187.3</v>
      </c>
      <c r="I25" s="359">
        <v>5.330634278002705</v>
      </c>
      <c r="J25" s="359">
        <v>5.2596089008766</v>
      </c>
      <c r="K25" s="359">
        <v>19.987187700192194</v>
      </c>
      <c r="L25" s="389">
        <v>-0.531067445565597</v>
      </c>
    </row>
    <row r="26" spans="1:12" ht="12.75">
      <c r="A26" s="386" t="s">
        <v>101</v>
      </c>
      <c r="B26" s="360">
        <v>5.21</v>
      </c>
      <c r="C26" s="408">
        <v>173.2</v>
      </c>
      <c r="D26" s="19">
        <v>173.4</v>
      </c>
      <c r="E26" s="387">
        <v>182.5</v>
      </c>
      <c r="F26" s="19">
        <v>189.7</v>
      </c>
      <c r="G26" s="19">
        <v>191.4</v>
      </c>
      <c r="H26" s="387">
        <v>193.2</v>
      </c>
      <c r="I26" s="359">
        <v>5.36951501154735</v>
      </c>
      <c r="J26" s="359">
        <v>5.247981545559384</v>
      </c>
      <c r="K26" s="359">
        <v>5.863013698630141</v>
      </c>
      <c r="L26" s="389">
        <v>0.9404388714733471</v>
      </c>
    </row>
    <row r="27" spans="1:12" ht="12.75">
      <c r="A27" s="386" t="s">
        <v>102</v>
      </c>
      <c r="B27" s="360">
        <v>4.05</v>
      </c>
      <c r="C27" s="408">
        <v>151.6</v>
      </c>
      <c r="D27" s="19">
        <v>157.9</v>
      </c>
      <c r="E27" s="387">
        <v>159.3</v>
      </c>
      <c r="F27" s="19">
        <v>168.8</v>
      </c>
      <c r="G27" s="19">
        <v>168.7</v>
      </c>
      <c r="H27" s="387">
        <v>169.4</v>
      </c>
      <c r="I27" s="359">
        <v>5.0791556728232194</v>
      </c>
      <c r="J27" s="359">
        <v>0.8866371120962668</v>
      </c>
      <c r="K27" s="359">
        <v>6.340238543628374</v>
      </c>
      <c r="L27" s="389">
        <v>0.41493775933612653</v>
      </c>
    </row>
    <row r="28" spans="1:12" ht="12.75">
      <c r="A28" s="386" t="s">
        <v>103</v>
      </c>
      <c r="B28" s="360">
        <v>3.07</v>
      </c>
      <c r="C28" s="408">
        <v>150.1</v>
      </c>
      <c r="D28" s="19">
        <v>147</v>
      </c>
      <c r="E28" s="387">
        <v>149.2</v>
      </c>
      <c r="F28" s="19">
        <v>162.5</v>
      </c>
      <c r="G28" s="19">
        <v>164.7</v>
      </c>
      <c r="H28" s="387">
        <v>163.9</v>
      </c>
      <c r="I28" s="359">
        <v>-0.5996002664890057</v>
      </c>
      <c r="J28" s="359">
        <v>1.4965986394557689</v>
      </c>
      <c r="K28" s="359">
        <v>9.852546916890105</v>
      </c>
      <c r="L28" s="389">
        <v>-0.48573163327260716</v>
      </c>
    </row>
    <row r="29" spans="1:12" ht="12.75">
      <c r="A29" s="386" t="s">
        <v>104</v>
      </c>
      <c r="B29" s="360">
        <v>1.21</v>
      </c>
      <c r="C29" s="408">
        <v>161.6</v>
      </c>
      <c r="D29" s="19">
        <v>166.3</v>
      </c>
      <c r="E29" s="387">
        <v>168.3</v>
      </c>
      <c r="F29" s="19">
        <v>147.3</v>
      </c>
      <c r="G29" s="19">
        <v>143.6</v>
      </c>
      <c r="H29" s="387">
        <v>140.9</v>
      </c>
      <c r="I29" s="359">
        <v>4.1460396039604035</v>
      </c>
      <c r="J29" s="359">
        <v>1.2026458208057846</v>
      </c>
      <c r="K29" s="359">
        <v>-16.280451574569227</v>
      </c>
      <c r="L29" s="389">
        <v>-1.880222841225617</v>
      </c>
    </row>
    <row r="30" spans="1:12" ht="12.75">
      <c r="A30" s="386" t="s">
        <v>105</v>
      </c>
      <c r="B30" s="324">
        <v>2.28</v>
      </c>
      <c r="C30" s="408">
        <v>167.4</v>
      </c>
      <c r="D30" s="19">
        <v>183.3</v>
      </c>
      <c r="E30" s="387">
        <v>183.6</v>
      </c>
      <c r="F30" s="19">
        <v>188.8</v>
      </c>
      <c r="G30" s="19">
        <v>188.8</v>
      </c>
      <c r="H30" s="387">
        <v>187.9</v>
      </c>
      <c r="I30" s="359">
        <v>9.677419354838705</v>
      </c>
      <c r="J30" s="359">
        <v>0.1636661211129109</v>
      </c>
      <c r="K30" s="359">
        <v>2.342047930283229</v>
      </c>
      <c r="L30" s="389">
        <v>-0.47669491525424235</v>
      </c>
    </row>
    <row r="31" spans="1:12" ht="12.75" hidden="1">
      <c r="A31" s="386" t="s">
        <v>106</v>
      </c>
      <c r="B31" s="324">
        <v>0.75</v>
      </c>
      <c r="C31" s="408">
        <v>140.9</v>
      </c>
      <c r="D31" s="19">
        <v>141.5</v>
      </c>
      <c r="E31" s="387">
        <v>142.2</v>
      </c>
      <c r="F31" s="19">
        <v>143.3</v>
      </c>
      <c r="G31" s="19">
        <v>143.5</v>
      </c>
      <c r="H31" s="387">
        <v>144.4</v>
      </c>
      <c r="I31" s="359">
        <v>0.9226401703335654</v>
      </c>
      <c r="J31" s="359">
        <v>0.49469964664309884</v>
      </c>
      <c r="K31" s="359">
        <v>1.5471167369901764</v>
      </c>
      <c r="L31" s="389">
        <v>0.6271777003484402</v>
      </c>
    </row>
    <row r="32" spans="1:12" ht="12.75" hidden="1">
      <c r="A32" s="386" t="s">
        <v>107</v>
      </c>
      <c r="B32" s="324">
        <v>1.53</v>
      </c>
      <c r="C32" s="408">
        <v>177.9</v>
      </c>
      <c r="D32" s="19">
        <v>199.6</v>
      </c>
      <c r="E32" s="387">
        <v>199.9</v>
      </c>
      <c r="F32" s="19">
        <v>206.8</v>
      </c>
      <c r="G32" s="19">
        <v>206.8</v>
      </c>
      <c r="H32" s="387">
        <v>205.3</v>
      </c>
      <c r="I32" s="359">
        <v>12.366498032602593</v>
      </c>
      <c r="J32" s="359">
        <v>0.15030060120240307</v>
      </c>
      <c r="K32" s="359">
        <v>2.701350675337679</v>
      </c>
      <c r="L32" s="389">
        <v>-0.7253384912959291</v>
      </c>
    </row>
    <row r="33" spans="1:12" ht="12.75">
      <c r="A33" s="386" t="s">
        <v>108</v>
      </c>
      <c r="B33" s="324">
        <v>6.91</v>
      </c>
      <c r="C33" s="408">
        <v>199.7</v>
      </c>
      <c r="D33" s="19">
        <v>205.1</v>
      </c>
      <c r="E33" s="387">
        <v>206</v>
      </c>
      <c r="F33" s="19">
        <v>210.5</v>
      </c>
      <c r="G33" s="19">
        <v>211.5</v>
      </c>
      <c r="H33" s="387">
        <v>214.5</v>
      </c>
      <c r="I33" s="359">
        <v>3.1547320981472353</v>
      </c>
      <c r="J33" s="359">
        <v>0.43881033642125544</v>
      </c>
      <c r="K33" s="359">
        <v>4.1262135922330145</v>
      </c>
      <c r="L33" s="389">
        <v>1.418439716312065</v>
      </c>
    </row>
    <row r="34" spans="1:12" ht="12.75">
      <c r="A34" s="25"/>
      <c r="B34" s="324"/>
      <c r="C34" s="408"/>
      <c r="D34" s="19"/>
      <c r="E34" s="387"/>
      <c r="F34" s="19"/>
      <c r="G34" s="19"/>
      <c r="H34" s="387"/>
      <c r="I34" s="358"/>
      <c r="J34" s="358"/>
      <c r="K34" s="358"/>
      <c r="L34" s="388"/>
    </row>
    <row r="35" spans="1:12" ht="12.75">
      <c r="A35" s="167" t="s">
        <v>702</v>
      </c>
      <c r="B35" s="356">
        <v>46.8</v>
      </c>
      <c r="C35" s="407">
        <v>173.8</v>
      </c>
      <c r="D35" s="257">
        <v>189</v>
      </c>
      <c r="E35" s="384">
        <v>189.7</v>
      </c>
      <c r="F35" s="257">
        <v>195</v>
      </c>
      <c r="G35" s="257">
        <v>195</v>
      </c>
      <c r="H35" s="384">
        <v>195.4</v>
      </c>
      <c r="I35" s="357">
        <v>9.148446490218618</v>
      </c>
      <c r="J35" s="357">
        <v>0.3703703703703525</v>
      </c>
      <c r="K35" s="357">
        <v>3.004744333157632</v>
      </c>
      <c r="L35" s="385">
        <v>0.2051282051282186</v>
      </c>
    </row>
    <row r="36" spans="1:12" ht="12.75">
      <c r="A36" s="25"/>
      <c r="B36" s="360"/>
      <c r="C36" s="408"/>
      <c r="D36" s="19"/>
      <c r="E36" s="387"/>
      <c r="F36" s="19"/>
      <c r="G36" s="19"/>
      <c r="H36" s="387"/>
      <c r="I36" s="359"/>
      <c r="J36" s="359"/>
      <c r="K36" s="359"/>
      <c r="L36" s="389"/>
    </row>
    <row r="37" spans="1:12" ht="12.75">
      <c r="A37" s="386" t="s">
        <v>109</v>
      </c>
      <c r="B37" s="360">
        <v>8.92</v>
      </c>
      <c r="C37" s="408">
        <v>142.4</v>
      </c>
      <c r="D37" s="19">
        <v>146</v>
      </c>
      <c r="E37" s="387">
        <v>145.9</v>
      </c>
      <c r="F37" s="19">
        <v>149.5</v>
      </c>
      <c r="G37" s="19">
        <v>149.4</v>
      </c>
      <c r="H37" s="387">
        <v>149.3</v>
      </c>
      <c r="I37" s="359">
        <v>2.457865168539314</v>
      </c>
      <c r="J37" s="359">
        <v>-0.06849315068492956</v>
      </c>
      <c r="K37" s="359">
        <v>2.3303632625085697</v>
      </c>
      <c r="L37" s="389">
        <v>-0.06693440428379915</v>
      </c>
    </row>
    <row r="38" spans="1:12" ht="12.75">
      <c r="A38" s="386" t="s">
        <v>703</v>
      </c>
      <c r="B38" s="360" t="s">
        <v>110</v>
      </c>
      <c r="C38" s="408">
        <v>131.2</v>
      </c>
      <c r="D38" s="19">
        <v>133.9</v>
      </c>
      <c r="E38" s="387">
        <v>133.9</v>
      </c>
      <c r="F38" s="19">
        <v>135.5</v>
      </c>
      <c r="G38" s="19">
        <v>135.2</v>
      </c>
      <c r="H38" s="387">
        <v>134.5</v>
      </c>
      <c r="I38" s="359">
        <v>2.057926829268311</v>
      </c>
      <c r="J38" s="359">
        <v>0</v>
      </c>
      <c r="K38" s="359">
        <v>0.44809559372664864</v>
      </c>
      <c r="L38" s="389">
        <v>-0.5177514792899274</v>
      </c>
    </row>
    <row r="39" spans="1:12" ht="12.75">
      <c r="A39" s="386" t="s">
        <v>704</v>
      </c>
      <c r="B39" s="360" t="s">
        <v>111</v>
      </c>
      <c r="C39" s="408">
        <v>141.6</v>
      </c>
      <c r="D39" s="19">
        <v>145.2</v>
      </c>
      <c r="E39" s="387">
        <v>145.2</v>
      </c>
      <c r="F39" s="19">
        <v>148.8</v>
      </c>
      <c r="G39" s="19">
        <v>148.9</v>
      </c>
      <c r="H39" s="387">
        <v>149</v>
      </c>
      <c r="I39" s="359">
        <v>2.5423728813559308</v>
      </c>
      <c r="J39" s="359">
        <v>0</v>
      </c>
      <c r="K39" s="359">
        <v>2.6170798898071723</v>
      </c>
      <c r="L39" s="389">
        <v>0.06715916722632187</v>
      </c>
    </row>
    <row r="40" spans="1:12" ht="12.75" hidden="1">
      <c r="A40" s="386" t="s">
        <v>705</v>
      </c>
      <c r="B40" s="324">
        <v>0.89</v>
      </c>
      <c r="C40" s="408">
        <v>181.2</v>
      </c>
      <c r="D40" s="19">
        <v>187.5</v>
      </c>
      <c r="E40" s="387">
        <v>187.5</v>
      </c>
      <c r="F40" s="19">
        <v>194.8</v>
      </c>
      <c r="G40" s="19">
        <v>194.8</v>
      </c>
      <c r="H40" s="387">
        <v>194.8</v>
      </c>
      <c r="I40" s="359">
        <v>3.476821192052995</v>
      </c>
      <c r="J40" s="359">
        <v>0</v>
      </c>
      <c r="K40" s="359">
        <v>3.893333333333345</v>
      </c>
      <c r="L40" s="389">
        <v>0</v>
      </c>
    </row>
    <row r="41" spans="1:12" ht="12.75">
      <c r="A41" s="386" t="s">
        <v>112</v>
      </c>
      <c r="B41" s="324">
        <v>2.2</v>
      </c>
      <c r="C41" s="408">
        <v>134.9</v>
      </c>
      <c r="D41" s="19">
        <v>138.1</v>
      </c>
      <c r="E41" s="387">
        <v>139.5</v>
      </c>
      <c r="F41" s="19">
        <v>146.5</v>
      </c>
      <c r="G41" s="19">
        <v>146.5</v>
      </c>
      <c r="H41" s="387">
        <v>146.7</v>
      </c>
      <c r="I41" s="359">
        <v>3.4099332839140146</v>
      </c>
      <c r="J41" s="359">
        <v>1.0137581462708312</v>
      </c>
      <c r="K41" s="359">
        <v>5.161290322580641</v>
      </c>
      <c r="L41" s="389">
        <v>0.13651877133105472</v>
      </c>
    </row>
    <row r="42" spans="1:12" ht="12.75">
      <c r="A42" s="386" t="s">
        <v>113</v>
      </c>
      <c r="B42" s="324">
        <v>14.87</v>
      </c>
      <c r="C42" s="408">
        <v>184.7</v>
      </c>
      <c r="D42" s="19">
        <v>210.3</v>
      </c>
      <c r="E42" s="387">
        <v>211.9</v>
      </c>
      <c r="F42" s="19">
        <v>216.5</v>
      </c>
      <c r="G42" s="19">
        <v>216.5</v>
      </c>
      <c r="H42" s="387">
        <v>217.1</v>
      </c>
      <c r="I42" s="359">
        <v>14.726583649160816</v>
      </c>
      <c r="J42" s="359">
        <v>0.7608178792201556</v>
      </c>
      <c r="K42" s="359">
        <v>2.4539877300613284</v>
      </c>
      <c r="L42" s="389">
        <v>0.27713625866050506</v>
      </c>
    </row>
    <row r="43" spans="1:12" ht="12.75" hidden="1">
      <c r="A43" s="386" t="s">
        <v>706</v>
      </c>
      <c r="B43" s="324">
        <v>3.5</v>
      </c>
      <c r="C43" s="408">
        <v>138.2</v>
      </c>
      <c r="D43" s="19">
        <v>141.6</v>
      </c>
      <c r="E43" s="387">
        <v>143.1</v>
      </c>
      <c r="F43" s="19">
        <v>149.9</v>
      </c>
      <c r="G43" s="19">
        <v>149.9</v>
      </c>
      <c r="H43" s="387">
        <v>152.2</v>
      </c>
      <c r="I43" s="359">
        <v>3.545586107091168</v>
      </c>
      <c r="J43" s="359">
        <v>1.0593220338983116</v>
      </c>
      <c r="K43" s="359">
        <v>6.359189378057309</v>
      </c>
      <c r="L43" s="389">
        <v>1.5343562374916502</v>
      </c>
    </row>
    <row r="44" spans="1:12" ht="12.75" hidden="1">
      <c r="A44" s="386" t="s">
        <v>707</v>
      </c>
      <c r="B44" s="324">
        <v>4.19</v>
      </c>
      <c r="C44" s="408">
        <v>154.9</v>
      </c>
      <c r="D44" s="19">
        <v>161.8</v>
      </c>
      <c r="E44" s="387">
        <v>161.8</v>
      </c>
      <c r="F44" s="19">
        <v>168.5</v>
      </c>
      <c r="G44" s="19">
        <v>168.5</v>
      </c>
      <c r="H44" s="387">
        <v>168.5</v>
      </c>
      <c r="I44" s="359">
        <v>4.454486765655275</v>
      </c>
      <c r="J44" s="359">
        <v>0</v>
      </c>
      <c r="K44" s="359">
        <v>4.140914709517915</v>
      </c>
      <c r="L44" s="389">
        <v>0</v>
      </c>
    </row>
    <row r="45" spans="1:12" ht="12.75" hidden="1">
      <c r="A45" s="386" t="s">
        <v>708</v>
      </c>
      <c r="B45" s="324">
        <v>1.26</v>
      </c>
      <c r="C45" s="408">
        <v>142.6</v>
      </c>
      <c r="D45" s="19">
        <v>145.4</v>
      </c>
      <c r="E45" s="387">
        <v>144.4</v>
      </c>
      <c r="F45" s="19">
        <v>159.2</v>
      </c>
      <c r="G45" s="19">
        <v>159.2</v>
      </c>
      <c r="H45" s="387">
        <v>158</v>
      </c>
      <c r="I45" s="359">
        <v>1.2622720897615807</v>
      </c>
      <c r="J45" s="359">
        <v>-0.6877579092159607</v>
      </c>
      <c r="K45" s="359">
        <v>9.418282548476455</v>
      </c>
      <c r="L45" s="389">
        <v>-0.7537688442210992</v>
      </c>
    </row>
    <row r="46" spans="1:12" ht="12.75">
      <c r="A46" s="386" t="s">
        <v>709</v>
      </c>
      <c r="B46" s="360" t="s">
        <v>114</v>
      </c>
      <c r="C46" s="408">
        <v>242.5</v>
      </c>
      <c r="D46" s="19">
        <v>298.2</v>
      </c>
      <c r="E46" s="387">
        <v>301.2</v>
      </c>
      <c r="F46" s="19">
        <v>301.8</v>
      </c>
      <c r="G46" s="19">
        <v>301.8</v>
      </c>
      <c r="H46" s="387">
        <v>301.9</v>
      </c>
      <c r="I46" s="359">
        <v>24.20618556701031</v>
      </c>
      <c r="J46" s="359">
        <v>1.0060362173038158</v>
      </c>
      <c r="K46" s="359">
        <v>0.23240371845949426</v>
      </c>
      <c r="L46" s="389">
        <v>0.03313452617625501</v>
      </c>
    </row>
    <row r="47" spans="1:12" ht="12.75">
      <c r="A47" s="386" t="s">
        <v>710</v>
      </c>
      <c r="B47" s="324">
        <v>4.03</v>
      </c>
      <c r="C47" s="408">
        <v>209.9</v>
      </c>
      <c r="D47" s="19">
        <v>253.7</v>
      </c>
      <c r="E47" s="387">
        <v>253.6</v>
      </c>
      <c r="F47" s="19">
        <v>254.9</v>
      </c>
      <c r="G47" s="19">
        <v>254.9</v>
      </c>
      <c r="H47" s="387">
        <v>255.1</v>
      </c>
      <c r="I47" s="359">
        <v>20.81943782753693</v>
      </c>
      <c r="J47" s="359">
        <v>-0.0394166338194708</v>
      </c>
      <c r="K47" s="359">
        <v>0.5914826498422769</v>
      </c>
      <c r="L47" s="389">
        <v>0.07846214201647683</v>
      </c>
    </row>
    <row r="48" spans="1:12" ht="12.75" hidden="1">
      <c r="A48" s="386" t="s">
        <v>711</v>
      </c>
      <c r="B48" s="324">
        <v>3.61</v>
      </c>
      <c r="C48" s="408">
        <v>219.6</v>
      </c>
      <c r="D48" s="19">
        <v>268.6</v>
      </c>
      <c r="E48" s="387">
        <v>268.4</v>
      </c>
      <c r="F48" s="19">
        <v>269.9</v>
      </c>
      <c r="G48" s="19">
        <v>269.9</v>
      </c>
      <c r="H48" s="387">
        <v>270.1</v>
      </c>
      <c r="I48" s="359">
        <v>22.222222222222214</v>
      </c>
      <c r="J48" s="359">
        <v>-0.07446016381237541</v>
      </c>
      <c r="K48" s="359">
        <v>0.6333830104322118</v>
      </c>
      <c r="L48" s="389">
        <v>0.07410151908115381</v>
      </c>
    </row>
    <row r="49" spans="1:12" ht="12.75" hidden="1">
      <c r="A49" s="386" t="s">
        <v>712</v>
      </c>
      <c r="B49" s="324">
        <v>2.54</v>
      </c>
      <c r="C49" s="408">
        <v>236.6</v>
      </c>
      <c r="D49" s="19">
        <v>300.3</v>
      </c>
      <c r="E49" s="387">
        <v>300.3</v>
      </c>
      <c r="F49" s="19">
        <v>302.5</v>
      </c>
      <c r="G49" s="19">
        <v>302.5</v>
      </c>
      <c r="H49" s="387">
        <v>302.5</v>
      </c>
      <c r="I49" s="359">
        <v>26.923076923076934</v>
      </c>
      <c r="J49" s="359">
        <v>0</v>
      </c>
      <c r="K49" s="359">
        <v>0.73260073260073</v>
      </c>
      <c r="L49" s="389">
        <v>0</v>
      </c>
    </row>
    <row r="50" spans="1:12" ht="12.75" hidden="1">
      <c r="A50" s="386" t="s">
        <v>713</v>
      </c>
      <c r="B50" s="324">
        <v>1.07</v>
      </c>
      <c r="C50" s="408">
        <v>173.8</v>
      </c>
      <c r="D50" s="19">
        <v>185.7</v>
      </c>
      <c r="E50" s="387">
        <v>183</v>
      </c>
      <c r="F50" s="19">
        <v>184.2</v>
      </c>
      <c r="G50" s="19">
        <v>184.2</v>
      </c>
      <c r="H50" s="387">
        <v>184.6</v>
      </c>
      <c r="I50" s="359">
        <v>5.293440736478701</v>
      </c>
      <c r="J50" s="359">
        <v>-1.4539579967689775</v>
      </c>
      <c r="K50" s="359">
        <v>0.8743169398907042</v>
      </c>
      <c r="L50" s="389">
        <v>0.2171552660151974</v>
      </c>
    </row>
    <row r="51" spans="1:12" ht="12.75" hidden="1">
      <c r="A51" s="386" t="s">
        <v>714</v>
      </c>
      <c r="B51" s="324">
        <v>0.42</v>
      </c>
      <c r="C51" s="408">
        <v>126.6</v>
      </c>
      <c r="D51" s="19">
        <v>126.6</v>
      </c>
      <c r="E51" s="387">
        <v>126.6</v>
      </c>
      <c r="F51" s="19">
        <v>126.6</v>
      </c>
      <c r="G51" s="19">
        <v>126.6</v>
      </c>
      <c r="H51" s="387">
        <v>126.6</v>
      </c>
      <c r="I51" s="359">
        <v>0</v>
      </c>
      <c r="J51" s="359">
        <v>0</v>
      </c>
      <c r="K51" s="359">
        <v>0</v>
      </c>
      <c r="L51" s="389">
        <v>0</v>
      </c>
    </row>
    <row r="52" spans="1:12" ht="12.75">
      <c r="A52" s="386" t="s">
        <v>115</v>
      </c>
      <c r="B52" s="324">
        <v>8.03</v>
      </c>
      <c r="C52" s="408">
        <v>172.7</v>
      </c>
      <c r="D52" s="19">
        <v>177.4</v>
      </c>
      <c r="E52" s="387">
        <v>177.7</v>
      </c>
      <c r="F52" s="19">
        <v>181.6</v>
      </c>
      <c r="G52" s="19">
        <v>181.6</v>
      </c>
      <c r="H52" s="387">
        <v>183.2</v>
      </c>
      <c r="I52" s="359">
        <v>2.8951939779965414</v>
      </c>
      <c r="J52" s="359">
        <v>0.16910935738442845</v>
      </c>
      <c r="K52" s="359">
        <v>3.0951041080472805</v>
      </c>
      <c r="L52" s="389">
        <v>0.881057268722472</v>
      </c>
    </row>
    <row r="53" spans="1:12" ht="12.75" hidden="1">
      <c r="A53" s="386" t="s">
        <v>715</v>
      </c>
      <c r="B53" s="324">
        <v>6.21</v>
      </c>
      <c r="C53" s="408">
        <v>177.7</v>
      </c>
      <c r="D53" s="19">
        <v>183.2</v>
      </c>
      <c r="E53" s="387">
        <v>183.4</v>
      </c>
      <c r="F53" s="19">
        <v>187.4</v>
      </c>
      <c r="G53" s="19">
        <v>187.4</v>
      </c>
      <c r="H53" s="387">
        <v>189.4</v>
      </c>
      <c r="I53" s="359">
        <v>3.2076533483399032</v>
      </c>
      <c r="J53" s="359">
        <v>0.10917030567686936</v>
      </c>
      <c r="K53" s="359">
        <v>3.271537622682658</v>
      </c>
      <c r="L53" s="389">
        <v>1.067235859124878</v>
      </c>
    </row>
    <row r="54" spans="1:12" ht="12.75" hidden="1">
      <c r="A54" s="386" t="s">
        <v>716</v>
      </c>
      <c r="B54" s="324">
        <v>1.82</v>
      </c>
      <c r="C54" s="408">
        <v>155.4</v>
      </c>
      <c r="D54" s="19">
        <v>157.6</v>
      </c>
      <c r="E54" s="387">
        <v>157.8</v>
      </c>
      <c r="F54" s="19">
        <v>161.4</v>
      </c>
      <c r="G54" s="19">
        <v>161.4</v>
      </c>
      <c r="H54" s="387">
        <v>161.5</v>
      </c>
      <c r="I54" s="359">
        <v>1.5444015444015378</v>
      </c>
      <c r="J54" s="359">
        <v>0.1269035532994991</v>
      </c>
      <c r="K54" s="359">
        <v>2.344740177439803</v>
      </c>
      <c r="L54" s="389">
        <v>0.06195786864931563</v>
      </c>
    </row>
    <row r="55" spans="1:12" ht="12.75">
      <c r="A55" s="386" t="s">
        <v>116</v>
      </c>
      <c r="B55" s="324">
        <v>7.09</v>
      </c>
      <c r="C55" s="408">
        <v>191.2</v>
      </c>
      <c r="D55" s="19">
        <v>200.1</v>
      </c>
      <c r="E55" s="387">
        <v>200.2</v>
      </c>
      <c r="F55" s="19">
        <v>212.1</v>
      </c>
      <c r="G55" s="19">
        <v>212.1</v>
      </c>
      <c r="H55" s="387">
        <v>212.1</v>
      </c>
      <c r="I55" s="359">
        <v>4.707112970711293</v>
      </c>
      <c r="J55" s="359">
        <v>0.04997501249374636</v>
      </c>
      <c r="K55" s="359">
        <v>5.944055944055933</v>
      </c>
      <c r="L55" s="389">
        <v>0</v>
      </c>
    </row>
    <row r="56" spans="1:12" ht="12.75" hidden="1">
      <c r="A56" s="386" t="s">
        <v>717</v>
      </c>
      <c r="B56" s="324">
        <v>4.78</v>
      </c>
      <c r="C56" s="408">
        <v>210.6</v>
      </c>
      <c r="D56" s="19">
        <v>221.2</v>
      </c>
      <c r="E56" s="387">
        <v>221.2</v>
      </c>
      <c r="F56" s="19">
        <v>237</v>
      </c>
      <c r="G56" s="19">
        <v>237</v>
      </c>
      <c r="H56" s="387">
        <v>237</v>
      </c>
      <c r="I56" s="359">
        <v>5.033238366571709</v>
      </c>
      <c r="J56" s="359">
        <v>0</v>
      </c>
      <c r="K56" s="359">
        <v>7.142857142857139</v>
      </c>
      <c r="L56" s="389">
        <v>0</v>
      </c>
    </row>
    <row r="57" spans="1:12" ht="12.75" hidden="1">
      <c r="A57" s="386" t="s">
        <v>718</v>
      </c>
      <c r="B57" s="324">
        <v>1.63</v>
      </c>
      <c r="C57" s="408">
        <v>144.2</v>
      </c>
      <c r="D57" s="19">
        <v>149.7</v>
      </c>
      <c r="E57" s="387">
        <v>149.7</v>
      </c>
      <c r="F57" s="19">
        <v>149.5</v>
      </c>
      <c r="G57" s="19">
        <v>149.5</v>
      </c>
      <c r="H57" s="387">
        <v>149.5</v>
      </c>
      <c r="I57" s="359">
        <v>3.8141470180305106</v>
      </c>
      <c r="J57" s="359">
        <v>0</v>
      </c>
      <c r="K57" s="359">
        <v>-0.13360053440213449</v>
      </c>
      <c r="L57" s="389">
        <v>0</v>
      </c>
    </row>
    <row r="58" spans="1:12" ht="12.75" hidden="1">
      <c r="A58" s="386" t="s">
        <v>719</v>
      </c>
      <c r="B58" s="324">
        <v>0.68</v>
      </c>
      <c r="C58" s="408">
        <v>175.5</v>
      </c>
      <c r="D58" s="19">
        <v>179.2</v>
      </c>
      <c r="E58" s="387">
        <v>180.2</v>
      </c>
      <c r="F58" s="19">
        <v>194.8</v>
      </c>
      <c r="G58" s="19">
        <v>194.1</v>
      </c>
      <c r="H58" s="387">
        <v>194.3</v>
      </c>
      <c r="I58" s="359">
        <v>2.6780626780626733</v>
      </c>
      <c r="J58" s="359">
        <v>0.5580357142857224</v>
      </c>
      <c r="K58" s="359">
        <v>7.82463928967816</v>
      </c>
      <c r="L58" s="389">
        <v>0.1030396702730485</v>
      </c>
    </row>
    <row r="59" spans="1:12" ht="12.75">
      <c r="A59" s="390" t="s">
        <v>117</v>
      </c>
      <c r="B59" s="325">
        <v>1.66</v>
      </c>
      <c r="C59" s="409">
        <v>159.7</v>
      </c>
      <c r="D59" s="391">
        <v>162.9</v>
      </c>
      <c r="E59" s="392">
        <v>164.6</v>
      </c>
      <c r="F59" s="391">
        <v>173.3</v>
      </c>
      <c r="G59" s="391">
        <v>173.3</v>
      </c>
      <c r="H59" s="392">
        <v>173.2</v>
      </c>
      <c r="I59" s="361">
        <v>3.0682529743268674</v>
      </c>
      <c r="J59" s="361">
        <v>1.0435850214855549</v>
      </c>
      <c r="K59" s="361">
        <v>5.2247873633049835</v>
      </c>
      <c r="L59" s="393">
        <v>-0.05770340450087019</v>
      </c>
    </row>
    <row r="60" spans="1:12" ht="12.75">
      <c r="A60" s="394" t="str">
        <f>A72</f>
        <v>Petroleum Product</v>
      </c>
      <c r="B60" s="324">
        <v>2.7129871270971364</v>
      </c>
      <c r="C60" s="408">
        <v>333</v>
      </c>
      <c r="D60" s="19">
        <v>447</v>
      </c>
      <c r="E60" s="387">
        <v>449.1</v>
      </c>
      <c r="F60" s="19">
        <v>449</v>
      </c>
      <c r="G60" s="19">
        <v>449</v>
      </c>
      <c r="H60" s="387">
        <v>449.1</v>
      </c>
      <c r="I60" s="359">
        <v>34.86486486486487</v>
      </c>
      <c r="J60" s="359">
        <v>0.4697986577181297</v>
      </c>
      <c r="K60" s="359">
        <v>0</v>
      </c>
      <c r="L60" s="389">
        <v>0.022271714922055708</v>
      </c>
    </row>
    <row r="61" spans="1:12" ht="12.75">
      <c r="A61" s="404" t="str">
        <f>A73</f>
        <v>Non-Petroleum Product</v>
      </c>
      <c r="B61" s="325">
        <v>97.28701000738475</v>
      </c>
      <c r="C61" s="409">
        <v>159.4</v>
      </c>
      <c r="D61" s="391">
        <v>168.7</v>
      </c>
      <c r="E61" s="392">
        <v>171.7</v>
      </c>
      <c r="F61" s="391">
        <v>178</v>
      </c>
      <c r="G61" s="391">
        <v>178.7</v>
      </c>
      <c r="H61" s="392">
        <v>180.2</v>
      </c>
      <c r="I61" s="361">
        <v>7.716436637390217</v>
      </c>
      <c r="J61" s="361">
        <v>1.778304682868992</v>
      </c>
      <c r="K61" s="361">
        <v>4.950495049504951</v>
      </c>
      <c r="L61" s="393">
        <v>0.8393956351427079</v>
      </c>
    </row>
    <row r="62" spans="1:12" ht="12.75">
      <c r="A62" s="857" t="s">
        <v>118</v>
      </c>
      <c r="B62" s="858"/>
      <c r="C62" s="858"/>
      <c r="D62" s="858"/>
      <c r="E62" s="858"/>
      <c r="F62" s="858"/>
      <c r="G62" s="858"/>
      <c r="H62" s="858"/>
      <c r="I62" s="858"/>
      <c r="J62" s="858"/>
      <c r="K62" s="858"/>
      <c r="L62" s="862"/>
    </row>
    <row r="63" spans="1:12" ht="12.75">
      <c r="A63" s="183" t="s">
        <v>221</v>
      </c>
      <c r="B63" s="618">
        <v>100</v>
      </c>
      <c r="C63" s="399">
        <v>159.2</v>
      </c>
      <c r="D63" s="617">
        <v>168.7</v>
      </c>
      <c r="E63" s="400">
        <v>171.9</v>
      </c>
      <c r="F63" s="399">
        <v>177.4</v>
      </c>
      <c r="G63" s="399">
        <v>177.8</v>
      </c>
      <c r="H63" s="400">
        <v>179.4</v>
      </c>
      <c r="I63" s="619">
        <v>7.977386934673376</v>
      </c>
      <c r="J63" s="619">
        <v>1.8968583283936198</v>
      </c>
      <c r="K63" s="619">
        <v>4.363001745200705</v>
      </c>
      <c r="L63" s="620">
        <v>0.8998875140607367</v>
      </c>
    </row>
    <row r="64" spans="1:12" ht="12.75">
      <c r="A64" s="25" t="s">
        <v>785</v>
      </c>
      <c r="B64" s="618">
        <v>51.53</v>
      </c>
      <c r="C64" s="399">
        <v>152.1</v>
      </c>
      <c r="D64" s="617">
        <v>157.4</v>
      </c>
      <c r="E64" s="400">
        <v>163.4</v>
      </c>
      <c r="F64" s="399">
        <v>166.8</v>
      </c>
      <c r="G64" s="399">
        <v>167.6</v>
      </c>
      <c r="H64" s="400">
        <v>170.6</v>
      </c>
      <c r="I64" s="619">
        <v>7.4293228139381995</v>
      </c>
      <c r="J64" s="619">
        <v>3.811944091486666</v>
      </c>
      <c r="K64" s="619">
        <v>4.406364749082002</v>
      </c>
      <c r="L64" s="620">
        <v>1.7899761336515496</v>
      </c>
    </row>
    <row r="65" spans="1:12" ht="12.75">
      <c r="A65" s="25" t="s">
        <v>786</v>
      </c>
      <c r="B65" s="364">
        <v>48.47</v>
      </c>
      <c r="C65" s="391">
        <v>166.6</v>
      </c>
      <c r="D65" s="403">
        <v>180.8</v>
      </c>
      <c r="E65" s="392">
        <v>181</v>
      </c>
      <c r="F65" s="391">
        <v>188.6</v>
      </c>
      <c r="G65" s="391">
        <v>188.6</v>
      </c>
      <c r="H65" s="392">
        <v>188.7</v>
      </c>
      <c r="I65" s="361">
        <v>8.643457382953173</v>
      </c>
      <c r="J65" s="361">
        <v>0.1106194690265454</v>
      </c>
      <c r="K65" s="361">
        <v>4.254143646408835</v>
      </c>
      <c r="L65" s="393">
        <v>0.0530222693531357</v>
      </c>
    </row>
    <row r="66" spans="1:12" ht="12.75">
      <c r="A66" s="25" t="s">
        <v>787</v>
      </c>
      <c r="B66" s="323">
        <v>81.26</v>
      </c>
      <c r="C66" s="19">
        <v>155.2</v>
      </c>
      <c r="D66" s="550">
        <v>163.2</v>
      </c>
      <c r="E66" s="387">
        <v>166.5</v>
      </c>
      <c r="F66" s="19">
        <v>171.2</v>
      </c>
      <c r="G66" s="19">
        <v>171.6</v>
      </c>
      <c r="H66" s="387">
        <v>173.2</v>
      </c>
      <c r="I66" s="359">
        <v>7.280927835051571</v>
      </c>
      <c r="J66" s="359">
        <v>2.02205882352942</v>
      </c>
      <c r="K66" s="359">
        <v>4.0240240240240155</v>
      </c>
      <c r="L66" s="389">
        <v>0.9324009324009239</v>
      </c>
    </row>
    <row r="67" spans="1:12" ht="12.75">
      <c r="A67" s="25" t="s">
        <v>788</v>
      </c>
      <c r="B67" s="323">
        <v>18.74</v>
      </c>
      <c r="C67" s="19">
        <v>176.2</v>
      </c>
      <c r="D67" s="550">
        <v>192.6</v>
      </c>
      <c r="E67" s="387">
        <v>195.3</v>
      </c>
      <c r="F67" s="19">
        <v>204</v>
      </c>
      <c r="G67" s="19">
        <v>204.8</v>
      </c>
      <c r="H67" s="387">
        <v>205.9</v>
      </c>
      <c r="I67" s="359">
        <v>10.83995459704883</v>
      </c>
      <c r="J67" s="359">
        <v>1.401869158878526</v>
      </c>
      <c r="K67" s="359">
        <v>5.427547363031238</v>
      </c>
      <c r="L67" s="389">
        <v>0.537109375</v>
      </c>
    </row>
    <row r="68" spans="1:12" ht="12.75">
      <c r="A68" s="25" t="s">
        <v>789</v>
      </c>
      <c r="B68" s="323">
        <v>68.86</v>
      </c>
      <c r="C68" s="19">
        <v>155.2</v>
      </c>
      <c r="D68" s="550">
        <v>163.6</v>
      </c>
      <c r="E68" s="387">
        <v>168</v>
      </c>
      <c r="F68" s="19">
        <v>173.5</v>
      </c>
      <c r="G68" s="19">
        <v>173.9</v>
      </c>
      <c r="H68" s="387">
        <v>175.3</v>
      </c>
      <c r="I68" s="359">
        <v>8.247422680412384</v>
      </c>
      <c r="J68" s="359">
        <v>2.689486552567246</v>
      </c>
      <c r="K68" s="359">
        <v>4.345238095238102</v>
      </c>
      <c r="L68" s="389">
        <v>0.8050603795284701</v>
      </c>
    </row>
    <row r="69" spans="1:12" ht="12.75">
      <c r="A69" s="25" t="s">
        <v>790</v>
      </c>
      <c r="B69" s="323">
        <v>31.14</v>
      </c>
      <c r="C69" s="19">
        <v>167.9</v>
      </c>
      <c r="D69" s="550">
        <v>180</v>
      </c>
      <c r="E69" s="387">
        <v>180.6</v>
      </c>
      <c r="F69" s="19">
        <v>185.9</v>
      </c>
      <c r="G69" s="19">
        <v>186.5</v>
      </c>
      <c r="H69" s="387">
        <v>188.4</v>
      </c>
      <c r="I69" s="359">
        <v>7.564026206075042</v>
      </c>
      <c r="J69" s="359">
        <v>0.3333333333333428</v>
      </c>
      <c r="K69" s="359">
        <v>4.318936877076425</v>
      </c>
      <c r="L69" s="389">
        <v>1.0187667560321927</v>
      </c>
    </row>
    <row r="70" spans="1:12" ht="12.75">
      <c r="A70" s="25" t="s">
        <v>791</v>
      </c>
      <c r="B70" s="323">
        <v>17.03</v>
      </c>
      <c r="C70" s="19">
        <v>183.5</v>
      </c>
      <c r="D70" s="550">
        <v>214.6</v>
      </c>
      <c r="E70" s="387">
        <v>214.7</v>
      </c>
      <c r="F70" s="19">
        <v>221.8</v>
      </c>
      <c r="G70" s="19">
        <v>221.8</v>
      </c>
      <c r="H70" s="387">
        <v>221.8</v>
      </c>
      <c r="I70" s="359">
        <v>17.00272479564032</v>
      </c>
      <c r="J70" s="359">
        <v>0.0465983224603832</v>
      </c>
      <c r="K70" s="359">
        <v>3.3069399161620936</v>
      </c>
      <c r="L70" s="389">
        <v>0</v>
      </c>
    </row>
    <row r="71" spans="1:12" ht="12.75">
      <c r="A71" s="398" t="s">
        <v>792</v>
      </c>
      <c r="B71" s="323">
        <v>82.97</v>
      </c>
      <c r="C71" s="19">
        <v>154.2</v>
      </c>
      <c r="D71" s="550">
        <v>159.3</v>
      </c>
      <c r="E71" s="387">
        <v>163.2</v>
      </c>
      <c r="F71" s="19">
        <v>168.3</v>
      </c>
      <c r="G71" s="19">
        <v>168.8</v>
      </c>
      <c r="H71" s="387">
        <v>170.6</v>
      </c>
      <c r="I71" s="359">
        <v>5.836575875486389</v>
      </c>
      <c r="J71" s="359">
        <v>2.448210922787169</v>
      </c>
      <c r="K71" s="359">
        <v>4.5343137254902075</v>
      </c>
      <c r="L71" s="389">
        <v>1.0663507109004655</v>
      </c>
    </row>
    <row r="72" spans="1:12" ht="12.75">
      <c r="A72" s="394" t="s">
        <v>793</v>
      </c>
      <c r="B72" s="365">
        <v>3.0403594784183583</v>
      </c>
      <c r="C72" s="399">
        <v>317.3</v>
      </c>
      <c r="D72" s="617">
        <v>418.3</v>
      </c>
      <c r="E72" s="400">
        <v>418.3</v>
      </c>
      <c r="F72" s="399">
        <v>418.3</v>
      </c>
      <c r="G72" s="399">
        <v>418.3</v>
      </c>
      <c r="H72" s="400">
        <v>418.3</v>
      </c>
      <c r="I72" s="619">
        <v>31.831074692719824</v>
      </c>
      <c r="J72" s="619">
        <v>0</v>
      </c>
      <c r="K72" s="619">
        <v>0</v>
      </c>
      <c r="L72" s="620">
        <v>0</v>
      </c>
    </row>
    <row r="73" spans="1:12" ht="12.75">
      <c r="A73" s="332" t="s">
        <v>794</v>
      </c>
      <c r="B73" s="325">
        <v>96.95964052158165</v>
      </c>
      <c r="C73" s="391">
        <v>154.2</v>
      </c>
      <c r="D73" s="403">
        <v>160.9</v>
      </c>
      <c r="E73" s="392">
        <v>164.2</v>
      </c>
      <c r="F73" s="391">
        <v>169.8</v>
      </c>
      <c r="G73" s="391">
        <v>170.3</v>
      </c>
      <c r="H73" s="392">
        <v>171.9</v>
      </c>
      <c r="I73" s="361">
        <v>6.485084306095985</v>
      </c>
      <c r="J73" s="361">
        <v>2.0509633312616415</v>
      </c>
      <c r="K73" s="361">
        <v>4.689403166869681</v>
      </c>
      <c r="L73" s="393">
        <v>0.939518496770404</v>
      </c>
    </row>
    <row r="74" spans="1:12" ht="12.75">
      <c r="A74" s="857" t="s">
        <v>119</v>
      </c>
      <c r="B74" s="826"/>
      <c r="C74" s="826"/>
      <c r="D74" s="826"/>
      <c r="E74" s="826"/>
      <c r="F74" s="826"/>
      <c r="G74" s="826"/>
      <c r="H74" s="858"/>
      <c r="I74" s="826"/>
      <c r="J74" s="826"/>
      <c r="K74" s="826"/>
      <c r="L74" s="401"/>
    </row>
    <row r="75" spans="1:12" ht="12.75">
      <c r="A75" s="25" t="str">
        <f>A63</f>
        <v>Overall Index</v>
      </c>
      <c r="B75" s="364">
        <v>100</v>
      </c>
      <c r="C75" s="391">
        <v>165.9</v>
      </c>
      <c r="D75" s="616">
        <v>178.6</v>
      </c>
      <c r="E75" s="396">
        <v>181.7</v>
      </c>
      <c r="F75" s="391">
        <v>189.2</v>
      </c>
      <c r="G75" s="391">
        <v>190.1</v>
      </c>
      <c r="H75" s="396">
        <v>190.8</v>
      </c>
      <c r="I75" s="361">
        <v>9.523809523809518</v>
      </c>
      <c r="J75" s="361">
        <v>1.7357222844344875</v>
      </c>
      <c r="K75" s="361">
        <v>5.008255365987907</v>
      </c>
      <c r="L75" s="393">
        <v>0.36822724881642444</v>
      </c>
    </row>
    <row r="76" spans="1:12" ht="12.75">
      <c r="A76" s="25" t="str">
        <f>A64</f>
        <v>Food &amp; Beverages</v>
      </c>
      <c r="B76" s="360">
        <v>54.98</v>
      </c>
      <c r="C76" s="19">
        <v>155.5</v>
      </c>
      <c r="D76" s="550">
        <v>166.1</v>
      </c>
      <c r="E76" s="387">
        <v>171</v>
      </c>
      <c r="F76" s="19">
        <v>181</v>
      </c>
      <c r="G76" s="19">
        <v>182.7</v>
      </c>
      <c r="H76" s="387">
        <v>183.5</v>
      </c>
      <c r="I76" s="359">
        <v>9.96784565916397</v>
      </c>
      <c r="J76" s="359">
        <v>2.9500301023479807</v>
      </c>
      <c r="K76" s="359">
        <v>7.309941520467845</v>
      </c>
      <c r="L76" s="389">
        <v>0.4378762999452732</v>
      </c>
    </row>
    <row r="77" spans="1:12" ht="12.75">
      <c r="A77" s="158" t="str">
        <f>A65</f>
        <v>Non-Food &amp; Services</v>
      </c>
      <c r="B77" s="364">
        <v>45.02</v>
      </c>
      <c r="C77" s="391">
        <v>178.5</v>
      </c>
      <c r="D77" s="403">
        <v>193.8</v>
      </c>
      <c r="E77" s="392">
        <v>194.7</v>
      </c>
      <c r="F77" s="391">
        <v>199.3</v>
      </c>
      <c r="G77" s="391">
        <v>199.2</v>
      </c>
      <c r="H77" s="392">
        <v>199.8</v>
      </c>
      <c r="I77" s="361">
        <v>9.075630252100837</v>
      </c>
      <c r="J77" s="361">
        <v>0.46439628482970363</v>
      </c>
      <c r="K77" s="361">
        <v>2.619414483821288</v>
      </c>
      <c r="L77" s="393">
        <v>0.3012048192771175</v>
      </c>
    </row>
    <row r="78" spans="1:12" ht="12.75">
      <c r="A78" s="394" t="str">
        <f>A72</f>
        <v>Petroleum Product</v>
      </c>
      <c r="B78" s="365">
        <v>2.5436097629598367</v>
      </c>
      <c r="C78" s="399">
        <v>334.5</v>
      </c>
      <c r="D78" s="617">
        <v>451.9</v>
      </c>
      <c r="E78" s="400">
        <v>451.8</v>
      </c>
      <c r="F78" s="399">
        <v>451.5</v>
      </c>
      <c r="G78" s="399">
        <v>451.5</v>
      </c>
      <c r="H78" s="400">
        <v>451.7</v>
      </c>
      <c r="I78" s="359">
        <v>35.067264573991025</v>
      </c>
      <c r="J78" s="359">
        <v>-0.022128789555210915</v>
      </c>
      <c r="K78" s="359">
        <v>-0.022133687472333463</v>
      </c>
      <c r="L78" s="389">
        <v>0.04429678848283913</v>
      </c>
    </row>
    <row r="79" spans="1:12" ht="12.75">
      <c r="A79" s="332" t="str">
        <f>A73</f>
        <v>Non-Petroleum Product</v>
      </c>
      <c r="B79" s="325">
        <v>97.45639023704015</v>
      </c>
      <c r="C79" s="391">
        <v>161.5</v>
      </c>
      <c r="D79" s="403">
        <v>171.5</v>
      </c>
      <c r="E79" s="392">
        <v>174.6</v>
      </c>
      <c r="F79" s="391">
        <v>182.4</v>
      </c>
      <c r="G79" s="391">
        <v>183.3</v>
      </c>
      <c r="H79" s="392">
        <v>184</v>
      </c>
      <c r="I79" s="361">
        <v>8.111455108359138</v>
      </c>
      <c r="J79" s="361">
        <v>1.8075801749270966</v>
      </c>
      <c r="K79" s="361">
        <v>5.3837342497136405</v>
      </c>
      <c r="L79" s="393">
        <v>0.38188761593016807</v>
      </c>
    </row>
    <row r="80" spans="1:12" ht="12.75">
      <c r="A80" s="402" t="s">
        <v>120</v>
      </c>
      <c r="B80" s="366"/>
      <c r="C80" s="367"/>
      <c r="D80" s="368"/>
      <c r="E80" s="368"/>
      <c r="F80" s="368"/>
      <c r="G80" s="368"/>
      <c r="H80" s="368"/>
      <c r="I80" s="368"/>
      <c r="J80" s="368"/>
      <c r="K80" s="368"/>
      <c r="L80" s="32"/>
    </row>
    <row r="81" spans="1:12" ht="12.75">
      <c r="A81" s="183" t="str">
        <f>A75</f>
        <v>Overall Index</v>
      </c>
      <c r="B81" s="362">
        <v>100</v>
      </c>
      <c r="C81" s="395">
        <v>167.1</v>
      </c>
      <c r="D81" s="395">
        <v>181.2</v>
      </c>
      <c r="E81" s="395">
        <v>183.3</v>
      </c>
      <c r="F81" s="395">
        <v>186.7</v>
      </c>
      <c r="G81" s="395">
        <v>187.5</v>
      </c>
      <c r="H81" s="396">
        <v>190.6</v>
      </c>
      <c r="I81" s="363">
        <v>9.694793536804312</v>
      </c>
      <c r="J81" s="363">
        <v>1.158940397351003</v>
      </c>
      <c r="K81" s="363">
        <v>3.98254228041462</v>
      </c>
      <c r="L81" s="397">
        <v>1.653333333333336</v>
      </c>
    </row>
    <row r="82" spans="1:12" ht="12.75">
      <c r="A82" s="25" t="str">
        <f>A76</f>
        <v>Food &amp; Beverages</v>
      </c>
      <c r="B82" s="360">
        <v>53.04</v>
      </c>
      <c r="C82" s="19">
        <v>161.8</v>
      </c>
      <c r="D82" s="19">
        <v>174</v>
      </c>
      <c r="E82" s="19">
        <v>177.2</v>
      </c>
      <c r="F82" s="19">
        <v>180.4</v>
      </c>
      <c r="G82" s="19">
        <v>181.9</v>
      </c>
      <c r="H82" s="387">
        <v>187.2</v>
      </c>
      <c r="I82" s="359">
        <v>9.517923362175523</v>
      </c>
      <c r="J82" s="359">
        <v>1.839080459770102</v>
      </c>
      <c r="K82" s="359">
        <v>5.64334085778782</v>
      </c>
      <c r="L82" s="389">
        <v>2.9136888400219902</v>
      </c>
    </row>
    <row r="83" spans="1:12" ht="12.75">
      <c r="A83" s="25" t="str">
        <f>A77</f>
        <v>Non-Food &amp; Services</v>
      </c>
      <c r="B83" s="324">
        <v>46.96</v>
      </c>
      <c r="C83" s="403">
        <v>173.1</v>
      </c>
      <c r="D83" s="391">
        <v>189.2</v>
      </c>
      <c r="E83" s="391">
        <v>190.2</v>
      </c>
      <c r="F83" s="391">
        <v>193.9</v>
      </c>
      <c r="G83" s="391">
        <v>193.9</v>
      </c>
      <c r="H83" s="392">
        <v>194.5</v>
      </c>
      <c r="I83" s="361">
        <v>9.878682842287702</v>
      </c>
      <c r="J83" s="361">
        <v>0.528541226215637</v>
      </c>
      <c r="K83" s="361">
        <v>2.26077812828602</v>
      </c>
      <c r="L83" s="393">
        <v>0.3094378545642087</v>
      </c>
    </row>
    <row r="84" spans="1:12" ht="12.75">
      <c r="A84" s="394" t="str">
        <f>A78</f>
        <v>Petroleum Product</v>
      </c>
      <c r="B84" s="365">
        <v>2.332799605862791</v>
      </c>
      <c r="C84" s="19">
        <v>354.8</v>
      </c>
      <c r="D84" s="19">
        <v>481.2</v>
      </c>
      <c r="E84" s="19">
        <v>492.6</v>
      </c>
      <c r="F84" s="19">
        <v>492.6</v>
      </c>
      <c r="G84" s="19">
        <v>492.6</v>
      </c>
      <c r="H84" s="387">
        <v>492.6</v>
      </c>
      <c r="I84" s="359">
        <v>38.83878241262684</v>
      </c>
      <c r="J84" s="359">
        <v>2.3690773067331747</v>
      </c>
      <c r="K84" s="359">
        <v>0</v>
      </c>
      <c r="L84" s="389">
        <v>0</v>
      </c>
    </row>
    <row r="85" spans="1:12" ht="12.75">
      <c r="A85" s="404" t="str">
        <f>A79</f>
        <v>Non-Petroleum Product</v>
      </c>
      <c r="B85" s="325">
        <v>97.66720039413721</v>
      </c>
      <c r="C85" s="391">
        <v>162.6</v>
      </c>
      <c r="D85" s="391">
        <v>174</v>
      </c>
      <c r="E85" s="391">
        <v>175.9</v>
      </c>
      <c r="F85" s="405">
        <v>179.4</v>
      </c>
      <c r="G85" s="391">
        <v>180.2</v>
      </c>
      <c r="H85" s="392">
        <v>183.4</v>
      </c>
      <c r="I85" s="361">
        <v>8.179581795817967</v>
      </c>
      <c r="J85" s="361">
        <v>1.0919540229885172</v>
      </c>
      <c r="K85" s="361">
        <v>4.263786242183059</v>
      </c>
      <c r="L85" s="393">
        <v>1.775804661487257</v>
      </c>
    </row>
    <row r="86" spans="1:2" ht="12.75">
      <c r="A86" s="8" t="s">
        <v>121</v>
      </c>
      <c r="B86" s="10"/>
    </row>
    <row r="87" ht="12.75">
      <c r="B87" s="10"/>
    </row>
    <row r="88" ht="12.75">
      <c r="B88" s="10"/>
    </row>
    <row r="89" ht="12.75">
      <c r="B89" s="10"/>
    </row>
    <row r="90" ht="12.75">
      <c r="B90" s="10"/>
    </row>
    <row r="91" ht="12.75">
      <c r="B91" s="10"/>
    </row>
  </sheetData>
  <sheetProtection/>
  <mergeCells count="5">
    <mergeCell ref="A74:K74"/>
    <mergeCell ref="A1:L1"/>
    <mergeCell ref="D5:E5"/>
    <mergeCell ref="F5:H5"/>
    <mergeCell ref="A62:L62"/>
  </mergeCells>
  <printOptions/>
  <pageMargins left="1" right="1"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KG</cp:lastModifiedBy>
  <cp:lastPrinted>2007-07-02T05:46:09Z</cp:lastPrinted>
  <dcterms:created xsi:type="dcterms:W3CDTF">1996-10-14T23:33:28Z</dcterms:created>
  <dcterms:modified xsi:type="dcterms:W3CDTF">2007-07-03T07:46:14Z</dcterms:modified>
  <cp:category/>
  <cp:version/>
  <cp:contentType/>
  <cp:contentStatus/>
</cp:coreProperties>
</file>