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firstSheet="21" activeTab="23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Deposit" sheetId="6" r:id="rId6"/>
    <sheet name="Sec.loan" sheetId="7" r:id="rId7"/>
    <sheet name="Sec loan" sheetId="8" r:id="rId8"/>
    <sheet name="Claims of Govt Ent" sheetId="9" r:id="rId9"/>
    <sheet name="outright" sheetId="10" r:id="rId10"/>
    <sheet name="repo" sheetId="11" r:id="rId11"/>
    <sheet name="forex_nrs" sheetId="12" r:id="rId12"/>
    <sheet name="forex_$" sheetId="13" r:id="rId13"/>
    <sheet name="IC_purchase" sheetId="14" r:id="rId14"/>
    <sheet name="slf_interbank" sheetId="15" r:id="rId15"/>
    <sheet name="int" sheetId="16" r:id="rId16"/>
    <sheet name="tb_91" sheetId="17" r:id="rId17"/>
    <sheet name="tb_364" sheetId="18" r:id="rId18"/>
    <sheet name="interbank_rate" sheetId="19" r:id="rId19"/>
    <sheet name="Stock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s" sheetId="36" r:id="rId36"/>
    <sheet name="M-Ind" sheetId="37" r:id="rId37"/>
    <sheet name="M-Others" sheetId="38" r:id="rId38"/>
    <sheet name="BOP" sheetId="39" r:id="rId39"/>
    <sheet name="M-India_$" sheetId="40" r:id="rId40"/>
    <sheet name="Reserve" sheetId="41" r:id="rId41"/>
    <sheet name="Reserve$" sheetId="42" r:id="rId42"/>
    <sheet name="Ex Rate" sheetId="43" r:id="rId43"/>
  </sheets>
  <definedNames>
    <definedName name="_xlnm.Print_Area" localSheetId="4">'A&amp;L of Com'!$A$1:$K$53</definedName>
    <definedName name="_xlnm.Print_Area" localSheetId="8">'Claims of Govt Ent'!$A$1:$T$68</definedName>
    <definedName name="_xlnm.Print_Area" localSheetId="15">'int'!$A$66:$W$108</definedName>
    <definedName name="_xlnm.Print_Area" localSheetId="2">'M AC'!$A$1:$K$49</definedName>
    <definedName name="_xlnm.Print_Area" localSheetId="1">'MS'!$A$1:$K$34</definedName>
    <definedName name="_xlnm.Print_Area" localSheetId="3">'RM'!$B$1:$L$28</definedName>
    <definedName name="_xlnm.Print_Area" localSheetId="6">'Sec.loan'!$A$1:$I$115</definedName>
  </definedNames>
  <calcPr fullCalcOnLoad="1"/>
</workbook>
</file>

<file path=xl/sharedStrings.xml><?xml version="1.0" encoding="utf-8"?>
<sst xmlns="http://schemas.openxmlformats.org/spreadsheetml/2006/main" count="2935" uniqueCount="1431">
  <si>
    <t>Table 32</t>
  </si>
  <si>
    <t>Table 33</t>
  </si>
  <si>
    <t>Table 34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</si>
  <si>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</si>
  <si>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</si>
  <si>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</si>
  <si>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</si>
  <si>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</si>
  <si>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</si>
  <si>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</si>
  <si>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</si>
  <si>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</si>
  <si>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</si>
  <si>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</si>
  <si>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</si>
  <si>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</si>
  <si>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</si>
  <si>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</si>
  <si>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</si>
  <si>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</si>
  <si>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</si>
  <si>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</si>
  <si>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</si>
  <si>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</si>
  <si>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</si>
  <si>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</si>
  <si>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</si>
  <si>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</si>
  <si>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</si>
  <si>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</si>
  <si>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</si>
  <si>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</si>
  <si>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</si>
  <si>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</si>
  <si>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</si>
  <si>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</si>
  <si>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</si>
  <si>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</si>
  <si>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</si>
  <si>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</si>
  <si>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2008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</si>
  <si>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</si>
  <si>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</si>
  <si>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</si>
  <si>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</si>
  <si>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</si>
  <si>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</si>
  <si>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</si>
  <si>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</si>
  <si>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</si>
  <si>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</si>
  <si>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</si>
  <si>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</si>
  <si>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</si>
  <si>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</si>
  <si>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</si>
  <si>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</si>
  <si>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</si>
  <si>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</si>
  <si>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</si>
  <si>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</si>
  <si>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</si>
  <si>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</si>
  <si>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</si>
  <si>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</si>
  <si>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</si>
  <si>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</si>
  <si>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</si>
  <si>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</si>
  <si>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</si>
  <si>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</si>
  <si>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</si>
  <si>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</si>
  <si>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</si>
  <si>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</si>
  <si>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</si>
  <si>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</si>
  <si>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</si>
  <si>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</si>
  <si>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</si>
  <si>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</si>
  <si>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</si>
  <si>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</si>
  <si>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</si>
  <si>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Aug-July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</si>
  <si>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</si>
  <si>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</si>
  <si>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</si>
  <si>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</si>
  <si>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</si>
  <si>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</si>
  <si>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</si>
  <si>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</si>
  <si>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</si>
  <si>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</si>
  <si>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</si>
  <si>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</si>
  <si>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</si>
  <si>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</si>
  <si>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</si>
  <si>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</si>
  <si>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</si>
  <si>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</si>
  <si>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</si>
  <si>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</si>
  <si>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</si>
  <si>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</si>
  <si>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</si>
  <si>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</si>
  <si>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</si>
  <si>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</si>
  <si>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</si>
  <si>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</si>
  <si>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</si>
  <si>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</si>
  <si>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</si>
  <si>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</si>
  <si>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</si>
  <si>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</si>
  <si>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</si>
  <si>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</si>
  <si>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</si>
  <si>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</si>
  <si>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</si>
  <si>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</si>
  <si>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</si>
  <si>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</si>
  <si>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</si>
  <si>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</si>
  <si>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</si>
  <si>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</si>
  <si>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</si>
  <si>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</si>
  <si>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</si>
  <si>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</si>
  <si>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</si>
  <si>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</si>
  <si>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</si>
  <si>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</si>
  <si>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</si>
  <si>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</si>
  <si>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</si>
  <si>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</si>
  <si>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</si>
  <si>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</si>
  <si>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</si>
  <si>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</si>
  <si>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</si>
  <si>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</si>
  <si>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</si>
  <si>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</si>
  <si>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</si>
  <si>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</si>
  <si>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</si>
  <si>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</si>
  <si>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</si>
  <si>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</si>
  <si>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</si>
  <si>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</si>
  <si>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</si>
  <si>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</si>
  <si>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</si>
  <si>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</si>
  <si>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</si>
  <si>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</si>
  <si>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</si>
  <si>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</si>
  <si>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</si>
  <si>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</si>
  <si>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</si>
  <si>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</si>
  <si>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</si>
  <si>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</si>
  <si>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</si>
  <si>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</si>
  <si>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</si>
  <si>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</si>
  <si>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</si>
  <si>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</si>
  <si>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</si>
  <si>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</si>
  <si>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</si>
  <si>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</si>
  <si>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</si>
  <si>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</si>
  <si>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</si>
  <si>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</si>
  <si>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</si>
  <si>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</si>
  <si>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</si>
  <si>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</si>
  <si>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</si>
  <si>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</si>
  <si>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</si>
  <si>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</si>
  <si>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</si>
  <si>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</si>
  <si>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</si>
  <si>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</si>
  <si>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</si>
  <si>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</si>
  <si>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</si>
  <si>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</si>
  <si>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</si>
  <si>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</si>
  <si>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</si>
  <si>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</si>
  <si>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</si>
  <si>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</si>
  <si>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</si>
  <si>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</si>
  <si>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</si>
  <si>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39</t>
  </si>
  <si>
    <t>Table 40</t>
  </si>
  <si>
    <t>Table 41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</si>
  <si>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</si>
  <si>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</si>
  <si>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</si>
  <si>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</si>
  <si>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</si>
  <si>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</si>
  <si>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</si>
  <si>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</si>
  <si>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</si>
  <si>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</si>
  <si>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Ordinary</t>
  </si>
  <si>
    <t xml:space="preserve"> Changes in the First Month of </t>
  </si>
  <si>
    <t>2008/09</t>
  </si>
  <si>
    <t>Aug (e)</t>
  </si>
  <si>
    <t>Mid-Aug</t>
  </si>
  <si>
    <t>5.0-8.0</t>
  </si>
  <si>
    <t>6.0-7.75</t>
  </si>
  <si>
    <t>7/17/2008 (2065/4/2)</t>
  </si>
  <si>
    <t>Rights Share (5:3)</t>
  </si>
  <si>
    <t>Himalayan General Insurance</t>
  </si>
  <si>
    <t>6/6/2008 (2065/2/24)</t>
  </si>
  <si>
    <t>Bonus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</si>
  <si>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</si>
  <si>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</si>
  <si>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</si>
  <si>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</si>
  <si>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</si>
  <si>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</si>
  <si>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</si>
  <si>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</si>
  <si>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</si>
  <si>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</si>
  <si>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</si>
  <si>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</si>
  <si>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</si>
  <si>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</si>
  <si>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</si>
  <si>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</si>
  <si>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</si>
  <si>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</si>
  <si>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</si>
  <si>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>Table 43</t>
  </si>
  <si>
    <t>Table 44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</si>
  <si>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</si>
  <si>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</si>
  <si>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</si>
  <si>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</si>
  <si>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</si>
  <si>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</si>
  <si>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</si>
  <si>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</si>
  <si>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</si>
  <si>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</si>
  <si>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</si>
  <si>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</si>
  <si>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</si>
  <si>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</si>
  <si>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</si>
  <si>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</si>
  <si>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</si>
  <si>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</si>
  <si>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</si>
  <si>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</si>
  <si>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</si>
  <si>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</si>
  <si>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</si>
  <si>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</si>
  <si>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</si>
  <si>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</si>
  <si>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</si>
  <si>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</si>
  <si>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</si>
  <si>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</si>
  <si>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</si>
  <si>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</si>
  <si>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</si>
  <si>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</si>
  <si>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</si>
  <si>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</si>
  <si>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</si>
  <si>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</si>
  <si>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</si>
  <si>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</si>
  <si>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</si>
  <si>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</si>
  <si>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</si>
  <si>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</si>
  <si>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</si>
  <si>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</si>
  <si>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</si>
  <si>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</si>
  <si>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</si>
  <si>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</si>
  <si>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</si>
  <si>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</si>
  <si>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</si>
  <si>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</si>
  <si>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</si>
  <si>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</si>
  <si>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</si>
  <si>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</si>
  <si>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</si>
  <si>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</si>
  <si>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</si>
  <si>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</si>
  <si>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</si>
  <si>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</si>
  <si>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</si>
  <si>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</si>
  <si>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</si>
  <si>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</si>
  <si>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</si>
  <si>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</si>
  <si>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</si>
  <si>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</si>
  <si>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</si>
  <si>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</si>
  <si>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</si>
  <si>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</si>
  <si>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</si>
  <si>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</si>
  <si>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</si>
  <si>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</si>
  <si>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</si>
  <si>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</si>
  <si>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</si>
  <si>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</si>
  <si>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</si>
  <si>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</si>
  <si>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</si>
  <si>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</si>
  <si>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</si>
  <si>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</si>
  <si>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</si>
  <si>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</si>
  <si>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</si>
  <si>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</si>
  <si>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</si>
  <si>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</si>
  <si>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</si>
  <si>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</si>
  <si>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</si>
  <si>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</si>
  <si>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</si>
  <si>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</si>
  <si>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</si>
  <si>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</si>
  <si>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</si>
  <si>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</si>
  <si>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</si>
  <si>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</si>
  <si>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</si>
  <si>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</si>
  <si>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</si>
  <si>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</si>
  <si>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</si>
  <si>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</si>
  <si>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</si>
  <si>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</si>
  <si>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</si>
  <si>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</si>
  <si>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</si>
  <si>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</si>
  <si>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</si>
  <si>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</si>
  <si>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</si>
  <si>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</si>
  <si>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</si>
  <si>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</si>
  <si>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</si>
  <si>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</si>
  <si>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</si>
  <si>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</si>
  <si>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</si>
  <si>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</si>
  <si>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</si>
  <si>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</si>
  <si>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</si>
  <si>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</si>
  <si>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</si>
  <si>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</si>
  <si>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</si>
  <si>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</si>
  <si>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</si>
  <si>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</si>
  <si>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</si>
  <si>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</si>
  <si>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</si>
  <si>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</si>
  <si>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</si>
  <si>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Mid-Aug 2008 </t>
  </si>
  <si>
    <t>Jul/Aug</t>
  </si>
  <si>
    <t>Jun/Jul</t>
  </si>
  <si>
    <t>2008/09P</t>
  </si>
  <si>
    <t>(y-o-y changes)</t>
  </si>
  <si>
    <r>
      <t>2008/09</t>
    </r>
    <r>
      <rPr>
        <b/>
        <vertAlign val="superscript"/>
        <sz val="9"/>
        <rFont val="Times New Roman"/>
        <family val="1"/>
      </rPr>
      <t>P</t>
    </r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</si>
  <si>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</si>
  <si>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</si>
  <si>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</si>
  <si>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</si>
  <si>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</si>
  <si>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</si>
  <si>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</si>
  <si>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</si>
  <si>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</si>
  <si>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</si>
  <si>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</si>
  <si>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</si>
  <si>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</si>
  <si>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</si>
  <si>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</si>
  <si>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</si>
  <si>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</si>
  <si>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</si>
  <si>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</si>
  <si>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</si>
  <si>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</si>
  <si>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</si>
  <si>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</si>
  <si>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</si>
  <si>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</si>
  <si>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</si>
  <si>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</si>
  <si>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</si>
  <si>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</si>
  <si>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</si>
  <si>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</si>
  <si>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</si>
  <si>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</si>
  <si>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</si>
  <si>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</si>
  <si>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</si>
  <si>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</si>
  <si>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</si>
  <si>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</si>
  <si>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</si>
  <si>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</si>
  <si>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</si>
  <si>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</si>
  <si>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</si>
  <si>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</si>
  <si>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</si>
  <si>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</si>
  <si>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</si>
  <si>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</si>
  <si>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</si>
  <si>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</si>
  <si>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</si>
  <si>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</si>
  <si>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</si>
  <si>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 or the repo rate of the last 30 days whichever is the maximum.</t>
    </r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</si>
  <si>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</si>
  <si>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</si>
  <si>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</si>
  <si>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</si>
  <si>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</si>
  <si>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</si>
  <si>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</si>
  <si>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</si>
  <si>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</si>
  <si>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</si>
  <si>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</si>
  <si>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</si>
  <si>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</si>
  <si>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</si>
  <si>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</si>
  <si>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</si>
  <si>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</si>
  <si>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</si>
  <si>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</si>
  <si>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</si>
  <si>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</si>
  <si>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</si>
  <si>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</si>
  <si>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</si>
  <si>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</si>
  <si>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</si>
  <si>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</si>
  <si>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</si>
  <si>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</si>
  <si>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</si>
  <si>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</si>
  <si>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</si>
  <si>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</si>
  <si>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</si>
  <si>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</si>
  <si>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</si>
  <si>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</si>
  <si>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</si>
  <si>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</si>
  <si>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</si>
  <si>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</si>
  <si>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</si>
  <si>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</si>
  <si>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</si>
  <si>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</si>
  <si>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</si>
  <si>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</si>
  <si>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</si>
  <si>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</si>
  <si>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</si>
  <si>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</si>
  <si>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</si>
  <si>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</si>
  <si>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</si>
  <si>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</si>
  <si>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</si>
  <si>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</si>
  <si>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</si>
  <si>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</si>
  <si>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</si>
  <si>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</si>
  <si>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</si>
  <si>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</si>
  <si>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</si>
  <si>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</si>
  <si>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</si>
  <si>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</si>
  <si>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</si>
  <si>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</si>
  <si>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</si>
  <si>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</si>
  <si>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</si>
  <si>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</si>
  <si>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</si>
  <si>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</si>
  <si>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</si>
  <si>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</si>
  <si>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</si>
  <si>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</si>
  <si>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</si>
  <si>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</si>
  <si>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</si>
  <si>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</si>
  <si>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</si>
  <si>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</si>
  <si>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</si>
  <si>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</si>
  <si>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</si>
  <si>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</si>
  <si>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</si>
  <si>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</si>
  <si>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</si>
  <si>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</si>
  <si>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</si>
  <si>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</si>
  <si>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</si>
  <si>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</si>
  <si>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</si>
  <si>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</si>
  <si>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</si>
  <si>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</si>
  <si>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</si>
  <si>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</si>
  <si>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</si>
  <si>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</si>
  <si>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</si>
  <si>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</si>
  <si>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</si>
  <si>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</si>
  <si>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</si>
  <si>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</si>
  <si>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</si>
  <si>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</si>
  <si>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</si>
  <si>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</si>
  <si>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</si>
  <si>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</si>
  <si>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</si>
  <si>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</si>
  <si>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</si>
  <si>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</si>
  <si>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</si>
  <si>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</si>
  <si>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</si>
  <si>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</si>
  <si>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</si>
  <si>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</si>
  <si>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</si>
  <si>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</si>
  <si>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</si>
  <si>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</si>
  <si>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</si>
  <si>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</si>
  <si>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</si>
  <si>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</si>
  <si>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</si>
  <si>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</si>
  <si>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</si>
  <si>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</si>
  <si>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</si>
  <si>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</si>
  <si>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</si>
  <si>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</si>
  <si>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</si>
  <si>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</si>
  <si>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</si>
  <si>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</si>
  <si>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</si>
  <si>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</si>
  <si>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</si>
  <si>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</si>
  <si>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</si>
  <si>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</si>
  <si>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</si>
  <si>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</si>
  <si>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</si>
  <si>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</si>
  <si>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</si>
  <si>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</si>
  <si>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</si>
  <si>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</si>
  <si>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</si>
  <si>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</si>
  <si>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</si>
  <si>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</si>
  <si>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</si>
  <si>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</si>
  <si>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</si>
  <si>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</si>
  <si>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</si>
  <si>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</si>
  <si>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</si>
  <si>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</si>
  <si>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</si>
  <si>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</si>
  <si>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</si>
  <si>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</si>
  <si>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</si>
  <si>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</si>
  <si>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</si>
  <si>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</si>
  <si>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</si>
  <si>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</si>
  <si>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</si>
  <si>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</si>
  <si>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</si>
  <si>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</si>
  <si>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</si>
  <si>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</si>
  <si>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</si>
  <si>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</si>
  <si>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</si>
  <si>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</si>
  <si>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</si>
  <si>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</si>
  <si>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</si>
  <si>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</si>
  <si>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</si>
  <si>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</si>
  <si>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</si>
  <si>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</si>
  <si>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</si>
  <si>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</si>
  <si>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</si>
  <si>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</si>
  <si>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</si>
  <si>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</si>
  <si>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</si>
  <si>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</si>
  <si>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</si>
  <si>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</si>
  <si>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</si>
  <si>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</si>
  <si>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</si>
  <si>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</si>
  <si>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</si>
  <si>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</si>
  <si>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</si>
  <si>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</si>
  <si>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</si>
  <si>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</si>
  <si>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</si>
  <si>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</si>
  <si>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</si>
  <si>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</si>
  <si>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</si>
  <si>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</si>
  <si>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</si>
  <si>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</si>
  <si>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</si>
  <si>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</si>
  <si>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</si>
  <si>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</si>
  <si>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</si>
  <si>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</si>
  <si>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</si>
  <si>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</si>
  <si>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</si>
  <si>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</si>
  <si>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</si>
  <si>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</si>
  <si>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</si>
  <si>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</si>
  <si>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</si>
  <si>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</si>
  <si>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</si>
  <si>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</si>
  <si>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</si>
  <si>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</si>
  <si>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</si>
  <si>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</si>
  <si>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</si>
  <si>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</si>
  <si>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</si>
  <si>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</si>
  <si>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</si>
  <si>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</si>
  <si>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</si>
  <si>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</si>
  <si>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</si>
  <si>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</si>
  <si>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</si>
  <si>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</si>
  <si>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</si>
  <si>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</si>
  <si>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</si>
  <si>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</si>
  <si>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</si>
  <si>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</si>
  <si>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</si>
  <si>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</si>
  <si>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</si>
  <si>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</si>
  <si>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</si>
  <si>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</si>
  <si>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</si>
  <si>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</si>
  <si>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</si>
  <si>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</si>
  <si>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</si>
  <si>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</si>
  <si>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</si>
  <si>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</si>
  <si>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</si>
  <si>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</si>
  <si>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</si>
  <si>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</si>
  <si>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</si>
  <si>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</si>
  <si>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</si>
  <si>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</si>
  <si>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</si>
  <si>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</si>
  <si>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</si>
  <si>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</si>
  <si>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</si>
  <si>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</si>
  <si>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</si>
  <si>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</si>
  <si>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</si>
  <si>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</si>
  <si>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</si>
  <si>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</si>
  <si>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</si>
  <si>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</si>
  <si>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</si>
  <si>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May/Jun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</si>
  <si>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</si>
  <si>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</si>
  <si>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</si>
  <si>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</si>
  <si>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</si>
  <si>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</si>
  <si>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</si>
  <si>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</si>
  <si>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</si>
  <si>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</si>
  <si>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</si>
  <si>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</si>
  <si>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</si>
  <si>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</si>
  <si>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</si>
  <si>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</si>
  <si>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</si>
  <si>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</si>
  <si>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</si>
  <si>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</si>
  <si>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</si>
  <si>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</si>
  <si>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</si>
  <si>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</si>
  <si>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</si>
  <si>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</si>
  <si>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</si>
  <si>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</si>
  <si>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</si>
  <si>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</si>
  <si>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</si>
  <si>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</si>
  <si>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</si>
  <si>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</si>
  <si>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</si>
  <si>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</si>
  <si>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</si>
  <si>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Change in the First Month of</t>
  </si>
  <si>
    <t>1 month</t>
  </si>
  <si>
    <t xml:space="preserve">    </t>
  </si>
  <si>
    <t>Aug-Aug</t>
  </si>
  <si>
    <t>Development Banks</t>
  </si>
  <si>
    <t>Mid-August</t>
  </si>
  <si>
    <t>Om Finance Limited</t>
  </si>
  <si>
    <t>Rights Share</t>
  </si>
  <si>
    <t>First Month</t>
  </si>
  <si>
    <t>Name of Companies</t>
  </si>
  <si>
    <t>Listed Date</t>
  </si>
  <si>
    <t>Listed Securities</t>
  </si>
  <si>
    <t>Listed Amounts in million</t>
  </si>
  <si>
    <t>Bageswori Bikas Bank Ltd.</t>
  </si>
  <si>
    <t>6 Aug 08</t>
  </si>
  <si>
    <t>World Mer. Banking &amp; Finance Ltd.</t>
  </si>
  <si>
    <t>Premier Finance Co. Ltd.</t>
  </si>
  <si>
    <t>Rights</t>
  </si>
  <si>
    <t>Himchuli Bikas Bank Ltd.</t>
  </si>
  <si>
    <t>Business Dev. Bank Ltd.</t>
  </si>
  <si>
    <t>Prudential Finance Ltd.</t>
  </si>
  <si>
    <t>Laxmi Bank ltd.</t>
  </si>
  <si>
    <t>KIST Mer. Banking &amp; Finance Ltd.</t>
  </si>
  <si>
    <t>21 Jul 08</t>
  </si>
  <si>
    <t>Nepal Telecom</t>
  </si>
  <si>
    <t>10 Aug 08</t>
  </si>
  <si>
    <t>Pravu Finance Co. Ltd.</t>
  </si>
  <si>
    <t xml:space="preserve">Himalayan Bank Ltd. </t>
  </si>
  <si>
    <t>Bond</t>
  </si>
  <si>
    <t>Kumari Bank ltd.</t>
  </si>
  <si>
    <t>Total Bonus share</t>
  </si>
  <si>
    <t>Total Right share</t>
  </si>
  <si>
    <t>Total Ordinary share</t>
  </si>
  <si>
    <t xml:space="preserve">Total Bond </t>
  </si>
  <si>
    <t>Mid Aug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</si>
  <si>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</si>
  <si>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</si>
  <si>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</si>
  <si>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</si>
  <si>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</si>
  <si>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</si>
  <si>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</si>
  <si>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</si>
  <si>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</si>
  <si>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</si>
  <si>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</si>
  <si>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</si>
  <si>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</si>
  <si>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</si>
  <si>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</si>
  <si>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</si>
  <si>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</si>
  <si>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</si>
  <si>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</si>
  <si>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</si>
  <si>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</si>
  <si>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</si>
  <si>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</si>
  <si>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</si>
  <si>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</si>
  <si>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</si>
  <si>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</si>
  <si>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</si>
  <si>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</si>
  <si>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</si>
  <si>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</si>
  <si>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</si>
  <si>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</si>
  <si>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</si>
  <si>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</si>
  <si>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</si>
  <si>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</si>
  <si>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</si>
  <si>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</si>
  <si>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</si>
  <si>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</si>
  <si>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</si>
  <si>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</si>
  <si>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</si>
  <si>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</si>
  <si>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</si>
  <si>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</si>
  <si>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</si>
  <si>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</si>
  <si>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</si>
  <si>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</si>
  <si>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</si>
  <si>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</si>
  <si>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</si>
  <si>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</si>
  <si>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</si>
  <si>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</si>
  <si>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</si>
  <si>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</si>
  <si>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</si>
  <si>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</si>
  <si>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</si>
  <si>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</si>
  <si>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</si>
  <si>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</si>
  <si>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</si>
  <si>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</si>
  <si>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</si>
  <si>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</si>
  <si>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</si>
  <si>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</si>
  <si>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</si>
  <si>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</si>
  <si>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</si>
  <si>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</si>
  <si>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</si>
  <si>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</si>
  <si>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</si>
  <si>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</si>
  <si>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</si>
  <si>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</si>
  <si>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</si>
  <si>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</si>
  <si>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</si>
  <si>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</si>
  <si>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</si>
  <si>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</si>
  <si>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Right Shares Total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</si>
  <si>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</si>
  <si>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</si>
  <si>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</si>
  <si>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</si>
  <si>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</si>
  <si>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</si>
  <si>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</si>
  <si>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</si>
  <si>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</si>
  <si>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</si>
  <si>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</si>
  <si>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</si>
  <si>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</si>
  <si>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</si>
  <si>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</si>
  <si>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</si>
  <si>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</si>
  <si>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</si>
  <si>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</si>
  <si>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</si>
  <si>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</si>
  <si>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</si>
  <si>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</si>
  <si>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</si>
  <si>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</si>
  <si>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</si>
  <si>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</si>
  <si>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</si>
  <si>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</si>
  <si>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</si>
  <si>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</si>
  <si>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</si>
  <si>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</si>
  <si>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</si>
  <si>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</si>
  <si>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</si>
  <si>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</si>
  <si>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</si>
  <si>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</si>
  <si>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</si>
  <si>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</si>
  <si>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</si>
  <si>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</si>
  <si>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</si>
  <si>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</si>
  <si>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</si>
  <si>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</si>
  <si>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</si>
  <si>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</si>
  <si>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</si>
  <si>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</si>
  <si>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</si>
  <si>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</si>
  <si>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</si>
  <si>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</si>
  <si>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</si>
  <si>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</si>
  <si>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</si>
  <si>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</si>
  <si>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</si>
  <si>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</si>
  <si>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</si>
  <si>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</si>
  <si>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</si>
  <si>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</si>
  <si>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</si>
  <si>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</si>
  <si>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</si>
  <si>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</si>
  <si>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</si>
  <si>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</si>
  <si>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</si>
  <si>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</si>
  <si>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</si>
  <si>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</si>
  <si>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</si>
  <si>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</si>
  <si>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</si>
  <si>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</si>
  <si>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</si>
  <si>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</si>
  <si>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</si>
  <si>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</si>
  <si>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</si>
  <si>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</si>
  <si>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</si>
  <si>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</si>
  <si>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</si>
  <si>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</si>
  <si>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</si>
  <si>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</si>
  <si>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</si>
  <si>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</si>
  <si>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</si>
  <si>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</si>
  <si>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</si>
  <si>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</si>
  <si>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</si>
  <si>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</si>
  <si>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</si>
  <si>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</si>
  <si>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</si>
  <si>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</si>
  <si>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</si>
  <si>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</si>
  <si>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</si>
  <si>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</si>
  <si>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</si>
  <si>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</si>
  <si>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</si>
  <si>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</si>
  <si>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</si>
  <si>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</si>
  <si>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</si>
  <si>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Lacs</t>
  </si>
  <si>
    <t>Name of Corporation</t>
  </si>
  <si>
    <t>Aug-07</t>
  </si>
  <si>
    <t>Sept-07</t>
  </si>
  <si>
    <t>Oct.07</t>
  </si>
  <si>
    <t>Nov.07</t>
  </si>
  <si>
    <t>Dec.07</t>
  </si>
  <si>
    <t>Jan.08</t>
  </si>
  <si>
    <t>Feb-08</t>
  </si>
  <si>
    <t>Mar.08</t>
  </si>
  <si>
    <t>Apr.08</t>
  </si>
  <si>
    <t>May.08</t>
  </si>
  <si>
    <t>June .08</t>
  </si>
  <si>
    <t>Amcunt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</si>
  <si>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</si>
  <si>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</si>
  <si>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</si>
  <si>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</si>
  <si>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</si>
  <si>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</si>
  <si>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</si>
  <si>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</si>
  <si>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</si>
  <si>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</si>
  <si>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</si>
  <si>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</si>
  <si>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</si>
  <si>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</si>
  <si>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</si>
  <si>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</si>
  <si>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</si>
  <si>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</si>
  <si>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</si>
  <si>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</si>
  <si>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</si>
  <si>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</si>
  <si>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</si>
  <si>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</si>
  <si>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</si>
  <si>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</si>
  <si>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</si>
  <si>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</si>
  <si>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</si>
  <si>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</si>
  <si>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</si>
  <si>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</si>
  <si>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</si>
  <si>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</si>
  <si>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</si>
  <si>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</si>
  <si>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</si>
  <si>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</si>
  <si>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</si>
  <si>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</si>
  <si>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</si>
  <si>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</si>
  <si>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</si>
  <si>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</si>
  <si>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</si>
  <si>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>Direction of Foreign Trade*</t>
  </si>
  <si>
    <t xml:space="preserve"> Export of Major Commodities to India</t>
  </si>
  <si>
    <t xml:space="preserve"> Export of Major Commodities to Other Countries</t>
  </si>
  <si>
    <t>Import of Selected Commodities From India</t>
  </si>
  <si>
    <t>Import of Selected Commodities From Other Countries</t>
  </si>
  <si>
    <t>Gross Foreign Exchange Holding of The Banking Sector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</si>
  <si>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</si>
  <si>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</si>
  <si>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</si>
  <si>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</si>
  <si>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</si>
  <si>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</si>
  <si>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</si>
  <si>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</si>
  <si>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</si>
  <si>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</si>
  <si>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</si>
  <si>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</si>
  <si>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</si>
  <si>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</si>
  <si>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Nepal Investment Bank Ltd.</t>
  </si>
  <si>
    <t>Table 45</t>
  </si>
  <si>
    <t>Types of  Securities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</si>
  <si>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</si>
  <si>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</si>
  <si>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</si>
  <si>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</si>
  <si>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</si>
  <si>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</si>
  <si>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</si>
  <si>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</si>
  <si>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</si>
  <si>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</si>
  <si>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</si>
  <si>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</si>
  <si>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</si>
  <si>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</si>
  <si>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</si>
  <si>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</si>
  <si>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</si>
  <si>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</si>
  <si>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</si>
  <si>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</si>
  <si>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</si>
  <si>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</si>
  <si>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</si>
  <si>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</si>
  <si>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</si>
  <si>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</si>
  <si>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</si>
  <si>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</si>
  <si>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</si>
  <si>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</si>
  <si>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</si>
  <si>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</si>
  <si>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</si>
  <si>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</si>
  <si>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</si>
  <si>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</si>
  <si>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</si>
  <si>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</si>
  <si>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</si>
  <si>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</si>
  <si>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</si>
  <si>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</si>
  <si>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</si>
  <si>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</si>
  <si>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</si>
  <si>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</si>
  <si>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</si>
  <si>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</si>
  <si>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</si>
  <si>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</si>
  <si>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</si>
  <si>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</si>
  <si>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o/w Education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</si>
  <si>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</si>
  <si>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</si>
  <si>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</si>
  <si>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</si>
  <si>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</si>
  <si>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</si>
  <si>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</si>
  <si>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</si>
  <si>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</si>
  <si>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</si>
  <si>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</si>
  <si>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</si>
  <si>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</si>
  <si>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</si>
  <si>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</si>
  <si>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</si>
  <si>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</si>
  <si>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</si>
  <si>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</si>
  <si>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</si>
  <si>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</si>
  <si>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</si>
  <si>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</si>
  <si>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</si>
  <si>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</si>
  <si>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</si>
  <si>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</si>
  <si>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</si>
  <si>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</si>
  <si>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</si>
  <si>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</si>
  <si>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</si>
  <si>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</si>
  <si>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</si>
  <si>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</si>
  <si>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</si>
  <si>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</si>
  <si>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</si>
  <si>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</si>
  <si>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</si>
  <si>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2. Village Development Committees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</si>
  <si>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</si>
  <si>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</si>
  <si>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</si>
  <si>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</si>
  <si>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</si>
  <si>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</si>
  <si>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</si>
  <si>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</si>
  <si>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</si>
  <si>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</si>
  <si>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</si>
  <si>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</si>
  <si>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</si>
  <si>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</si>
  <si>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</si>
  <si>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</si>
  <si>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</si>
  <si>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</si>
  <si>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</si>
  <si>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</si>
  <si>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</si>
  <si>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</si>
  <si>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</si>
  <si>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</si>
  <si>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</si>
  <si>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</si>
  <si>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</si>
  <si>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</si>
  <si>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</si>
  <si>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</si>
  <si>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</si>
  <si>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</si>
  <si>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</si>
  <si>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</si>
  <si>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</si>
  <si>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</si>
  <si>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</si>
  <si>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</si>
  <si>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</si>
  <si>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</si>
  <si>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</si>
  <si>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</si>
  <si>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</si>
  <si>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</si>
  <si>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</si>
  <si>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</si>
  <si>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</si>
  <si>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</si>
  <si>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</si>
  <si>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</si>
  <si>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</si>
  <si>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</si>
  <si>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</si>
  <si>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</si>
  <si>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</si>
  <si>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</si>
  <si>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</si>
  <si>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</si>
  <si>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</si>
  <si>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</si>
  <si>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</si>
  <si>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</si>
  <si>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</si>
  <si>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in Thousand</t>
  </si>
  <si>
    <t>(Based on the First Month Data of 2008/09)</t>
  </si>
  <si>
    <t>Deposit Details of Commercial Banks</t>
  </si>
  <si>
    <t>Government Revenue Collection</t>
  </si>
  <si>
    <t>Sectorwise Credit Flows of Commercial Banks</t>
  </si>
  <si>
    <t>Securitywise Credit Flows of Ccommercial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</si>
  <si>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</si>
  <si>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</si>
  <si>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</si>
  <si>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</si>
  <si>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</si>
  <si>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</si>
  <si>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</si>
  <si>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</si>
  <si>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</si>
  <si>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</si>
  <si>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 xml:space="preserve">  Government Budgetary Operation+</t>
  </si>
  <si>
    <t>Table 46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</si>
  <si>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</si>
  <si>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</si>
  <si>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</si>
  <si>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</si>
  <si>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</si>
  <si>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</si>
  <si>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</si>
  <si>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</si>
  <si>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</si>
  <si>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</si>
  <si>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</si>
  <si>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</si>
  <si>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</si>
  <si>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</si>
  <si>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</si>
  <si>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</si>
  <si>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</si>
  <si>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</si>
  <si>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</si>
  <si>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</si>
  <si>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</si>
  <si>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</si>
  <si>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</si>
  <si>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</si>
  <si>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</si>
  <si>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</si>
  <si>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</si>
  <si>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</si>
  <si>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</si>
  <si>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</si>
  <si>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</si>
  <si>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</si>
  <si>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</si>
  <si>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</si>
  <si>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</si>
  <si>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</si>
  <si>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</si>
  <si>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</si>
  <si>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</si>
  <si>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</si>
  <si>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</si>
  <si>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</si>
  <si>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</si>
  <si>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</si>
  <si>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</si>
  <si>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</si>
  <si>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</si>
  <si>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</si>
  <si>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</si>
  <si>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</si>
  <si>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</si>
  <si>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</si>
  <si>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</si>
  <si>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</si>
  <si>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</si>
  <si>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</si>
  <si>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</si>
  <si>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</si>
  <si>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</si>
  <si>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</si>
  <si>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</si>
  <si>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</si>
  <si>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</si>
  <si>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</si>
  <si>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</si>
  <si>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</si>
  <si>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</si>
  <si>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</si>
  <si>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</si>
  <si>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</si>
  <si>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</si>
  <si>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</si>
  <si>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</si>
  <si>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Jul (e)</t>
  </si>
  <si>
    <t xml:space="preserve"> 1/ Adjusting the exchange valuation gain of  Rs. 737.09 million.</t>
  </si>
  <si>
    <t xml:space="preserve"> 2/ Adjusting the exchange valuation loss of Rs 2710.32 million.</t>
  </si>
  <si>
    <t>e = estimates.</t>
  </si>
  <si>
    <t>Balance check</t>
  </si>
  <si>
    <t xml:space="preserve"> 1/ Adjusting the exchange valuation gain of Rs. 707.79 million.</t>
  </si>
  <si>
    <t xml:space="preserve"> 2/ Adjusting the exchange valuation loss of Rs. 2713.94 million.</t>
  </si>
  <si>
    <t>p = provisional</t>
  </si>
  <si>
    <t xml:space="preserve"> 1/ Adjusting the exchange valuation gain of  Rs. 29.3 million.</t>
  </si>
  <si>
    <t xml:space="preserve"> 2/ Adjusting the exchange valuation gain of Rs 3.61 million</t>
  </si>
  <si>
    <t>1 Adjusting the exchange valuation gain of Rs 707.79 million</t>
  </si>
  <si>
    <t>2. Adjusting the exchange valuation loss of Rs 2713.94 million</t>
  </si>
  <si>
    <t>4. Reserve Money (Use)</t>
  </si>
  <si>
    <t>5. Govt Overdraft</t>
  </si>
  <si>
    <t>Change during the first month</t>
  </si>
  <si>
    <t>1.5-5.25</t>
  </si>
  <si>
    <t>1.50-5.5</t>
  </si>
  <si>
    <t>2.5-7.25</t>
  </si>
  <si>
    <t>2.75-7.75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</si>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</sst>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5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188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4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3" xfId="21" applyNumberFormat="1" applyFont="1" applyBorder="1" applyAlignment="1">
      <alignment horizontal="center" vertical="center"/>
      <protection/>
    </xf>
    <xf numFmtId="166" fontId="2" fillId="0" borderId="13" xfId="21" applyNumberFormat="1" applyFont="1" applyBorder="1" applyAlignment="1" applyProtection="1">
      <alignment horizontal="center" vertical="center"/>
      <protection/>
    </xf>
    <xf numFmtId="164" fontId="1" fillId="0" borderId="26" xfId="21" applyNumberFormat="1" applyFont="1" applyBorder="1" applyAlignment="1">
      <alignment horizontal="center" vertical="center"/>
      <protection/>
    </xf>
    <xf numFmtId="165" fontId="2" fillId="0" borderId="19" xfId="21" applyNumberFormat="1" applyFont="1" applyBorder="1" applyAlignment="1" applyProtection="1">
      <alignment horizontal="center" vertical="center"/>
      <protection/>
    </xf>
    <xf numFmtId="165" fontId="1" fillId="0" borderId="25" xfId="21" applyNumberFormat="1" applyFont="1" applyBorder="1" applyAlignment="1" applyProtection="1">
      <alignment horizontal="center" vertical="center"/>
      <protection/>
    </xf>
    <xf numFmtId="164" fontId="1" fillId="0" borderId="27" xfId="21" applyNumberFormat="1" applyFont="1" applyBorder="1" applyAlignment="1">
      <alignment horizontal="center" vertical="center"/>
      <protection/>
    </xf>
    <xf numFmtId="164" fontId="2" fillId="0" borderId="28" xfId="21" applyNumberFormat="1" applyFont="1" applyBorder="1" applyAlignment="1">
      <alignment horizontal="center" vertical="center"/>
      <protection/>
    </xf>
    <xf numFmtId="164" fontId="1" fillId="0" borderId="29" xfId="21" applyNumberFormat="1" applyFont="1" applyBorder="1" applyAlignment="1">
      <alignment horizontal="center" vertical="center"/>
      <protection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30" xfId="21" applyNumberFormat="1" applyFont="1" applyBorder="1" applyAlignment="1">
      <alignment horizontal="center" vertic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23" xfId="21" applyNumberFormat="1" applyFont="1" applyBorder="1" applyAlignment="1">
      <alignment horizontal="center" vertical="center"/>
      <protection/>
    </xf>
    <xf numFmtId="164" fontId="1" fillId="0" borderId="25" xfId="21" applyNumberFormat="1" applyFont="1" applyBorder="1" applyAlignment="1">
      <alignment horizontal="center" vertical="center"/>
      <protection/>
    </xf>
    <xf numFmtId="165" fontId="2" fillId="0" borderId="31" xfId="21" applyNumberFormat="1" applyFont="1" applyBorder="1" applyAlignment="1" applyProtection="1">
      <alignment horizontal="center" vertical="center"/>
      <protection/>
    </xf>
    <xf numFmtId="165" fontId="1" fillId="0" borderId="32" xfId="21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16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45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31" xfId="0" applyNumberFormat="1" applyFont="1" applyBorder="1" applyAlignment="1" applyProtection="1">
      <alignment horizontal="center"/>
      <protection/>
    </xf>
    <xf numFmtId="166" fontId="1" fillId="0" borderId="31" xfId="0" applyNumberFormat="1" applyFont="1" applyBorder="1" applyAlignment="1">
      <alignment horizontal="left"/>
    </xf>
    <xf numFmtId="166" fontId="2" fillId="0" borderId="31" xfId="0" applyNumberFormat="1" applyFont="1" applyBorder="1" applyAlignment="1">
      <alignment horizontal="left" indent="2"/>
    </xf>
    <xf numFmtId="0" fontId="2" fillId="0" borderId="31" xfId="0" applyFont="1" applyBorder="1" applyAlignment="1">
      <alignment horizontal="left" indent="2"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3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31" xfId="0" applyFont="1" applyBorder="1" applyAlignment="1">
      <alignment/>
    </xf>
    <xf numFmtId="0" fontId="2" fillId="0" borderId="51" xfId="0" applyFont="1" applyBorder="1" applyAlignment="1" applyProtection="1">
      <alignment horizontal="left"/>
      <protection/>
    </xf>
    <xf numFmtId="164" fontId="2" fillId="0" borderId="5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1" fillId="0" borderId="53" xfId="0" applyNumberFormat="1" applyFont="1" applyBorder="1" applyAlignment="1" applyProtection="1" quotePrefix="1">
      <alignment horizontal="left"/>
      <protection/>
    </xf>
    <xf numFmtId="166" fontId="2" fillId="0" borderId="49" xfId="0" applyNumberFormat="1" applyFont="1" applyBorder="1" applyAlignment="1" applyProtection="1" quotePrefix="1">
      <alignment horizontal="left"/>
      <protection/>
    </xf>
    <xf numFmtId="166" fontId="2" fillId="0" borderId="50" xfId="0" applyNumberFormat="1" applyFont="1" applyBorder="1" applyAlignment="1" applyProtection="1">
      <alignment horizontal="left"/>
      <protection/>
    </xf>
    <xf numFmtId="166" fontId="1" fillId="0" borderId="31" xfId="0" applyNumberFormat="1" applyFont="1" applyBorder="1" applyAlignment="1" applyProtection="1" quotePrefix="1">
      <alignment horizontal="left"/>
      <protection/>
    </xf>
    <xf numFmtId="166" fontId="2" fillId="0" borderId="31" xfId="0" applyNumberFormat="1" applyFont="1" applyBorder="1" applyAlignment="1" applyProtection="1">
      <alignment horizontal="left"/>
      <protection/>
    </xf>
    <xf numFmtId="166" fontId="1" fillId="0" borderId="54" xfId="0" applyNumberFormat="1" applyFont="1" applyBorder="1" applyAlignment="1" applyProtection="1" quotePrefix="1">
      <alignment horizontal="left"/>
      <protection/>
    </xf>
    <xf numFmtId="166" fontId="2" fillId="0" borderId="51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64" fontId="15" fillId="0" borderId="57" xfId="0" applyNumberFormat="1" applyFont="1" applyBorder="1" applyAlignment="1">
      <alignment horizontal="center"/>
    </xf>
    <xf numFmtId="164" fontId="15" fillId="0" borderId="57" xfId="0" applyNumberFormat="1" applyFont="1" applyBorder="1" applyAlignment="1" quotePrefix="1">
      <alignment horizontal="center"/>
    </xf>
    <xf numFmtId="164" fontId="15" fillId="0" borderId="5" xfId="0" applyNumberFormat="1" applyFont="1" applyBorder="1" applyAlignment="1">
      <alignment horizontal="center"/>
    </xf>
    <xf numFmtId="164" fontId="15" fillId="0" borderId="57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57" xfId="0" applyFont="1" applyBorder="1" applyAlignment="1">
      <alignment vertical="center"/>
    </xf>
    <xf numFmtId="0" fontId="21" fillId="0" borderId="0" xfId="0" applyFont="1" applyBorder="1" applyAlignment="1">
      <alignment/>
    </xf>
    <xf numFmtId="164" fontId="1" fillId="2" borderId="58" xfId="0" applyNumberFormat="1" applyFont="1" applyFill="1" applyBorder="1" applyAlignment="1">
      <alignment/>
    </xf>
    <xf numFmtId="1" fontId="1" fillId="2" borderId="58" xfId="0" applyNumberFormat="1" applyFont="1" applyFill="1" applyBorder="1" applyAlignment="1">
      <alignment/>
    </xf>
    <xf numFmtId="1" fontId="1" fillId="2" borderId="59" xfId="0" applyNumberFormat="1" applyFont="1" applyFill="1" applyBorder="1" applyAlignment="1">
      <alignment/>
    </xf>
    <xf numFmtId="164" fontId="1" fillId="2" borderId="60" xfId="0" applyNumberFormat="1" applyFont="1" applyFill="1" applyBorder="1" applyAlignment="1">
      <alignment/>
    </xf>
    <xf numFmtId="164" fontId="1" fillId="2" borderId="59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61" xfId="0" applyFont="1" applyBorder="1" applyAlignment="1">
      <alignment horizontal="left" indent="1"/>
    </xf>
    <xf numFmtId="2" fontId="1" fillId="0" borderId="57" xfId="0" applyNumberFormat="1" applyFont="1" applyBorder="1" applyAlignment="1" quotePrefix="1">
      <alignment horizontal="center" vertical="center"/>
    </xf>
    <xf numFmtId="164" fontId="1" fillId="0" borderId="5" xfId="0" applyNumberFormat="1" applyFont="1" applyAlignment="1">
      <alignment vertical="center"/>
    </xf>
    <xf numFmtId="164" fontId="1" fillId="0" borderId="6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2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left" indent="1"/>
    </xf>
    <xf numFmtId="2" fontId="1" fillId="0" borderId="47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3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3" xfId="0" applyNumberFormat="1" applyFont="1" applyBorder="1" applyAlignment="1" applyProtection="1">
      <alignment horizontal="center" vertical="center"/>
      <protection/>
    </xf>
    <xf numFmtId="2" fontId="2" fillId="0" borderId="47" xfId="0" applyNumberFormat="1" applyFont="1" applyBorder="1" applyAlignment="1" quotePrefix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/>
    </xf>
    <xf numFmtId="0" fontId="2" fillId="0" borderId="64" xfId="0" applyFont="1" applyBorder="1" applyAlignment="1">
      <alignment horizontal="left" indent="1"/>
    </xf>
    <xf numFmtId="2" fontId="2" fillId="0" borderId="55" xfId="0" applyNumberFormat="1" applyFont="1" applyBorder="1" applyAlignment="1">
      <alignment horizontal="center" vertical="center"/>
    </xf>
    <xf numFmtId="164" fontId="2" fillId="0" borderId="1" xfId="0" applyNumberFormat="1" applyFont="1" applyAlignment="1">
      <alignment vertical="center"/>
    </xf>
    <xf numFmtId="164" fontId="2" fillId="0" borderId="4" xfId="0" applyNumberFormat="1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5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2" fontId="2" fillId="0" borderId="67" xfId="0" applyNumberFormat="1" applyFont="1" applyBorder="1" applyAlignment="1">
      <alignment horizontal="center" vertical="center"/>
    </xf>
    <xf numFmtId="164" fontId="2" fillId="0" borderId="68" xfId="0" applyNumberFormat="1" applyFont="1" applyAlignment="1">
      <alignment vertical="center"/>
    </xf>
    <xf numFmtId="164" fontId="2" fillId="0" borderId="69" xfId="0" applyNumberFormat="1" applyFont="1" applyAlignment="1">
      <alignment vertical="center"/>
    </xf>
    <xf numFmtId="164" fontId="2" fillId="0" borderId="68" xfId="0" applyNumberFormat="1" applyFont="1" applyBorder="1" applyAlignment="1" applyProtection="1">
      <alignment horizontal="center" vertical="center"/>
      <protection/>
    </xf>
    <xf numFmtId="164" fontId="2" fillId="0" borderId="70" xfId="0" applyNumberFormat="1" applyFont="1" applyBorder="1" applyAlignment="1" applyProtection="1">
      <alignment horizontal="center" vertical="center"/>
      <protection/>
    </xf>
    <xf numFmtId="0" fontId="2" fillId="0" borderId="71" xfId="0" applyFont="1" applyBorder="1" applyAlignment="1">
      <alignment/>
    </xf>
    <xf numFmtId="2" fontId="2" fillId="0" borderId="55" xfId="0" applyNumberFormat="1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64" xfId="0" applyNumberFormat="1" applyFont="1" applyBorder="1" applyAlignment="1" quotePrefix="1">
      <alignment horizontal="left"/>
    </xf>
    <xf numFmtId="2" fontId="2" fillId="0" borderId="72" xfId="0" applyNumberFormat="1" applyFont="1" applyBorder="1" applyAlignment="1">
      <alignment/>
    </xf>
    <xf numFmtId="2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Alignment="1">
      <alignment vertical="center"/>
    </xf>
    <xf numFmtId="164" fontId="2" fillId="0" borderId="2" xfId="0" applyNumberFormat="1" applyFont="1" applyAlignment="1">
      <alignment vertical="center"/>
    </xf>
    <xf numFmtId="2" fontId="2" fillId="0" borderId="73" xfId="0" applyNumberFormat="1" applyFont="1" applyBorder="1" applyAlignment="1">
      <alignment/>
    </xf>
    <xf numFmtId="0" fontId="22" fillId="0" borderId="62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63" xfId="0" applyFont="1" applyBorder="1" applyAlignment="1">
      <alignment/>
    </xf>
    <xf numFmtId="164" fontId="2" fillId="0" borderId="74" xfId="0" applyNumberFormat="1" applyFont="1" applyAlignment="1">
      <alignment vertical="center"/>
    </xf>
    <xf numFmtId="0" fontId="2" fillId="0" borderId="68" xfId="0" applyFont="1" applyAlignment="1">
      <alignment vertical="center"/>
    </xf>
    <xf numFmtId="0" fontId="1" fillId="2" borderId="75" xfId="0" applyFont="1" applyFill="1" applyBorder="1" applyAlignment="1">
      <alignment horizontal="left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 applyProtection="1">
      <alignment horizontal="center" vertical="center"/>
      <protection/>
    </xf>
    <xf numFmtId="0" fontId="1" fillId="2" borderId="78" xfId="0" applyFont="1" applyFill="1" applyBorder="1" applyAlignment="1">
      <alignment vertical="center"/>
    </xf>
    <xf numFmtId="0" fontId="1" fillId="2" borderId="79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57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57" xfId="0" applyNumberFormat="1" applyFont="1" applyBorder="1" applyAlignment="1">
      <alignment horizontal="center" vertical="center"/>
    </xf>
    <xf numFmtId="2" fontId="23" fillId="0" borderId="57" xfId="0" applyNumberFormat="1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6" fontId="23" fillId="2" borderId="57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right" vertical="center"/>
    </xf>
    <xf numFmtId="2" fontId="12" fillId="0" borderId="57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2" borderId="45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2" borderId="47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/>
    </xf>
    <xf numFmtId="0" fontId="23" fillId="2" borderId="6" xfId="0" applyFont="1" applyFill="1" applyBorder="1" applyAlignment="1">
      <alignment horizontal="center"/>
    </xf>
    <xf numFmtId="0" fontId="23" fillId="2" borderId="57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2" fontId="12" fillId="0" borderId="57" xfId="0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2" fontId="1" fillId="0" borderId="81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2" fontId="24" fillId="0" borderId="2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2"/>
    </xf>
    <xf numFmtId="0" fontId="2" fillId="0" borderId="22" xfId="0" applyFont="1" applyBorder="1" applyAlignment="1">
      <alignment vertical="center"/>
    </xf>
    <xf numFmtId="2" fontId="2" fillId="0" borderId="82" xfId="0" applyNumberFormat="1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/>
    </xf>
    <xf numFmtId="2" fontId="2" fillId="0" borderId="8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75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75" xfId="0" applyFont="1" applyFill="1" applyBorder="1" applyAlignment="1" quotePrefix="1">
      <alignment horizontal="center" vertical="center"/>
    </xf>
    <xf numFmtId="0" fontId="1" fillId="2" borderId="85" xfId="0" applyFont="1" applyFill="1" applyBorder="1" applyAlignment="1" quotePrefix="1">
      <alignment horizontal="center" vertical="center"/>
    </xf>
    <xf numFmtId="0" fontId="1" fillId="2" borderId="87" xfId="0" applyFont="1" applyFill="1" applyBorder="1" applyAlignment="1" quotePrefix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14" xfId="0" applyFont="1" applyFill="1" applyBorder="1" applyAlignment="1" quotePrefix="1">
      <alignment horizontal="center" vertical="center"/>
    </xf>
    <xf numFmtId="165" fontId="1" fillId="2" borderId="80" xfId="21" applyNumberFormat="1" applyFont="1" applyFill="1" applyBorder="1" applyAlignment="1" applyProtection="1">
      <alignment horizontal="center" vertical="center"/>
      <protection/>
    </xf>
    <xf numFmtId="165" fontId="1" fillId="2" borderId="14" xfId="21" applyNumberFormat="1" applyFont="1" applyFill="1" applyBorder="1" applyAlignment="1" applyProtection="1">
      <alignment horizontal="center" vertical="center"/>
      <protection/>
    </xf>
    <xf numFmtId="165" fontId="1" fillId="2" borderId="4" xfId="21" applyNumberFormat="1" applyFont="1" applyFill="1" applyBorder="1" applyAlignment="1" applyProtection="1">
      <alignment horizontal="center" vertical="center"/>
      <protection/>
    </xf>
    <xf numFmtId="165" fontId="1" fillId="2" borderId="1" xfId="21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1" applyNumberFormat="1" applyFont="1" applyBorder="1" applyAlignment="1">
      <alignment horizontal="center" vertical="center"/>
      <protection/>
    </xf>
    <xf numFmtId="164" fontId="2" fillId="0" borderId="19" xfId="21" applyNumberFormat="1" applyFont="1" applyBorder="1" applyAlignment="1">
      <alignment horizontal="center" vertical="center"/>
      <protection/>
    </xf>
    <xf numFmtId="164" fontId="2" fillId="0" borderId="13" xfId="21" applyNumberFormat="1" applyFont="1" applyBorder="1" applyAlignment="1">
      <alignment horizontal="center" vertical="center"/>
      <protection/>
    </xf>
    <xf numFmtId="165" fontId="2" fillId="0" borderId="0" xfId="21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" fillId="0" borderId="39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9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42" xfId="0" applyFont="1" applyFill="1" applyBorder="1" applyAlignment="1">
      <alignment horizontal="right"/>
    </xf>
    <xf numFmtId="0" fontId="1" fillId="0" borderId="9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3" xfId="0" applyFont="1" applyBorder="1" applyAlignment="1">
      <alignment horizontal="right"/>
    </xf>
    <xf numFmtId="164" fontId="1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2" borderId="5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64" fontId="23" fillId="0" borderId="45" xfId="0" applyNumberFormat="1" applyFont="1" applyBorder="1" applyAlignment="1" applyProtection="1">
      <alignment horizontal="right" vertical="center"/>
      <protection/>
    </xf>
    <xf numFmtId="164" fontId="23" fillId="0" borderId="45" xfId="0" applyNumberFormat="1" applyFont="1" applyBorder="1" applyAlignment="1" applyProtection="1">
      <alignment horizontal="center" vertical="center"/>
      <protection/>
    </xf>
    <xf numFmtId="164" fontId="12" fillId="0" borderId="47" xfId="0" applyNumberFormat="1" applyFont="1" applyBorder="1" applyAlignment="1" applyProtection="1">
      <alignment horizontal="right" vertical="center"/>
      <protection/>
    </xf>
    <xf numFmtId="164" fontId="12" fillId="0" borderId="47" xfId="0" applyNumberFormat="1" applyFont="1" applyBorder="1" applyAlignment="1" applyProtection="1" quotePrefix="1">
      <alignment horizontal="center" vertical="center"/>
      <protection/>
    </xf>
    <xf numFmtId="164" fontId="12" fillId="0" borderId="47" xfId="0" applyNumberFormat="1" applyFont="1" applyBorder="1" applyAlignment="1" applyProtection="1">
      <alignment horizontal="center" vertical="center"/>
      <protection/>
    </xf>
    <xf numFmtId="164" fontId="27" fillId="0" borderId="47" xfId="0" applyNumberFormat="1" applyFont="1" applyBorder="1" applyAlignment="1" applyProtection="1">
      <alignment horizontal="right" vertical="center"/>
      <protection/>
    </xf>
    <xf numFmtId="164" fontId="27" fillId="0" borderId="47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64" fontId="12" fillId="0" borderId="55" xfId="0" applyNumberFormat="1" applyFont="1" applyBorder="1" applyAlignment="1" applyProtection="1">
      <alignment horizontal="right" vertical="center"/>
      <protection/>
    </xf>
    <xf numFmtId="164" fontId="12" fillId="0" borderId="55" xfId="0" applyNumberFormat="1" applyFont="1" applyBorder="1" applyAlignment="1" applyProtection="1">
      <alignment horizontal="center" vertical="center"/>
      <protection/>
    </xf>
    <xf numFmtId="164" fontId="23" fillId="0" borderId="47" xfId="0" applyNumberFormat="1" applyFont="1" applyBorder="1" applyAlignment="1" applyProtection="1">
      <alignment horizontal="right" vertical="center"/>
      <protection/>
    </xf>
    <xf numFmtId="164" fontId="23" fillId="0" borderId="47" xfId="0" applyNumberFormat="1" applyFont="1" applyBorder="1" applyAlignment="1" applyProtection="1">
      <alignment horizontal="center" vertical="center"/>
      <protection/>
    </xf>
    <xf numFmtId="164" fontId="12" fillId="0" borderId="55" xfId="0" applyNumberFormat="1" applyFont="1" applyBorder="1" applyAlignment="1" applyProtection="1" quotePrefix="1">
      <alignment horizontal="center" vertical="center"/>
      <protection/>
    </xf>
    <xf numFmtId="164" fontId="23" fillId="0" borderId="57" xfId="0" applyNumberFormat="1" applyFont="1" applyBorder="1" applyAlignment="1" applyProtection="1">
      <alignment vertical="center"/>
      <protection/>
    </xf>
    <xf numFmtId="164" fontId="23" fillId="0" borderId="57" xfId="0" applyNumberFormat="1" applyFont="1" applyBorder="1" applyAlignment="1" applyProtection="1">
      <alignment horizontal="center" vertical="center"/>
      <protection/>
    </xf>
    <xf numFmtId="164" fontId="23" fillId="0" borderId="47" xfId="0" applyNumberFormat="1" applyFont="1" applyBorder="1" applyAlignment="1">
      <alignment horizontal="right" vertical="center"/>
    </xf>
    <xf numFmtId="164" fontId="23" fillId="0" borderId="47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2" borderId="13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quotePrefix="1">
      <alignment horizontal="center"/>
    </xf>
    <xf numFmtId="164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2" borderId="55" xfId="0" applyFont="1" applyFill="1" applyBorder="1" applyAlignment="1" applyProtection="1">
      <alignment horizontal="center"/>
      <protection locked="0"/>
    </xf>
    <xf numFmtId="166" fontId="23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>
      <alignment horizontal="right"/>
    </xf>
    <xf numFmtId="166" fontId="12" fillId="0" borderId="47" xfId="0" applyNumberFormat="1" applyFont="1" applyBorder="1" applyAlignment="1" applyProtection="1">
      <alignment horizontal="right"/>
      <protection/>
    </xf>
    <xf numFmtId="166" fontId="23" fillId="0" borderId="47" xfId="0" applyNumberFormat="1" applyFont="1" applyBorder="1" applyAlignment="1" applyProtection="1">
      <alignment horizontal="right"/>
      <protection/>
    </xf>
    <xf numFmtId="166" fontId="23" fillId="0" borderId="47" xfId="0" applyNumberFormat="1" applyFont="1" applyBorder="1" applyAlignment="1">
      <alignment horizontal="right"/>
    </xf>
    <xf numFmtId="166" fontId="27" fillId="0" borderId="47" xfId="0" applyNumberFormat="1" applyFont="1" applyBorder="1" applyAlignment="1" applyProtection="1">
      <alignment horizontal="right"/>
      <protection locked="0"/>
    </xf>
    <xf numFmtId="166" fontId="27" fillId="0" borderId="47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2" borderId="5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2" borderId="57" xfId="0" applyFont="1" applyFill="1" applyBorder="1" applyAlignment="1" applyProtection="1">
      <alignment horizontal="right"/>
      <protection/>
    </xf>
    <xf numFmtId="0" fontId="1" fillId="2" borderId="92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93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8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2" fontId="15" fillId="0" borderId="19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13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left"/>
    </xf>
    <xf numFmtId="2" fontId="15" fillId="0" borderId="22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64" fontId="2" fillId="0" borderId="93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84" xfId="0" applyNumberFormat="1" applyFont="1" applyBorder="1" applyAlignment="1">
      <alignment/>
    </xf>
    <xf numFmtId="164" fontId="12" fillId="0" borderId="93" xfId="0" applyNumberFormat="1" applyFont="1" applyBorder="1" applyAlignment="1">
      <alignment/>
    </xf>
    <xf numFmtId="164" fontId="2" fillId="0" borderId="93" xfId="0" applyNumberFormat="1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0" fontId="2" fillId="2" borderId="75" xfId="0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2" fillId="2" borderId="80" xfId="0" applyFont="1" applyFill="1" applyBorder="1" applyAlignment="1">
      <alignment/>
    </xf>
    <xf numFmtId="164" fontId="15" fillId="0" borderId="92" xfId="0" applyNumberFormat="1" applyFont="1" applyBorder="1" applyAlignment="1">
      <alignment horizontal="center"/>
    </xf>
    <xf numFmtId="164" fontId="15" fillId="0" borderId="92" xfId="0" applyNumberFormat="1" applyFont="1" applyBorder="1" applyAlignment="1" quotePrefix="1">
      <alignment horizontal="center"/>
    </xf>
    <xf numFmtId="164" fontId="15" fillId="0" borderId="15" xfId="0" applyNumberFormat="1" applyFont="1" applyBorder="1" applyAlignment="1">
      <alignment horizontal="center"/>
    </xf>
    <xf numFmtId="164" fontId="15" fillId="0" borderId="94" xfId="0" applyNumberFormat="1" applyFont="1" applyBorder="1" applyAlignment="1" quotePrefix="1">
      <alignment horizontal="center"/>
    </xf>
    <xf numFmtId="164" fontId="15" fillId="0" borderId="26" xfId="0" applyNumberFormat="1" applyFont="1" applyBorder="1" applyAlignment="1" quotePrefix="1">
      <alignment horizontal="center"/>
    </xf>
    <xf numFmtId="0" fontId="23" fillId="2" borderId="1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/>
    </xf>
    <xf numFmtId="0" fontId="23" fillId="2" borderId="80" xfId="0" applyFont="1" applyFill="1" applyBorder="1" applyAlignment="1">
      <alignment horizontal="center" vertical="center" wrapText="1"/>
    </xf>
    <xf numFmtId="0" fontId="23" fillId="2" borderId="95" xfId="0" applyFont="1" applyFill="1" applyBorder="1" applyAlignment="1">
      <alignment horizontal="center" vertical="center"/>
    </xf>
    <xf numFmtId="164" fontId="12" fillId="0" borderId="92" xfId="0" applyNumberFormat="1" applyFont="1" applyBorder="1" applyAlignment="1">
      <alignment horizontal="center" vertical="center"/>
    </xf>
    <xf numFmtId="2" fontId="12" fillId="0" borderId="94" xfId="0" applyNumberFormat="1" applyFont="1" applyBorder="1" applyAlignment="1" quotePrefix="1">
      <alignment horizontal="center" vertical="center"/>
    </xf>
    <xf numFmtId="2" fontId="12" fillId="0" borderId="94" xfId="0" applyNumberFormat="1" applyFont="1" applyBorder="1" applyAlignment="1" quotePrefix="1">
      <alignment horizontal="center"/>
    </xf>
    <xf numFmtId="2" fontId="12" fillId="0" borderId="94" xfId="0" applyNumberFormat="1" applyFont="1" applyBorder="1" applyAlignment="1">
      <alignment/>
    </xf>
    <xf numFmtId="2" fontId="12" fillId="0" borderId="94" xfId="0" applyNumberFormat="1" applyFont="1" applyBorder="1" applyAlignment="1">
      <alignment horizontal="center"/>
    </xf>
    <xf numFmtId="164" fontId="12" fillId="0" borderId="26" xfId="0" applyNumberFormat="1" applyFont="1" applyBorder="1" applyAlignment="1" quotePrefix="1">
      <alignment horizontal="center"/>
    </xf>
    <xf numFmtId="0" fontId="23" fillId="2" borderId="5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2" fontId="12" fillId="0" borderId="6" xfId="0" applyNumberFormat="1" applyFont="1" applyBorder="1" applyAlignment="1">
      <alignment/>
    </xf>
    <xf numFmtId="2" fontId="12" fillId="0" borderId="27" xfId="0" applyNumberFormat="1" applyFont="1" applyFill="1" applyBorder="1" applyAlignment="1">
      <alignment horizontal="center"/>
    </xf>
    <xf numFmtId="0" fontId="12" fillId="2" borderId="96" xfId="0" applyFont="1" applyFill="1" applyBorder="1" applyAlignment="1">
      <alignment/>
    </xf>
    <xf numFmtId="0" fontId="12" fillId="2" borderId="48" xfId="0" applyFont="1" applyFill="1" applyBorder="1" applyAlignment="1">
      <alignment/>
    </xf>
    <xf numFmtId="0" fontId="23" fillId="2" borderId="97" xfId="0" applyFont="1" applyFill="1" applyBorder="1" applyAlignment="1">
      <alignment horizontal="center"/>
    </xf>
    <xf numFmtId="0" fontId="23" fillId="2" borderId="9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164" fontId="2" fillId="0" borderId="92" xfId="0" applyNumberFormat="1" applyFont="1" applyBorder="1" applyAlignment="1">
      <alignment vertical="center"/>
    </xf>
    <xf numFmtId="164" fontId="1" fillId="0" borderId="92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2" fontId="12" fillId="0" borderId="94" xfId="0" applyNumberFormat="1" applyFont="1" applyBorder="1" applyAlignment="1">
      <alignment horizontal="center" vertical="center"/>
    </xf>
    <xf numFmtId="2" fontId="12" fillId="0" borderId="94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8" fillId="2" borderId="5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1" fillId="2" borderId="81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2" fontId="23" fillId="0" borderId="81" xfId="0" applyNumberFormat="1" applyFont="1" applyBorder="1" applyAlignment="1">
      <alignment horizontal="center"/>
    </xf>
    <xf numFmtId="0" fontId="1" fillId="0" borderId="92" xfId="0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0" fontId="23" fillId="2" borderId="92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/>
    </xf>
    <xf numFmtId="2" fontId="31" fillId="0" borderId="81" xfId="0" applyNumberFormat="1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9" fillId="0" borderId="47" xfId="0" applyNumberFormat="1" applyFont="1" applyBorder="1" applyAlignment="1">
      <alignment horizontal="right" vertical="center"/>
    </xf>
    <xf numFmtId="2" fontId="1" fillId="0" borderId="57" xfId="0" applyNumberFormat="1" applyFont="1" applyBorder="1" applyAlignment="1">
      <alignment horizontal="right" vertical="center"/>
    </xf>
    <xf numFmtId="2" fontId="2" fillId="0" borderId="47" xfId="0" applyNumberFormat="1" applyFont="1" applyBorder="1" applyAlignment="1">
      <alignment horizontal="right" vertical="center"/>
    </xf>
    <xf numFmtId="2" fontId="1" fillId="0" borderId="57" xfId="0" applyNumberFormat="1" applyFont="1" applyBorder="1" applyAlignment="1">
      <alignment vertical="center"/>
    </xf>
    <xf numFmtId="2" fontId="2" fillId="0" borderId="47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 vertical="center"/>
    </xf>
    <xf numFmtId="165" fontId="1" fillId="2" borderId="81" xfId="21" applyNumberFormat="1" applyFont="1" applyFill="1" applyBorder="1" applyAlignment="1" applyProtection="1">
      <alignment horizontal="center" vertical="center"/>
      <protection/>
    </xf>
    <xf numFmtId="164" fontId="2" fillId="0" borderId="28" xfId="21" applyNumberFormat="1" applyFont="1" applyBorder="1" applyAlignment="1">
      <alignment horizontal="center"/>
      <protection/>
    </xf>
    <xf numFmtId="165" fontId="1" fillId="2" borderId="20" xfId="21" applyNumberFormat="1" applyFont="1" applyFill="1" applyBorder="1" applyAlignment="1" applyProtection="1">
      <alignment horizontal="center" vertical="center"/>
      <protection/>
    </xf>
    <xf numFmtId="165" fontId="1" fillId="2" borderId="92" xfId="21" applyNumberFormat="1" applyFont="1" applyFill="1" applyBorder="1" applyAlignment="1" applyProtection="1">
      <alignment horizontal="center" vertical="center"/>
      <protection/>
    </xf>
    <xf numFmtId="164" fontId="2" fillId="0" borderId="97" xfId="21" applyNumberFormat="1" applyFont="1" applyBorder="1" applyAlignment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0" fontId="1" fillId="2" borderId="5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9" xfId="0" applyNumberFormat="1" applyFont="1" applyBorder="1" applyAlignment="1">
      <alignment horizontal="center"/>
    </xf>
    <xf numFmtId="164" fontId="1" fillId="0" borderId="10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164" fontId="1" fillId="0" borderId="102" xfId="0" applyNumberFormat="1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2" fillId="0" borderId="102" xfId="0" applyNumberFormat="1" applyFont="1" applyBorder="1" applyAlignment="1">
      <alignment horizontal="center"/>
    </xf>
    <xf numFmtId="164" fontId="2" fillId="0" borderId="104" xfId="0" applyNumberFormat="1" applyFont="1" applyBorder="1" applyAlignment="1">
      <alignment horizontal="center"/>
    </xf>
    <xf numFmtId="164" fontId="1" fillId="0" borderId="105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0" fontId="23" fillId="2" borderId="92" xfId="0" applyFont="1" applyFill="1" applyBorder="1" applyAlignment="1">
      <alignment horizontal="center"/>
    </xf>
    <xf numFmtId="164" fontId="23" fillId="0" borderId="48" xfId="0" applyNumberFormat="1" applyFont="1" applyBorder="1" applyAlignment="1" applyProtection="1">
      <alignment horizontal="center" vertical="center"/>
      <protection/>
    </xf>
    <xf numFmtId="164" fontId="12" fillId="0" borderId="97" xfId="0" applyNumberFormat="1" applyFont="1" applyBorder="1" applyAlignment="1" applyProtection="1">
      <alignment horizontal="center" vertical="center"/>
      <protection/>
    </xf>
    <xf numFmtId="164" fontId="27" fillId="0" borderId="97" xfId="0" applyNumberFormat="1" applyFont="1" applyBorder="1" applyAlignment="1" applyProtection="1">
      <alignment horizontal="center" vertical="center"/>
      <protection/>
    </xf>
    <xf numFmtId="164" fontId="12" fillId="0" borderId="97" xfId="0" applyNumberFormat="1" applyFont="1" applyBorder="1" applyAlignment="1" applyProtection="1" quotePrefix="1">
      <alignment horizontal="center" vertical="center"/>
      <protection/>
    </xf>
    <xf numFmtId="164" fontId="12" fillId="0" borderId="95" xfId="0" applyNumberFormat="1" applyFont="1" applyBorder="1" applyAlignment="1" applyProtection="1">
      <alignment horizontal="center" vertical="center"/>
      <protection/>
    </xf>
    <xf numFmtId="164" fontId="23" fillId="0" borderId="97" xfId="0" applyNumberFormat="1" applyFont="1" applyBorder="1" applyAlignment="1" applyProtection="1">
      <alignment horizontal="center" vertical="center"/>
      <protection/>
    </xf>
    <xf numFmtId="164" fontId="23" fillId="0" borderId="92" xfId="0" applyNumberFormat="1" applyFont="1" applyBorder="1" applyAlignment="1" applyProtection="1">
      <alignment horizontal="center" vertical="center"/>
      <protection/>
    </xf>
    <xf numFmtId="164" fontId="23" fillId="0" borderId="97" xfId="0" applyNumberFormat="1" applyFont="1" applyBorder="1" applyAlignment="1">
      <alignment horizontal="center" vertical="center"/>
    </xf>
    <xf numFmtId="164" fontId="12" fillId="0" borderId="83" xfId="0" applyNumberFormat="1" applyFont="1" applyBorder="1" applyAlignment="1" applyProtection="1">
      <alignment horizontal="right" vertical="center"/>
      <protection/>
    </xf>
    <xf numFmtId="164" fontId="12" fillId="0" borderId="83" xfId="0" applyNumberFormat="1" applyFont="1" applyBorder="1" applyAlignment="1" applyProtection="1">
      <alignment horizontal="center" vertical="center"/>
      <protection/>
    </xf>
    <xf numFmtId="164" fontId="12" fillId="0" borderId="107" xfId="0" applyNumberFormat="1" applyFont="1" applyBorder="1" applyAlignment="1" applyProtection="1">
      <alignment horizontal="center" vertical="center"/>
      <protection/>
    </xf>
    <xf numFmtId="0" fontId="23" fillId="2" borderId="58" xfId="0" applyFont="1" applyFill="1" applyBorder="1" applyAlignment="1">
      <alignment/>
    </xf>
    <xf numFmtId="0" fontId="23" fillId="2" borderId="20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7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3" fillId="2" borderId="81" xfId="0" applyFont="1" applyFill="1" applyBorder="1" applyAlignment="1">
      <alignment horizontal="center"/>
    </xf>
    <xf numFmtId="164" fontId="23" fillId="0" borderId="96" xfId="0" applyNumberFormat="1" applyFont="1" applyBorder="1" applyAlignment="1" applyProtection="1">
      <alignment horizontal="right" vertical="center"/>
      <protection/>
    </xf>
    <xf numFmtId="164" fontId="23" fillId="0" borderId="48" xfId="0" applyNumberFormat="1" applyFont="1" applyBorder="1" applyAlignment="1" applyProtection="1">
      <alignment horizontal="right" vertical="center"/>
      <protection/>
    </xf>
    <xf numFmtId="164" fontId="12" fillId="0" borderId="28" xfId="0" applyNumberFormat="1" applyFont="1" applyBorder="1" applyAlignment="1" applyProtection="1">
      <alignment horizontal="right" vertical="center"/>
      <protection/>
    </xf>
    <xf numFmtId="164" fontId="12" fillId="0" borderId="97" xfId="0" applyNumberFormat="1" applyFont="1" applyBorder="1" applyAlignment="1" applyProtection="1">
      <alignment horizontal="right" vertical="center"/>
      <protection/>
    </xf>
    <xf numFmtId="164" fontId="27" fillId="0" borderId="28" xfId="0" applyNumberFormat="1" applyFont="1" applyBorder="1" applyAlignment="1" applyProtection="1">
      <alignment horizontal="right" vertical="center"/>
      <protection/>
    </xf>
    <xf numFmtId="164" fontId="27" fillId="0" borderId="97" xfId="0" applyNumberFormat="1" applyFont="1" applyBorder="1" applyAlignment="1" applyProtection="1">
      <alignment horizontal="right" vertical="center"/>
      <protection/>
    </xf>
    <xf numFmtId="164" fontId="12" fillId="0" borderId="80" xfId="0" applyNumberFormat="1" applyFont="1" applyBorder="1" applyAlignment="1" applyProtection="1">
      <alignment horizontal="right" vertical="center"/>
      <protection/>
    </xf>
    <xf numFmtId="164" fontId="12" fillId="0" borderId="95" xfId="0" applyNumberFormat="1" applyFont="1" applyBorder="1" applyAlignment="1" applyProtection="1">
      <alignment horizontal="right" vertical="center"/>
      <protection/>
    </xf>
    <xf numFmtId="164" fontId="23" fillId="0" borderId="28" xfId="0" applyNumberFormat="1" applyFont="1" applyBorder="1" applyAlignment="1" applyProtection="1">
      <alignment horizontal="right" vertical="center"/>
      <protection/>
    </xf>
    <xf numFmtId="164" fontId="23" fillId="0" borderId="97" xfId="0" applyNumberFormat="1" applyFont="1" applyBorder="1" applyAlignment="1" applyProtection="1">
      <alignment horizontal="right" vertical="center"/>
      <protection/>
    </xf>
    <xf numFmtId="164" fontId="12" fillId="0" borderId="80" xfId="0" applyNumberFormat="1" applyFont="1" applyBorder="1" applyAlignment="1" applyProtection="1" quotePrefix="1">
      <alignment horizontal="right" vertical="center"/>
      <protection/>
    </xf>
    <xf numFmtId="164" fontId="23" fillId="0" borderId="81" xfId="0" applyNumberFormat="1" applyFont="1" applyBorder="1" applyAlignment="1" applyProtection="1">
      <alignment vertical="center"/>
      <protection/>
    </xf>
    <xf numFmtId="164" fontId="23" fillId="0" borderId="92" xfId="0" applyNumberFormat="1" applyFont="1" applyBorder="1" applyAlignment="1" applyProtection="1">
      <alignment vertical="center"/>
      <protection/>
    </xf>
    <xf numFmtId="164" fontId="23" fillId="0" borderId="28" xfId="0" applyNumberFormat="1" applyFont="1" applyBorder="1" applyAlignment="1">
      <alignment horizontal="right" vertical="center"/>
    </xf>
    <xf numFmtId="164" fontId="23" fillId="0" borderId="97" xfId="0" applyNumberFormat="1" applyFont="1" applyBorder="1" applyAlignment="1">
      <alignment horizontal="right" vertical="center"/>
    </xf>
    <xf numFmtId="164" fontId="12" fillId="0" borderId="97" xfId="0" applyNumberFormat="1" applyFont="1" applyBorder="1" applyAlignment="1" applyProtection="1" quotePrefix="1">
      <alignment horizontal="right" vertical="center"/>
      <protection/>
    </xf>
    <xf numFmtId="164" fontId="12" fillId="0" borderId="82" xfId="0" applyNumberFormat="1" applyFont="1" applyBorder="1" applyAlignment="1" applyProtection="1">
      <alignment horizontal="right" vertical="center"/>
      <protection/>
    </xf>
    <xf numFmtId="164" fontId="12" fillId="0" borderId="107" xfId="0" applyNumberFormat="1" applyFont="1" applyBorder="1" applyAlignment="1" applyProtection="1">
      <alignment horizontal="right" vertical="center"/>
      <protection/>
    </xf>
    <xf numFmtId="1" fontId="23" fillId="0" borderId="28" xfId="0" applyNumberFormat="1" applyFont="1" applyBorder="1" applyAlignment="1" applyProtection="1">
      <alignment horizontal="center"/>
      <protection locked="0"/>
    </xf>
    <xf numFmtId="166" fontId="23" fillId="0" borderId="97" xfId="0" applyNumberFormat="1" applyFont="1" applyBorder="1" applyAlignment="1" applyProtection="1">
      <alignment horizontal="right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66" fontId="12" fillId="0" borderId="97" xfId="0" applyNumberFormat="1" applyFont="1" applyBorder="1" applyAlignment="1" applyProtection="1">
      <alignment horizontal="right"/>
      <protection locked="0"/>
    </xf>
    <xf numFmtId="1" fontId="27" fillId="0" borderId="28" xfId="0" applyNumberFormat="1" applyFont="1" applyBorder="1" applyAlignment="1" applyProtection="1">
      <alignment horizontal="center"/>
      <protection locked="0"/>
    </xf>
    <xf numFmtId="166" fontId="12" fillId="0" borderId="97" xfId="0" applyNumberFormat="1" applyFont="1" applyBorder="1" applyAlignment="1">
      <alignment horizontal="right"/>
    </xf>
    <xf numFmtId="166" fontId="12" fillId="0" borderId="97" xfId="0" applyNumberFormat="1" applyFont="1" applyBorder="1" applyAlignment="1" applyProtection="1">
      <alignment horizontal="right"/>
      <protection/>
    </xf>
    <xf numFmtId="166" fontId="23" fillId="0" borderId="97" xfId="0" applyNumberFormat="1" applyFont="1" applyBorder="1" applyAlignment="1" applyProtection="1">
      <alignment horizontal="right"/>
      <protection/>
    </xf>
    <xf numFmtId="166" fontId="23" fillId="0" borderId="97" xfId="0" applyNumberFormat="1" applyFont="1" applyBorder="1" applyAlignment="1">
      <alignment horizontal="right"/>
    </xf>
    <xf numFmtId="1" fontId="12" fillId="0" borderId="28" xfId="0" applyNumberFormat="1" applyFont="1" applyBorder="1" applyAlignment="1" applyProtection="1">
      <alignment/>
      <protection locked="0"/>
    </xf>
    <xf numFmtId="166" fontId="27" fillId="0" borderId="97" xfId="0" applyNumberFormat="1" applyFont="1" applyBorder="1" applyAlignment="1" applyProtection="1">
      <alignment horizontal="right"/>
      <protection locked="0"/>
    </xf>
    <xf numFmtId="1" fontId="27" fillId="0" borderId="28" xfId="0" applyNumberFormat="1" applyFont="1" applyBorder="1" applyAlignment="1" applyProtection="1">
      <alignment/>
      <protection locked="0"/>
    </xf>
    <xf numFmtId="166" fontId="27" fillId="0" borderId="97" xfId="0" applyNumberFormat="1" applyFont="1" applyBorder="1" applyAlignment="1" applyProtection="1">
      <alignment horizontal="right"/>
      <protection/>
    </xf>
    <xf numFmtId="1" fontId="27" fillId="0" borderId="82" xfId="0" applyNumberFormat="1" applyFont="1" applyBorder="1" applyAlignment="1" applyProtection="1">
      <alignment/>
      <protection locked="0"/>
    </xf>
    <xf numFmtId="166" fontId="12" fillId="0" borderId="83" xfId="0" applyNumberFormat="1" applyFont="1" applyBorder="1" applyAlignment="1">
      <alignment horizontal="right"/>
    </xf>
    <xf numFmtId="166" fontId="12" fillId="0" borderId="107" xfId="0" applyNumberFormat="1" applyFont="1" applyBorder="1" applyAlignment="1">
      <alignment horizontal="right"/>
    </xf>
    <xf numFmtId="0" fontId="23" fillId="0" borderId="44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27" fillId="0" borderId="44" xfId="0" applyFont="1" applyBorder="1" applyAlignment="1" applyProtection="1">
      <alignment horizontal="left"/>
      <protection locked="0"/>
    </xf>
    <xf numFmtId="0" fontId="27" fillId="0" borderId="84" xfId="0" applyFont="1" applyBorder="1" applyAlignment="1" applyProtection="1">
      <alignment horizontal="left"/>
      <protection locked="0"/>
    </xf>
    <xf numFmtId="0" fontId="23" fillId="2" borderId="80" xfId="0" applyFont="1" applyFill="1" applyBorder="1" applyAlignment="1" applyProtection="1">
      <alignment horizontal="center"/>
      <protection locked="0"/>
    </xf>
    <xf numFmtId="166" fontId="23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>
      <alignment horizontal="right"/>
    </xf>
    <xf numFmtId="166" fontId="12" fillId="0" borderId="28" xfId="0" applyNumberFormat="1" applyFont="1" applyBorder="1" applyAlignment="1" applyProtection="1">
      <alignment horizontal="right"/>
      <protection/>
    </xf>
    <xf numFmtId="166" fontId="23" fillId="0" borderId="28" xfId="0" applyNumberFormat="1" applyFont="1" applyBorder="1" applyAlignment="1" applyProtection="1">
      <alignment horizontal="right"/>
      <protection/>
    </xf>
    <xf numFmtId="166" fontId="23" fillId="0" borderId="28" xfId="0" applyNumberFormat="1" applyFont="1" applyBorder="1" applyAlignment="1">
      <alignment horizontal="right"/>
    </xf>
    <xf numFmtId="166" fontId="27" fillId="0" borderId="28" xfId="0" applyNumberFormat="1" applyFont="1" applyBorder="1" applyAlignment="1" applyProtection="1">
      <alignment horizontal="right"/>
      <protection locked="0"/>
    </xf>
    <xf numFmtId="166" fontId="27" fillId="0" borderId="28" xfId="0" applyNumberFormat="1" applyFont="1" applyBorder="1" applyAlignment="1" applyProtection="1">
      <alignment horizontal="right"/>
      <protection/>
    </xf>
    <xf numFmtId="166" fontId="12" fillId="0" borderId="82" xfId="0" applyNumberFormat="1" applyFont="1" applyBorder="1" applyAlignment="1">
      <alignment horizontal="right"/>
    </xf>
    <xf numFmtId="0" fontId="23" fillId="2" borderId="4" xfId="0" applyFont="1" applyFill="1" applyBorder="1" applyAlignment="1">
      <alignment horizontal="center"/>
    </xf>
    <xf numFmtId="166" fontId="23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  <xf numFmtId="166" fontId="12" fillId="0" borderId="17" xfId="0" applyNumberFormat="1" applyFont="1" applyBorder="1" applyAlignment="1">
      <alignment horizontal="right"/>
    </xf>
    <xf numFmtId="0" fontId="23" fillId="2" borderId="95" xfId="0" applyFont="1" applyFill="1" applyBorder="1" applyAlignment="1" applyProtection="1">
      <alignment horizontal="center"/>
      <protection locked="0"/>
    </xf>
    <xf numFmtId="0" fontId="1" fillId="2" borderId="59" xfId="0" applyFont="1" applyFill="1" applyBorder="1" applyAlignment="1">
      <alignment/>
    </xf>
    <xf numFmtId="0" fontId="1" fillId="2" borderId="6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3" fillId="2" borderId="58" xfId="0" applyFont="1" applyFill="1" applyBorder="1" applyAlignment="1">
      <alignment/>
    </xf>
    <xf numFmtId="0" fontId="1" fillId="2" borderId="60" xfId="0" applyFont="1" applyFill="1" applyBorder="1" applyAlignment="1" quotePrefix="1">
      <alignment horizontal="centerContinuous"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 quotePrefix="1">
      <alignment horizontal="centerContinuous"/>
    </xf>
    <xf numFmtId="0" fontId="1" fillId="0" borderId="19" xfId="0" applyFont="1" applyBorder="1" applyAlignment="1">
      <alignment/>
    </xf>
    <xf numFmtId="0" fontId="1" fillId="0" borderId="9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93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1" fillId="0" borderId="22" xfId="0" applyFont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6" xfId="0" applyFont="1" applyFill="1" applyBorder="1" applyAlignment="1">
      <alignment/>
    </xf>
    <xf numFmtId="0" fontId="1" fillId="2" borderId="59" xfId="0" applyFont="1" applyFill="1" applyBorder="1" applyAlignment="1" quotePrefix="1">
      <alignment horizontal="centerContinuous"/>
    </xf>
    <xf numFmtId="0" fontId="1" fillId="2" borderId="1" xfId="0" applyFont="1" applyFill="1" applyBorder="1" applyAlignment="1" quotePrefix="1">
      <alignment horizontal="centerContinuous"/>
    </xf>
    <xf numFmtId="0" fontId="2" fillId="0" borderId="88" xfId="0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109" xfId="0" applyFont="1" applyBorder="1" applyAlignment="1">
      <alignment/>
    </xf>
    <xf numFmtId="0" fontId="1" fillId="2" borderId="52" xfId="0" applyFont="1" applyFill="1" applyBorder="1" applyAlignment="1" quotePrefix="1">
      <alignment horizontal="center"/>
    </xf>
    <xf numFmtId="0" fontId="1" fillId="2" borderId="88" xfId="0" applyFont="1" applyFill="1" applyBorder="1" applyAlignment="1" quotePrefix="1">
      <alignment horizontal="center"/>
    </xf>
    <xf numFmtId="0" fontId="12" fillId="0" borderId="81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4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64" fontId="23" fillId="0" borderId="39" xfId="0" applyNumberFormat="1" applyFont="1" applyBorder="1" applyAlignment="1">
      <alignment horizontal="right"/>
    </xf>
    <xf numFmtId="164" fontId="23" fillId="0" borderId="9" xfId="0" applyNumberFormat="1" applyFont="1" applyBorder="1" applyAlignment="1">
      <alignment horizontal="right"/>
    </xf>
    <xf numFmtId="164" fontId="23" fillId="0" borderId="33" xfId="0" applyNumberFormat="1" applyFont="1" applyBorder="1" applyAlignment="1">
      <alignment horizontal="right"/>
    </xf>
    <xf numFmtId="164" fontId="12" fillId="0" borderId="39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33" xfId="0" applyNumberFormat="1" applyFont="1" applyFill="1" applyBorder="1" applyAlignment="1">
      <alignment horizontal="right"/>
    </xf>
    <xf numFmtId="164" fontId="12" fillId="0" borderId="110" xfId="0" applyNumberFormat="1" applyFont="1" applyFill="1" applyBorder="1" applyAlignment="1">
      <alignment horizontal="right"/>
    </xf>
    <xf numFmtId="164" fontId="12" fillId="0" borderId="111" xfId="0" applyNumberFormat="1" applyFont="1" applyFill="1" applyBorder="1" applyAlignment="1">
      <alignment horizontal="right"/>
    </xf>
    <xf numFmtId="164" fontId="12" fillId="0" borderId="112" xfId="0" applyNumberFormat="1" applyFont="1" applyFill="1" applyBorder="1" applyAlignment="1">
      <alignment horizontal="right"/>
    </xf>
    <xf numFmtId="164" fontId="12" fillId="0" borderId="88" xfId="0" applyNumberFormat="1" applyFont="1" applyFill="1" applyBorder="1" applyAlignment="1">
      <alignment horizontal="right"/>
    </xf>
    <xf numFmtId="164" fontId="12" fillId="0" borderId="108" xfId="0" applyNumberFormat="1" applyFont="1" applyFill="1" applyBorder="1" applyAlignment="1">
      <alignment horizontal="right"/>
    </xf>
    <xf numFmtId="164" fontId="12" fillId="0" borderId="109" xfId="0" applyNumberFormat="1" applyFont="1" applyFill="1" applyBorder="1" applyAlignment="1">
      <alignment horizontal="right"/>
    </xf>
    <xf numFmtId="164" fontId="23" fillId="0" borderId="39" xfId="0" applyNumberFormat="1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right"/>
    </xf>
    <xf numFmtId="164" fontId="23" fillId="0" borderId="33" xfId="0" applyNumberFormat="1" applyFont="1" applyFill="1" applyBorder="1" applyAlignment="1">
      <alignment horizontal="right"/>
    </xf>
    <xf numFmtId="164" fontId="12" fillId="0" borderId="110" xfId="0" applyNumberFormat="1" applyFont="1" applyFill="1" applyBorder="1" applyAlignment="1">
      <alignment/>
    </xf>
    <xf numFmtId="164" fontId="12" fillId="0" borderId="111" xfId="0" applyNumberFormat="1" applyFont="1" applyFill="1" applyBorder="1" applyAlignment="1">
      <alignment/>
    </xf>
    <xf numFmtId="164" fontId="12" fillId="0" borderId="112" xfId="0" applyNumberFormat="1" applyFont="1" applyFill="1" applyBorder="1" applyAlignment="1">
      <alignment/>
    </xf>
    <xf numFmtId="164" fontId="12" fillId="0" borderId="39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12" fillId="0" borderId="112" xfId="0" applyNumberFormat="1" applyFont="1" applyFill="1" applyBorder="1" applyAlignment="1" quotePrefix="1">
      <alignment horizontal="right"/>
    </xf>
    <xf numFmtId="164" fontId="23" fillId="0" borderId="43" xfId="0" applyNumberFormat="1" applyFont="1" applyFill="1" applyBorder="1" applyAlignment="1">
      <alignment horizontal="right"/>
    </xf>
    <xf numFmtId="164" fontId="23" fillId="0" borderId="37" xfId="0" applyNumberFormat="1" applyFont="1" applyFill="1" applyBorder="1" applyAlignment="1">
      <alignment horizontal="right"/>
    </xf>
    <xf numFmtId="164" fontId="23" fillId="0" borderId="38" xfId="0" applyNumberFormat="1" applyFont="1" applyFill="1" applyBorder="1" applyAlignment="1">
      <alignment horizontal="right"/>
    </xf>
    <xf numFmtId="1" fontId="11" fillId="2" borderId="20" xfId="0" applyNumberFormat="1" applyFont="1" applyFill="1" applyBorder="1" applyAlignment="1" applyProtection="1">
      <alignment horizontal="right"/>
      <protection/>
    </xf>
    <xf numFmtId="1" fontId="11" fillId="2" borderId="1" xfId="0" applyNumberFormat="1" applyFont="1" applyFill="1" applyBorder="1" applyAlignment="1" applyProtection="1">
      <alignment horizontal="right"/>
      <protection/>
    </xf>
    <xf numFmtId="1" fontId="11" fillId="2" borderId="14" xfId="0" applyNumberFormat="1" applyFont="1" applyFill="1" applyBorder="1" applyAlignment="1" applyProtection="1">
      <alignment horizontal="right"/>
      <protection/>
    </xf>
    <xf numFmtId="164" fontId="15" fillId="0" borderId="19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0" fontId="2" fillId="2" borderId="113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/>
      <protection/>
    </xf>
    <xf numFmtId="0" fontId="1" fillId="2" borderId="78" xfId="0" applyFont="1" applyFill="1" applyBorder="1" applyAlignment="1" applyProtection="1">
      <alignment horizontal="center"/>
      <protection/>
    </xf>
    <xf numFmtId="1" fontId="11" fillId="2" borderId="20" xfId="0" applyNumberFormat="1" applyFont="1" applyFill="1" applyBorder="1" applyAlignment="1" applyProtection="1" quotePrefix="1">
      <alignment horizontal="center"/>
      <protection/>
    </xf>
    <xf numFmtId="1" fontId="11" fillId="2" borderId="6" xfId="0" applyNumberFormat="1" applyFont="1" applyFill="1" applyBorder="1" applyAlignment="1" applyProtection="1" quotePrefix="1">
      <alignment horizontal="center"/>
      <protection/>
    </xf>
    <xf numFmtId="1" fontId="11" fillId="2" borderId="1" xfId="0" applyNumberFormat="1" applyFont="1" applyFill="1" applyBorder="1" applyAlignment="1" applyProtection="1" quotePrefix="1">
      <alignment horizontal="center"/>
      <protection/>
    </xf>
    <xf numFmtId="1" fontId="11" fillId="2" borderId="14" xfId="0" applyNumberFormat="1" applyFont="1" applyFill="1" applyBorder="1" applyAlignment="1" applyProtection="1" quotePrefix="1">
      <alignment horizontal="center"/>
      <protection/>
    </xf>
    <xf numFmtId="0" fontId="12" fillId="0" borderId="81" xfId="0" applyFont="1" applyBorder="1" applyAlignment="1">
      <alignment/>
    </xf>
    <xf numFmtId="0" fontId="12" fillId="0" borderId="81" xfId="0" applyFont="1" applyBorder="1" applyAlignment="1">
      <alignment wrapText="1"/>
    </xf>
    <xf numFmtId="0" fontId="12" fillId="0" borderId="8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1" fillId="2" borderId="113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/>
    </xf>
    <xf numFmtId="0" fontId="23" fillId="0" borderId="8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2" fontId="23" fillId="0" borderId="6" xfId="0" applyNumberFormat="1" applyFont="1" applyFill="1" applyBorder="1" applyAlignment="1">
      <alignment horizontal="right" vertical="center"/>
    </xf>
    <xf numFmtId="2" fontId="23" fillId="0" borderId="57" xfId="0" applyNumberFormat="1" applyFont="1" applyFill="1" applyBorder="1" applyAlignment="1">
      <alignment horizontal="right" vertical="center"/>
    </xf>
    <xf numFmtId="2" fontId="23" fillId="0" borderId="57" xfId="0" applyNumberFormat="1" applyFont="1" applyFill="1" applyBorder="1" applyAlignment="1">
      <alignment horizontal="center" vertical="center"/>
    </xf>
    <xf numFmtId="164" fontId="23" fillId="0" borderId="57" xfId="0" applyNumberFormat="1" applyFont="1" applyBorder="1" applyAlignment="1">
      <alignment horizontal="center" vertical="center"/>
    </xf>
    <xf numFmtId="164" fontId="23" fillId="0" borderId="92" xfId="0" applyNumberFormat="1" applyFont="1" applyBorder="1" applyAlignment="1">
      <alignment horizontal="center" vertical="center"/>
    </xf>
    <xf numFmtId="0" fontId="1" fillId="2" borderId="114" xfId="0" applyFont="1" applyFill="1" applyBorder="1" applyAlignment="1" applyProtection="1">
      <alignment horizontal="center" vertical="center"/>
      <protection/>
    </xf>
    <xf numFmtId="0" fontId="1" fillId="2" borderId="115" xfId="0" applyFont="1" applyFill="1" applyBorder="1" applyAlignment="1">
      <alignment horizontal="center" vertical="center"/>
    </xf>
    <xf numFmtId="0" fontId="1" fillId="2" borderId="116" xfId="0" applyFont="1" applyFill="1" applyBorder="1" applyAlignment="1">
      <alignment horizontal="center" vertical="center"/>
    </xf>
    <xf numFmtId="0" fontId="1" fillId="2" borderId="114" xfId="0" applyFont="1" applyFill="1" applyBorder="1" applyAlignment="1">
      <alignment horizontal="center" vertical="center"/>
    </xf>
    <xf numFmtId="0" fontId="1" fillId="2" borderId="111" xfId="0" applyFont="1" applyFill="1" applyBorder="1" applyAlignment="1">
      <alignment horizontal="center" vertical="center"/>
    </xf>
    <xf numFmtId="164" fontId="9" fillId="0" borderId="102" xfId="0" applyNumberFormat="1" applyFont="1" applyBorder="1" applyAlignment="1">
      <alignment horizontal="right" vertical="center"/>
    </xf>
    <xf numFmtId="164" fontId="1" fillId="0" borderId="115" xfId="0" applyNumberFormat="1" applyFont="1" applyBorder="1" applyAlignment="1">
      <alignment horizontal="right" vertical="center"/>
    </xf>
    <xf numFmtId="164" fontId="2" fillId="0" borderId="102" xfId="0" applyNumberFormat="1" applyFont="1" applyBorder="1" applyAlignment="1">
      <alignment horizontal="right" vertical="center"/>
    </xf>
    <xf numFmtId="164" fontId="1" fillId="0" borderId="115" xfId="0" applyNumberFormat="1" applyFont="1" applyBorder="1" applyAlignment="1">
      <alignment vertical="center"/>
    </xf>
    <xf numFmtId="164" fontId="2" fillId="0" borderId="102" xfId="0" applyNumberFormat="1" applyFont="1" applyBorder="1" applyAlignment="1">
      <alignment vertical="center"/>
    </xf>
    <xf numFmtId="164" fontId="2" fillId="0" borderId="106" xfId="0" applyNumberFormat="1" applyFont="1" applyBorder="1" applyAlignment="1">
      <alignment vertical="center"/>
    </xf>
    <xf numFmtId="0" fontId="1" fillId="2" borderId="117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1" fillId="0" borderId="119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120" xfId="0" applyNumberFormat="1" applyFont="1" applyBorder="1" applyAlignment="1">
      <alignment horizontal="center"/>
    </xf>
    <xf numFmtId="164" fontId="1" fillId="0" borderId="121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1" fontId="2" fillId="2" borderId="14" xfId="0" applyNumberFormat="1" applyFont="1" applyFill="1" applyBorder="1" applyAlignment="1" quotePrefix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59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1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5" xfId="0" applyFont="1" applyBorder="1" applyAlignment="1">
      <alignment/>
    </xf>
    <xf numFmtId="166" fontId="1" fillId="0" borderId="101" xfId="0" applyNumberFormat="1" applyFont="1" applyFill="1" applyBorder="1" applyAlignment="1" applyProtection="1">
      <alignment vertical="center"/>
      <protection/>
    </xf>
    <xf numFmtId="1" fontId="2" fillId="0" borderId="2" xfId="0" applyNumberFormat="1" applyFont="1" applyFill="1" applyBorder="1" applyAlignment="1" applyProtection="1">
      <alignment vertical="center"/>
      <protection/>
    </xf>
    <xf numFmtId="166" fontId="1" fillId="0" borderId="45" xfId="0" applyNumberFormat="1" applyFont="1" applyFill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>
      <alignment horizontal="center"/>
    </xf>
    <xf numFmtId="166" fontId="2" fillId="0" borderId="44" xfId="0" applyNumberFormat="1" applyFont="1" applyFill="1" applyBorder="1" applyAlignment="1" applyProtection="1">
      <alignment vertical="center"/>
      <protection/>
    </xf>
    <xf numFmtId="166" fontId="2" fillId="0" borderId="3" xfId="0" applyNumberFormat="1" applyFont="1" applyFill="1" applyBorder="1" applyAlignment="1" applyProtection="1">
      <alignment vertical="center"/>
      <protection/>
    </xf>
    <xf numFmtId="166" fontId="2" fillId="0" borderId="47" xfId="0" applyNumberFormat="1" applyFont="1" applyFill="1" applyBorder="1" applyAlignment="1" applyProtection="1">
      <alignment horizontal="center" vertical="center"/>
      <protection/>
    </xf>
    <xf numFmtId="164" fontId="2" fillId="0" borderId="47" xfId="0" applyNumberFormat="1" applyFont="1" applyBorder="1" applyAlignment="1">
      <alignment horizontal="center"/>
    </xf>
    <xf numFmtId="166" fontId="1" fillId="0" borderId="44" xfId="0" applyNumberFormat="1" applyFont="1" applyFill="1" applyBorder="1" applyAlignment="1" applyProtection="1">
      <alignment vertical="center"/>
      <protection/>
    </xf>
    <xf numFmtId="166" fontId="2" fillId="0" borderId="4" xfId="0" applyNumberFormat="1" applyFont="1" applyFill="1" applyBorder="1" applyAlignment="1" applyProtection="1">
      <alignment vertical="center"/>
      <protection/>
    </xf>
    <xf numFmtId="166" fontId="1" fillId="0" borderId="47" xfId="0" applyNumberFormat="1" applyFont="1" applyFill="1" applyBorder="1" applyAlignment="1" applyProtection="1">
      <alignment horizontal="center" vertical="center"/>
      <protection/>
    </xf>
    <xf numFmtId="164" fontId="1" fillId="0" borderId="47" xfId="0" applyNumberFormat="1" applyFont="1" applyBorder="1" applyAlignment="1">
      <alignment horizontal="center"/>
    </xf>
    <xf numFmtId="166" fontId="1" fillId="0" borderId="3" xfId="0" applyNumberFormat="1" applyFont="1" applyFill="1" applyBorder="1" applyAlignment="1" applyProtection="1">
      <alignment vertical="center"/>
      <protection/>
    </xf>
    <xf numFmtId="166" fontId="2" fillId="0" borderId="45" xfId="0" applyNumberFormat="1" applyFont="1" applyFill="1" applyBorder="1" applyAlignment="1" applyProtection="1">
      <alignment horizontal="center" vertical="center"/>
      <protection/>
    </xf>
    <xf numFmtId="164" fontId="2" fillId="0" borderId="45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0" fontId="1" fillId="2" borderId="55" xfId="0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2" fillId="0" borderId="97" xfId="0" applyNumberFormat="1" applyFont="1" applyFill="1" applyBorder="1" applyAlignment="1">
      <alignment horizontal="right"/>
    </xf>
    <xf numFmtId="0" fontId="12" fillId="0" borderId="28" xfId="0" applyFont="1" applyBorder="1" applyAlignment="1">
      <alignment/>
    </xf>
    <xf numFmtId="0" fontId="15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164" fontId="9" fillId="0" borderId="123" xfId="0" applyNumberFormat="1" applyFont="1" applyBorder="1" applyAlignment="1">
      <alignment horizontal="right" vertical="center"/>
    </xf>
    <xf numFmtId="164" fontId="1" fillId="0" borderId="117" xfId="0" applyNumberFormat="1" applyFont="1" applyBorder="1" applyAlignment="1">
      <alignment horizontal="right" vertical="center"/>
    </xf>
    <xf numFmtId="164" fontId="2" fillId="0" borderId="123" xfId="0" applyNumberFormat="1" applyFont="1" applyBorder="1" applyAlignment="1">
      <alignment horizontal="right" vertical="center"/>
    </xf>
    <xf numFmtId="164" fontId="1" fillId="0" borderId="117" xfId="0" applyNumberFormat="1" applyFont="1" applyBorder="1" applyAlignment="1">
      <alignment vertical="center"/>
    </xf>
    <xf numFmtId="164" fontId="2" fillId="0" borderId="123" xfId="0" applyNumberFormat="1" applyFont="1" applyBorder="1" applyAlignment="1">
      <alignment vertical="center"/>
    </xf>
    <xf numFmtId="164" fontId="2" fillId="0" borderId="124" xfId="0" applyNumberFormat="1" applyFont="1" applyBorder="1" applyAlignment="1">
      <alignment vertical="center"/>
    </xf>
    <xf numFmtId="164" fontId="9" fillId="0" borderId="125" xfId="0" applyNumberFormat="1" applyFont="1" applyBorder="1" applyAlignment="1">
      <alignment horizontal="right" vertical="center"/>
    </xf>
    <xf numFmtId="164" fontId="1" fillId="0" borderId="126" xfId="0" applyNumberFormat="1" applyFont="1" applyBorder="1" applyAlignment="1">
      <alignment horizontal="right" vertical="center"/>
    </xf>
    <xf numFmtId="164" fontId="2" fillId="0" borderId="125" xfId="0" applyNumberFormat="1" applyFont="1" applyBorder="1" applyAlignment="1">
      <alignment horizontal="right" vertical="center"/>
    </xf>
    <xf numFmtId="164" fontId="1" fillId="0" borderId="126" xfId="0" applyNumberFormat="1" applyFont="1" applyBorder="1" applyAlignment="1">
      <alignment vertical="center"/>
    </xf>
    <xf numFmtId="164" fontId="2" fillId="0" borderId="125" xfId="0" applyNumberFormat="1" applyFont="1" applyBorder="1" applyAlignment="1">
      <alignment vertical="center"/>
    </xf>
    <xf numFmtId="164" fontId="2" fillId="0" borderId="127" xfId="0" applyNumberFormat="1" applyFont="1" applyBorder="1" applyAlignment="1">
      <alignment vertical="center"/>
    </xf>
    <xf numFmtId="164" fontId="1" fillId="0" borderId="128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1" fillId="0" borderId="129" xfId="0" applyNumberFormat="1" applyFont="1" applyBorder="1" applyAlignment="1">
      <alignment horizontal="center"/>
    </xf>
    <xf numFmtId="164" fontId="2" fillId="0" borderId="123" xfId="0" applyNumberFormat="1" applyFont="1" applyBorder="1" applyAlignment="1">
      <alignment horizontal="center"/>
    </xf>
    <xf numFmtId="164" fontId="2" fillId="0" borderId="130" xfId="0" applyNumberFormat="1" applyFont="1" applyBorder="1" applyAlignment="1">
      <alignment horizontal="center"/>
    </xf>
    <xf numFmtId="164" fontId="1" fillId="0" borderId="131" xfId="0" applyNumberFormat="1" applyFont="1" applyBorder="1" applyAlignment="1">
      <alignment horizontal="center"/>
    </xf>
    <xf numFmtId="164" fontId="2" fillId="0" borderId="124" xfId="0" applyNumberFormat="1" applyFont="1" applyBorder="1" applyAlignment="1">
      <alignment horizontal="center"/>
    </xf>
    <xf numFmtId="0" fontId="2" fillId="2" borderId="132" xfId="0" applyFont="1" applyFill="1" applyBorder="1" applyAlignment="1">
      <alignment horizontal="center"/>
    </xf>
    <xf numFmtId="0" fontId="1" fillId="0" borderId="133" xfId="0" applyFont="1" applyBorder="1" applyAlignment="1">
      <alignment horizontal="center"/>
    </xf>
    <xf numFmtId="164" fontId="1" fillId="0" borderId="125" xfId="0" applyNumberFormat="1" applyFont="1" applyBorder="1" applyAlignment="1">
      <alignment horizontal="center"/>
    </xf>
    <xf numFmtId="164" fontId="1" fillId="0" borderId="134" xfId="0" applyNumberFormat="1" applyFont="1" applyBorder="1" applyAlignment="1">
      <alignment horizontal="center"/>
    </xf>
    <xf numFmtId="164" fontId="2" fillId="0" borderId="125" xfId="0" applyNumberFormat="1" applyFont="1" applyBorder="1" applyAlignment="1">
      <alignment horizontal="center"/>
    </xf>
    <xf numFmtId="164" fontId="2" fillId="0" borderId="135" xfId="0" applyNumberFormat="1" applyFont="1" applyBorder="1" applyAlignment="1">
      <alignment horizontal="center"/>
    </xf>
    <xf numFmtId="164" fontId="1" fillId="0" borderId="136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1" fillId="0" borderId="122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5" xfId="0" applyNumberFormat="1" applyFont="1" applyBorder="1" applyAlignment="1">
      <alignment horizontal="right"/>
    </xf>
    <xf numFmtId="164" fontId="15" fillId="0" borderId="94" xfId="0" applyNumberFormat="1" applyFont="1" applyBorder="1" applyAlignment="1">
      <alignment horizontal="right"/>
    </xf>
    <xf numFmtId="164" fontId="12" fillId="0" borderId="81" xfId="0" applyNumberFormat="1" applyFont="1" applyFill="1" applyBorder="1" applyAlignment="1">
      <alignment horizontal="right" vertical="center"/>
    </xf>
    <xf numFmtId="164" fontId="12" fillId="0" borderId="57" xfId="0" applyNumberFormat="1" applyFont="1" applyFill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92" xfId="0" applyNumberFormat="1" applyFon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164" fontId="12" fillId="0" borderId="94" xfId="0" applyNumberFormat="1" applyFont="1" applyFill="1" applyBorder="1" applyAlignment="1">
      <alignment horizontal="right" vertical="center"/>
    </xf>
    <xf numFmtId="164" fontId="2" fillId="0" borderId="94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94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47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7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95" xfId="0" applyNumberFormat="1" applyFont="1" applyBorder="1" applyAlignment="1">
      <alignment/>
    </xf>
    <xf numFmtId="164" fontId="2" fillId="0" borderId="83" xfId="0" applyNumberFormat="1" applyFont="1" applyBorder="1" applyAlignment="1">
      <alignment/>
    </xf>
    <xf numFmtId="164" fontId="2" fillId="0" borderId="107" xfId="0" applyNumberFormat="1" applyFont="1" applyBorder="1" applyAlignment="1">
      <alignment/>
    </xf>
    <xf numFmtId="164" fontId="2" fillId="0" borderId="113" xfId="0" applyNumberFormat="1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0" borderId="137" xfId="0" applyNumberFormat="1" applyFont="1" applyBorder="1" applyAlignment="1">
      <alignment/>
    </xf>
    <xf numFmtId="164" fontId="2" fillId="0" borderId="101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7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1" fillId="0" borderId="97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164" fontId="23" fillId="0" borderId="39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10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88" xfId="0" applyNumberFormat="1" applyFont="1" applyBorder="1" applyAlignment="1">
      <alignment horizontal="center"/>
    </xf>
    <xf numFmtId="164" fontId="12" fillId="0" borderId="52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1" fillId="0" borderId="10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2" borderId="118" xfId="0" applyFont="1" applyFill="1" applyBorder="1" applyAlignment="1" applyProtection="1">
      <alignment horizontal="center" vertical="center"/>
      <protection/>
    </xf>
    <xf numFmtId="0" fontId="23" fillId="2" borderId="14" xfId="0" applyFont="1" applyFill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/>
    </xf>
    <xf numFmtId="0" fontId="23" fillId="2" borderId="75" xfId="0" applyFont="1" applyFill="1" applyBorder="1" applyAlignment="1">
      <alignment horizontal="center" vertical="center"/>
    </xf>
    <xf numFmtId="0" fontId="23" fillId="2" borderId="85" xfId="0" applyFont="1" applyFill="1" applyBorder="1" applyAlignment="1">
      <alignment horizontal="center" vertical="center"/>
    </xf>
    <xf numFmtId="0" fontId="23" fillId="2" borderId="80" xfId="0" applyFont="1" applyFill="1" applyBorder="1" applyAlignment="1">
      <alignment horizontal="center" vertical="center"/>
    </xf>
    <xf numFmtId="166" fontId="23" fillId="0" borderId="4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2" borderId="8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64" fontId="2" fillId="0" borderId="6" xfId="0" applyNumberFormat="1" applyFont="1" applyBorder="1" applyAlignment="1">
      <alignment horizontal="center" vertical="center"/>
    </xf>
    <xf numFmtId="164" fontId="2" fillId="0" borderId="92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94" xfId="0" applyNumberFormat="1" applyFont="1" applyBorder="1" applyAlignment="1">
      <alignment horizontal="left" vertical="center" indent="1"/>
    </xf>
    <xf numFmtId="0" fontId="1" fillId="2" borderId="6" xfId="0" applyFont="1" applyFill="1" applyBorder="1" applyAlignment="1">
      <alignment horizontal="center"/>
    </xf>
    <xf numFmtId="0" fontId="1" fillId="2" borderId="92" xfId="0" applyFont="1" applyFill="1" applyBorder="1" applyAlignment="1">
      <alignment/>
    </xf>
    <xf numFmtId="0" fontId="2" fillId="0" borderId="3" xfId="0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3" xfId="0" applyNumberFormat="1" applyFont="1" applyBorder="1" applyAlignment="1" quotePrefix="1">
      <alignment horizontal="right"/>
    </xf>
    <xf numFmtId="0" fontId="0" fillId="0" borderId="3" xfId="0" applyFont="1" applyBorder="1" applyAlignment="1">
      <alignment/>
    </xf>
    <xf numFmtId="164" fontId="2" fillId="0" borderId="80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96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94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80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/>
    </xf>
    <xf numFmtId="0" fontId="1" fillId="2" borderId="7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2" borderId="138" xfId="0" applyFont="1" applyFill="1" applyBorder="1" applyAlignment="1" quotePrefix="1">
      <alignment horizontal="center"/>
    </xf>
    <xf numFmtId="0" fontId="23" fillId="2" borderId="79" xfId="0" applyFont="1" applyFill="1" applyBorder="1" applyAlignment="1" quotePrefix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wrapText="1"/>
    </xf>
    <xf numFmtId="0" fontId="23" fillId="2" borderId="7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44" xfId="0" applyNumberFormat="1" applyFont="1" applyFill="1" applyBorder="1" applyAlignment="1">
      <alignment/>
    </xf>
    <xf numFmtId="0" fontId="2" fillId="0" borderId="80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7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0" fontId="1" fillId="0" borderId="82" xfId="0" applyFont="1" applyBorder="1" applyAlignment="1">
      <alignment horizontal="center" vertical="center"/>
    </xf>
    <xf numFmtId="176" fontId="23" fillId="0" borderId="16" xfId="0" applyNumberFormat="1" applyFont="1" applyBorder="1" applyAlignment="1">
      <alignment vertical="center"/>
    </xf>
    <xf numFmtId="177" fontId="23" fillId="0" borderId="17" xfId="0" applyNumberFormat="1" applyFont="1" applyBorder="1" applyAlignment="1">
      <alignment vertical="center"/>
    </xf>
    <xf numFmtId="176" fontId="23" fillId="0" borderId="84" xfId="0" applyNumberFormat="1" applyFont="1" applyFill="1" applyBorder="1" applyAlignment="1">
      <alignment vertical="center"/>
    </xf>
    <xf numFmtId="177" fontId="23" fillId="0" borderId="17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7" fontId="23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3" xfId="0" applyNumberFormat="1" applyFont="1" applyBorder="1" applyAlignment="1">
      <alignment/>
    </xf>
    <xf numFmtId="177" fontId="2" fillId="0" borderId="44" xfId="0" applyNumberFormat="1" applyFont="1" applyFill="1" applyBorder="1" applyAlignment="1">
      <alignment/>
    </xf>
    <xf numFmtId="176" fontId="2" fillId="0" borderId="74" xfId="0" applyNumberFormat="1" applyFont="1" applyBorder="1" applyAlignment="1">
      <alignment/>
    </xf>
    <xf numFmtId="177" fontId="2" fillId="0" borderId="74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3" fillId="0" borderId="84" xfId="0" applyNumberFormat="1" applyFont="1" applyBorder="1" applyAlignment="1">
      <alignment vertical="center"/>
    </xf>
    <xf numFmtId="177" fontId="23" fillId="0" borderId="84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vertical="center"/>
    </xf>
    <xf numFmtId="0" fontId="1" fillId="2" borderId="139" xfId="0" applyFont="1" applyFill="1" applyBorder="1" applyAlignment="1">
      <alignment horizontal="left"/>
    </xf>
    <xf numFmtId="0" fontId="23" fillId="2" borderId="77" xfId="0" applyFont="1" applyFill="1" applyBorder="1" applyAlignment="1" quotePrefix="1">
      <alignment horizontal="center"/>
    </xf>
    <xf numFmtId="176" fontId="2" fillId="0" borderId="47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47" xfId="0" applyNumberFormat="1" applyFont="1" applyFill="1" applyBorder="1" applyAlignment="1">
      <alignment/>
    </xf>
    <xf numFmtId="176" fontId="2" fillId="0" borderId="5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55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3" fillId="0" borderId="17" xfId="0" applyNumberFormat="1" applyFont="1" applyBorder="1" applyAlignment="1">
      <alignment horizontal="center" vertical="center"/>
    </xf>
    <xf numFmtId="176" fontId="23" fillId="0" borderId="83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3" fillId="0" borderId="17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2" borderId="75" xfId="0" applyNumberFormat="1" applyFont="1" applyFill="1" applyBorder="1" applyAlignment="1" applyProtection="1">
      <alignment horizontal="center" vertical="center"/>
      <protection/>
    </xf>
    <xf numFmtId="177" fontId="23" fillId="2" borderId="80" xfId="0" applyNumberFormat="1" applyFont="1" applyFill="1" applyBorder="1" applyAlignment="1">
      <alignment horizontal="left" vertical="center"/>
    </xf>
    <xf numFmtId="39" fontId="23" fillId="2" borderId="74" xfId="0" applyNumberFormat="1" applyFont="1" applyFill="1" applyBorder="1" applyAlignment="1" applyProtection="1">
      <alignment horizontal="center" vertical="center"/>
      <protection/>
    </xf>
    <xf numFmtId="39" fontId="23" fillId="2" borderId="1" xfId="0" applyNumberFormat="1" applyFont="1" applyFill="1" applyBorder="1" applyAlignment="1" applyProtection="1">
      <alignment horizontal="center" vertical="center"/>
      <protection/>
    </xf>
    <xf numFmtId="39" fontId="23" fillId="2" borderId="4" xfId="0" applyNumberFormat="1" applyFont="1" applyFill="1" applyBorder="1" applyAlignment="1" applyProtection="1">
      <alignment horizontal="center" vertical="center" wrapText="1"/>
      <protection/>
    </xf>
    <xf numFmtId="39" fontId="23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2" fillId="0" borderId="44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3" xfId="0" applyNumberFormat="1" applyFont="1" applyFill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177" fontId="12" fillId="0" borderId="13" xfId="0" applyNumberFormat="1" applyFont="1" applyFill="1" applyBorder="1" applyAlignment="1">
      <alignment/>
    </xf>
    <xf numFmtId="0" fontId="12" fillId="0" borderId="80" xfId="0" applyFont="1" applyBorder="1" applyAlignment="1">
      <alignment/>
    </xf>
    <xf numFmtId="177" fontId="12" fillId="0" borderId="74" xfId="0" applyNumberFormat="1" applyFont="1" applyFill="1" applyBorder="1" applyAlignment="1">
      <alignment/>
    </xf>
    <xf numFmtId="177" fontId="12" fillId="0" borderId="1" xfId="0" applyNumberFormat="1" applyFont="1" applyFill="1" applyBorder="1" applyAlignment="1">
      <alignment/>
    </xf>
    <xf numFmtId="177" fontId="12" fillId="0" borderId="74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23" fillId="0" borderId="82" xfId="0" applyFont="1" applyFill="1" applyBorder="1" applyAlignment="1">
      <alignment horizontal="center" vertical="center"/>
    </xf>
    <xf numFmtId="177" fontId="23" fillId="0" borderId="30" xfId="0" applyNumberFormat="1" applyFont="1" applyFill="1" applyBorder="1" applyAlignment="1">
      <alignment vertical="center"/>
    </xf>
    <xf numFmtId="177" fontId="23" fillId="0" borderId="23" xfId="0" applyNumberFormat="1" applyFont="1" applyFill="1" applyBorder="1" applyAlignment="1">
      <alignment vertical="center"/>
    </xf>
    <xf numFmtId="177" fontId="23" fillId="0" borderId="27" xfId="0" applyNumberFormat="1" applyFont="1" applyFill="1" applyBorder="1" applyAlignment="1">
      <alignment vertical="center"/>
    </xf>
    <xf numFmtId="177" fontId="23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2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2" borderId="45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2" borderId="55" xfId="0" applyFont="1" applyFill="1" applyBorder="1" applyAlignment="1">
      <alignment/>
    </xf>
    <xf numFmtId="0" fontId="23" fillId="2" borderId="74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3" fontId="2" fillId="0" borderId="44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44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74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74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3" fillId="0" borderId="57" xfId="0" applyFont="1" applyBorder="1" applyAlignment="1">
      <alignment/>
    </xf>
    <xf numFmtId="43" fontId="23" fillId="0" borderId="74" xfId="15" applyFont="1" applyBorder="1" applyAlignment="1">
      <alignment horizontal="right"/>
    </xf>
    <xf numFmtId="43" fontId="23" fillId="0" borderId="4" xfId="15" applyFont="1" applyBorder="1" applyAlignment="1">
      <alignment horizontal="right"/>
    </xf>
    <xf numFmtId="43" fontId="23" fillId="0" borderId="1" xfId="15" applyFont="1" applyBorder="1" applyAlignment="1">
      <alignment horizontal="right" vertical="center"/>
    </xf>
    <xf numFmtId="168" fontId="23" fillId="0" borderId="1" xfId="15" applyNumberFormat="1" applyFont="1" applyBorder="1" applyAlignment="1">
      <alignment horizontal="right" vertical="center"/>
    </xf>
    <xf numFmtId="43" fontId="23" fillId="0" borderId="56" xfId="15" applyFont="1" applyFill="1" applyBorder="1" applyAlignment="1">
      <alignment horizontal="right" vertical="center"/>
    </xf>
    <xf numFmtId="168" fontId="23" fillId="0" borderId="6" xfId="15" applyNumberFormat="1" applyFont="1" applyFill="1" applyBorder="1" applyAlignment="1">
      <alignment horizontal="right" vertical="center"/>
    </xf>
    <xf numFmtId="43" fontId="23" fillId="0" borderId="56" xfId="15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3" fillId="2" borderId="139" xfId="0" applyFont="1" applyFill="1" applyBorder="1" applyAlignment="1">
      <alignment horizontal="left" vertical="center"/>
    </xf>
    <xf numFmtId="0" fontId="23" fillId="2" borderId="77" xfId="0" applyFont="1" applyFill="1" applyBorder="1" applyAlignment="1" quotePrefix="1">
      <alignment horizontal="center" vertical="center"/>
    </xf>
    <xf numFmtId="0" fontId="23" fillId="2" borderId="138" xfId="0" applyFont="1" applyFill="1" applyBorder="1" applyAlignment="1" quotePrefix="1">
      <alignment horizontal="center" vertical="center"/>
    </xf>
    <xf numFmtId="0" fontId="23" fillId="2" borderId="79" xfId="0" applyFont="1" applyFill="1" applyBorder="1" applyAlignment="1" quotePrefix="1">
      <alignment horizontal="center" vertical="center"/>
    </xf>
    <xf numFmtId="177" fontId="2" fillId="0" borderId="47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82" xfId="0" applyFont="1" applyBorder="1" applyAlignment="1">
      <alignment horizontal="center" vertical="center"/>
    </xf>
    <xf numFmtId="0" fontId="23" fillId="2" borderId="139" xfId="0" applyFont="1" applyFill="1" applyBorder="1" applyAlignment="1">
      <alignment horizontal="left"/>
    </xf>
    <xf numFmtId="0" fontId="23" fillId="2" borderId="140" xfId="0" applyFont="1" applyFill="1" applyBorder="1" applyAlignment="1">
      <alignment horizontal="left"/>
    </xf>
    <xf numFmtId="0" fontId="23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1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4" xfId="0" applyFont="1" applyBorder="1" applyAlignment="1">
      <alignment/>
    </xf>
    <xf numFmtId="2" fontId="2" fillId="0" borderId="47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47" xfId="15" applyFont="1" applyFill="1" applyBorder="1" applyAlignment="1">
      <alignment horizontal="center"/>
    </xf>
    <xf numFmtId="43" fontId="2" fillId="0" borderId="47" xfId="15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4" xfId="0" applyFont="1" applyBorder="1" applyAlignment="1">
      <alignment/>
    </xf>
    <xf numFmtId="164" fontId="2" fillId="0" borderId="47" xfId="0" applyNumberFormat="1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57" xfId="0" applyNumberFormat="1" applyFont="1" applyFill="1" applyBorder="1" applyAlignment="1">
      <alignment horizontal="center"/>
    </xf>
    <xf numFmtId="169" fontId="2" fillId="0" borderId="56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7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1" fillId="0" borderId="57" xfId="0" applyNumberFormat="1" applyFont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2" borderId="5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164" fontId="23" fillId="0" borderId="23" xfId="0" applyNumberFormat="1" applyFont="1" applyFill="1" applyBorder="1" applyAlignment="1">
      <alignment horizontal="center" vertical="center"/>
    </xf>
    <xf numFmtId="164" fontId="23" fillId="0" borderId="23" xfId="0" applyNumberFormat="1" applyFont="1" applyBorder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23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60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48" xfId="0" applyNumberFormat="1" applyFont="1" applyBorder="1" applyAlignment="1" applyProtection="1">
      <alignment horizontal="right" vertical="center"/>
      <protection/>
    </xf>
    <xf numFmtId="168" fontId="1" fillId="0" borderId="97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4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68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9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168" fontId="2" fillId="0" borderId="44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15" fillId="0" borderId="44" xfId="0" applyNumberFormat="1" applyFont="1" applyBorder="1" applyAlignment="1" applyProtection="1">
      <alignment horizontal="center" vertical="center"/>
      <protection/>
    </xf>
    <xf numFmtId="168" fontId="2" fillId="0" borderId="44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74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2" borderId="139" xfId="0" applyFont="1" applyFill="1" applyBorder="1" applyAlignment="1" applyProtection="1">
      <alignment horizontal="left" vertical="center"/>
      <protection/>
    </xf>
    <xf numFmtId="0" fontId="23" fillId="2" borderId="78" xfId="0" applyFont="1" applyFill="1" applyBorder="1" applyAlignment="1" quotePrefix="1">
      <alignment horizontal="center" vertical="center"/>
    </xf>
    <xf numFmtId="0" fontId="23" fillId="2" borderId="78" xfId="0" applyNumberFormat="1" applyFont="1" applyFill="1" applyBorder="1" applyAlignment="1" quotePrefix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/>
    </xf>
    <xf numFmtId="168" fontId="2" fillId="0" borderId="13" xfId="0" applyNumberFormat="1" applyFont="1" applyBorder="1" applyAlignment="1">
      <alignment horizontal="right" vertical="center"/>
    </xf>
    <xf numFmtId="168" fontId="2" fillId="0" borderId="13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3" xfId="15" applyNumberFormat="1" applyFont="1" applyFill="1" applyBorder="1" applyAlignment="1">
      <alignment horizontal="right" vertical="center"/>
    </xf>
    <xf numFmtId="0" fontId="2" fillId="0" borderId="80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4" xfId="15" applyNumberFormat="1" applyFont="1" applyFill="1" applyBorder="1" applyAlignment="1">
      <alignment horizontal="right" vertical="center"/>
    </xf>
    <xf numFmtId="0" fontId="23" fillId="0" borderId="82" xfId="0" applyFont="1" applyBorder="1" applyAlignment="1" applyProtection="1">
      <alignment horizontal="left" vertical="center"/>
      <protection/>
    </xf>
    <xf numFmtId="168" fontId="23" fillId="0" borderId="16" xfId="0" applyNumberFormat="1" applyFont="1" applyBorder="1" applyAlignment="1">
      <alignment horizontal="right" vertical="center"/>
    </xf>
    <xf numFmtId="168" fontId="23" fillId="0" borderId="16" xfId="15" applyNumberFormat="1" applyFont="1" applyBorder="1" applyAlignment="1">
      <alignment horizontal="right" vertical="center"/>
    </xf>
    <xf numFmtId="168" fontId="23" fillId="0" borderId="16" xfId="15" applyNumberFormat="1" applyFont="1" applyFill="1" applyBorder="1" applyAlignment="1">
      <alignment horizontal="right" vertical="center"/>
    </xf>
    <xf numFmtId="168" fontId="23" fillId="0" borderId="18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2" borderId="6" xfId="0" applyFont="1" applyFill="1" applyBorder="1" applyAlignment="1" quotePrefix="1">
      <alignment horizontal="center" vertical="center"/>
    </xf>
    <xf numFmtId="166" fontId="23" fillId="2" borderId="57" xfId="0" applyNumberFormat="1" applyFont="1" applyFill="1" applyBorder="1" applyAlignment="1" quotePrefix="1">
      <alignment horizontal="center" vertical="center"/>
    </xf>
    <xf numFmtId="166" fontId="23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47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55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3" fillId="0" borderId="57" xfId="0" applyFont="1" applyBorder="1" applyAlignment="1">
      <alignment vertical="center"/>
    </xf>
    <xf numFmtId="166" fontId="23" fillId="0" borderId="4" xfId="15" applyNumberFormat="1" applyFont="1" applyBorder="1" applyAlignment="1">
      <alignment horizontal="right" vertical="center"/>
    </xf>
    <xf numFmtId="166" fontId="23" fillId="0" borderId="4" xfId="15" applyNumberFormat="1" applyFont="1" applyFill="1" applyBorder="1" applyAlignment="1">
      <alignment horizontal="right" vertical="center"/>
    </xf>
    <xf numFmtId="166" fontId="23" fillId="0" borderId="57" xfId="15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9" fontId="2" fillId="0" borderId="19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2" fontId="15" fillId="0" borderId="57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23" xfId="0" applyFont="1" applyBorder="1" applyAlignment="1">
      <alignment vertical="center"/>
    </xf>
    <xf numFmtId="2" fontId="1" fillId="0" borderId="94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center"/>
    </xf>
    <xf numFmtId="43" fontId="2" fillId="0" borderId="4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3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55" xfId="15" applyNumberFormat="1" applyFont="1" applyBorder="1" applyAlignment="1">
      <alignment/>
    </xf>
    <xf numFmtId="43" fontId="2" fillId="0" borderId="55" xfId="15" applyNumberFormat="1" applyFont="1" applyFill="1" applyBorder="1" applyAlignment="1">
      <alignment/>
    </xf>
    <xf numFmtId="43" fontId="2" fillId="0" borderId="95" xfId="15" applyNumberFormat="1" applyFont="1" applyFill="1" applyBorder="1" applyAlignment="1">
      <alignment/>
    </xf>
    <xf numFmtId="43" fontId="23" fillId="0" borderId="83" xfId="15" applyNumberFormat="1" applyFont="1" applyBorder="1" applyAlignment="1">
      <alignment horizontal="center" vertical="center"/>
    </xf>
    <xf numFmtId="43" fontId="23" fillId="0" borderId="17" xfId="15" applyNumberFormat="1" applyFont="1" applyBorder="1" applyAlignment="1">
      <alignment horizontal="center" vertical="center"/>
    </xf>
    <xf numFmtId="43" fontId="23" fillId="0" borderId="17" xfId="15" applyNumberFormat="1" applyFont="1" applyFill="1" applyBorder="1" applyAlignment="1">
      <alignment horizontal="center" vertical="center"/>
    </xf>
    <xf numFmtId="43" fontId="23" fillId="0" borderId="18" xfId="15" applyNumberFormat="1" applyFont="1" applyFill="1" applyBorder="1" applyAlignment="1">
      <alignment horizontal="center" vertical="center"/>
    </xf>
    <xf numFmtId="2" fontId="15" fillId="0" borderId="57" xfId="0" applyNumberFormat="1" applyFont="1" applyBorder="1" applyAlignment="1" quotePrefix="1">
      <alignment horizontal="right"/>
    </xf>
    <xf numFmtId="2" fontId="15" fillId="0" borderId="57" xfId="0" applyNumberFormat="1" applyFont="1" applyFill="1" applyBorder="1" applyAlignment="1">
      <alignment horizontal="right" vertical="center"/>
    </xf>
    <xf numFmtId="1" fontId="15" fillId="0" borderId="57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59" xfId="0" applyFont="1" applyBorder="1" applyAlignment="1">
      <alignment/>
    </xf>
    <xf numFmtId="167" fontId="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66" fontId="2" fillId="0" borderId="84" xfId="0" applyNumberFormat="1" applyFont="1" applyFill="1" applyBorder="1" applyAlignment="1" applyProtection="1">
      <alignment vertical="center"/>
      <protection/>
    </xf>
    <xf numFmtId="166" fontId="2" fillId="0" borderId="17" xfId="0" applyNumberFormat="1" applyFont="1" applyFill="1" applyBorder="1" applyAlignment="1" applyProtection="1">
      <alignment vertical="center"/>
      <protection/>
    </xf>
    <xf numFmtId="166" fontId="2" fillId="0" borderId="83" xfId="0" applyNumberFormat="1" applyFont="1" applyFill="1" applyBorder="1" applyAlignment="1" applyProtection="1">
      <alignment horizontal="center" vertical="center"/>
      <protection/>
    </xf>
    <xf numFmtId="164" fontId="2" fillId="0" borderId="84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13" xfId="0" applyNumberFormat="1" applyFont="1" applyBorder="1" applyAlignment="1" applyProtection="1">
      <alignment horizontal="center" vertical="center"/>
      <protection/>
    </xf>
    <xf numFmtId="168" fontId="1" fillId="0" borderId="13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/>
    </xf>
    <xf numFmtId="0" fontId="23" fillId="2" borderId="53" xfId="0" applyFont="1" applyFill="1" applyBorder="1" applyAlignment="1">
      <alignment vertical="center"/>
    </xf>
    <xf numFmtId="0" fontId="23" fillId="2" borderId="51" xfId="0" applyFont="1" applyFill="1" applyBorder="1" applyAlignment="1">
      <alignment vertical="center"/>
    </xf>
    <xf numFmtId="0" fontId="23" fillId="2" borderId="83" xfId="0" applyFont="1" applyFill="1" applyBorder="1" applyAlignment="1">
      <alignment horizontal="center" vertical="center"/>
    </xf>
    <xf numFmtId="0" fontId="23" fillId="2" borderId="107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164" fontId="12" fillId="0" borderId="47" xfId="0" applyNumberFormat="1" applyFont="1" applyBorder="1" applyAlignment="1">
      <alignment/>
    </xf>
    <xf numFmtId="175" fontId="12" fillId="0" borderId="47" xfId="0" applyNumberFormat="1" applyFont="1" applyBorder="1" applyAlignment="1">
      <alignment horizontal="center"/>
    </xf>
    <xf numFmtId="175" fontId="12" fillId="0" borderId="97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0" fontId="23" fillId="0" borderId="51" xfId="0" applyFont="1" applyBorder="1" applyAlignment="1">
      <alignment/>
    </xf>
    <xf numFmtId="164" fontId="23" fillId="0" borderId="83" xfId="0" applyNumberFormat="1" applyFont="1" applyBorder="1" applyAlignment="1">
      <alignment/>
    </xf>
    <xf numFmtId="164" fontId="23" fillId="0" borderId="107" xfId="0" applyNumberFormat="1" applyFont="1" applyBorder="1" applyAlignment="1">
      <alignment horizontal="right"/>
    </xf>
    <xf numFmtId="175" fontId="23" fillId="0" borderId="107" xfId="0" applyNumberFormat="1" applyFont="1" applyBorder="1" applyAlignment="1">
      <alignment horizontal="center"/>
    </xf>
    <xf numFmtId="164" fontId="23" fillId="0" borderId="82" xfId="0" applyNumberFormat="1" applyFont="1" applyBorder="1" applyAlignment="1">
      <alignment horizontal="center"/>
    </xf>
    <xf numFmtId="164" fontId="23" fillId="0" borderId="18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43" fontId="2" fillId="0" borderId="13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23" fillId="2" borderId="6" xfId="0" applyFont="1" applyFill="1" applyBorder="1" applyAlignment="1" quotePrefix="1">
      <alignment horizontal="center"/>
    </xf>
    <xf numFmtId="0" fontId="1" fillId="2" borderId="81" xfId="0" applyFont="1" applyFill="1" applyBorder="1" applyAlignment="1">
      <alignment horizontal="center"/>
    </xf>
    <xf numFmtId="0" fontId="12" fillId="0" borderId="93" xfId="0" applyFont="1" applyBorder="1" applyAlignment="1">
      <alignment horizontal="left" vertical="center" indent="1"/>
    </xf>
    <xf numFmtId="164" fontId="12" fillId="0" borderId="96" xfId="0" applyNumberFormat="1" applyFont="1" applyFill="1" applyBorder="1" applyAlignment="1">
      <alignment horizontal="right" vertical="center"/>
    </xf>
    <xf numFmtId="164" fontId="12" fillId="0" borderId="45" xfId="0" applyNumberFormat="1" applyFont="1" applyFill="1" applyBorder="1" applyAlignment="1">
      <alignment horizontal="right" vertical="center"/>
    </xf>
    <xf numFmtId="164" fontId="12" fillId="0" borderId="47" xfId="0" applyNumberFormat="1" applyFont="1" applyFill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164" fontId="12" fillId="0" borderId="81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/>
    </xf>
    <xf numFmtId="168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3" fillId="2" borderId="75" xfId="0" applyFont="1" applyFill="1" applyBorder="1" applyAlignment="1">
      <alignment/>
    </xf>
    <xf numFmtId="0" fontId="23" fillId="2" borderId="59" xfId="0" applyFont="1" applyFill="1" applyBorder="1" applyAlignment="1">
      <alignment/>
    </xf>
    <xf numFmtId="0" fontId="23" fillId="2" borderId="80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23" fillId="2" borderId="81" xfId="0" applyFont="1" applyFill="1" applyBorder="1" applyAlignment="1" quotePrefix="1">
      <alignment horizontal="center"/>
    </xf>
    <xf numFmtId="0" fontId="23" fillId="2" borderId="57" xfId="0" applyFont="1" applyFill="1" applyBorder="1" applyAlignment="1" quotePrefix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92" xfId="0" applyFont="1" applyFill="1" applyBorder="1" applyAlignment="1">
      <alignment/>
    </xf>
    <xf numFmtId="0" fontId="12" fillId="0" borderId="96" xfId="0" applyFont="1" applyBorder="1" applyAlignment="1">
      <alignment/>
    </xf>
    <xf numFmtId="0" fontId="23" fillId="0" borderId="46" xfId="0" applyFont="1" applyBorder="1" applyAlignment="1" applyProtection="1">
      <alignment horizontal="left"/>
      <protection/>
    </xf>
    <xf numFmtId="164" fontId="23" fillId="0" borderId="96" xfId="0" applyNumberFormat="1" applyFont="1" applyBorder="1" applyAlignment="1">
      <alignment horizontal="right"/>
    </xf>
    <xf numFmtId="164" fontId="23" fillId="0" borderId="45" xfId="0" applyNumberFormat="1" applyFont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2" xfId="0" applyNumberFormat="1" applyFont="1" applyBorder="1" applyAlignment="1">
      <alignment horizontal="center"/>
    </xf>
    <xf numFmtId="164" fontId="23" fillId="0" borderId="45" xfId="0" applyNumberFormat="1" applyFont="1" applyBorder="1" applyAlignment="1">
      <alignment horizontal="center"/>
    </xf>
    <xf numFmtId="164" fontId="23" fillId="0" borderId="48" xfId="0" applyNumberFormat="1" applyFont="1" applyBorder="1" applyAlignment="1">
      <alignment horizontal="center"/>
    </xf>
    <xf numFmtId="167" fontId="12" fillId="0" borderId="28" xfId="0" applyNumberFormat="1" applyFont="1" applyBorder="1" applyAlignment="1">
      <alignment horizontal="left"/>
    </xf>
    <xf numFmtId="164" fontId="12" fillId="0" borderId="44" xfId="0" applyNumberFormat="1" applyFont="1" applyBorder="1" applyAlignment="1">
      <alignment/>
    </xf>
    <xf numFmtId="164" fontId="12" fillId="0" borderId="28" xfId="0" applyNumberFormat="1" applyFont="1" applyBorder="1" applyAlignment="1">
      <alignment horizontal="right"/>
    </xf>
    <xf numFmtId="164" fontId="12" fillId="0" borderId="47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164" fontId="12" fillId="0" borderId="97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 horizontal="right"/>
    </xf>
    <xf numFmtId="164" fontId="23" fillId="0" borderId="47" xfId="0" applyNumberFormat="1" applyFont="1" applyBorder="1" applyAlignment="1">
      <alignment horizontal="right"/>
    </xf>
    <xf numFmtId="164" fontId="23" fillId="0" borderId="97" xfId="0" applyNumberFormat="1" applyFont="1" applyFill="1" applyBorder="1" applyAlignment="1">
      <alignment horizontal="right"/>
    </xf>
    <xf numFmtId="164" fontId="23" fillId="0" borderId="3" xfId="0" applyNumberFormat="1" applyFont="1" applyBorder="1" applyAlignment="1">
      <alignment horizontal="center"/>
    </xf>
    <xf numFmtId="164" fontId="23" fillId="0" borderId="47" xfId="0" applyNumberFormat="1" applyFont="1" applyBorder="1" applyAlignment="1">
      <alignment horizontal="center"/>
    </xf>
    <xf numFmtId="164" fontId="23" fillId="0" borderId="97" xfId="0" applyNumberFormat="1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12" fillId="0" borderId="82" xfId="0" applyFont="1" applyBorder="1" applyAlignment="1">
      <alignment/>
    </xf>
    <xf numFmtId="0" fontId="23" fillId="0" borderId="16" xfId="0" applyFont="1" applyBorder="1" applyAlignment="1" applyProtection="1">
      <alignment horizontal="left"/>
      <protection/>
    </xf>
    <xf numFmtId="164" fontId="23" fillId="0" borderId="82" xfId="0" applyNumberFormat="1" applyFont="1" applyBorder="1" applyAlignment="1">
      <alignment horizontal="right"/>
    </xf>
    <xf numFmtId="164" fontId="23" fillId="0" borderId="83" xfId="0" applyNumberFormat="1" applyFont="1" applyBorder="1" applyAlignment="1">
      <alignment horizontal="right"/>
    </xf>
    <xf numFmtId="164" fontId="23" fillId="0" borderId="10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center"/>
    </xf>
    <xf numFmtId="164" fontId="23" fillId="0" borderId="83" xfId="0" applyNumberFormat="1" applyFont="1" applyBorder="1" applyAlignment="1">
      <alignment horizontal="center"/>
    </xf>
    <xf numFmtId="164" fontId="23" fillId="0" borderId="107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2" borderId="75" xfId="0" applyFont="1" applyFill="1" applyBorder="1" applyAlignment="1">
      <alignment horizontal="left"/>
    </xf>
    <xf numFmtId="0" fontId="11" fillId="2" borderId="87" xfId="0" applyFont="1" applyFill="1" applyBorder="1" applyAlignment="1">
      <alignment/>
    </xf>
    <xf numFmtId="0" fontId="11" fillId="2" borderId="80" xfId="0" applyFont="1" applyFill="1" applyBorder="1" applyAlignment="1">
      <alignment horizontal="left"/>
    </xf>
    <xf numFmtId="0" fontId="11" fillId="2" borderId="95" xfId="0" applyFont="1" applyFill="1" applyBorder="1" applyAlignment="1">
      <alignment/>
    </xf>
    <xf numFmtId="0" fontId="11" fillId="2" borderId="81" xfId="0" applyFont="1" applyFill="1" applyBorder="1" applyAlignment="1" quotePrefix="1">
      <alignment horizontal="center"/>
    </xf>
    <xf numFmtId="0" fontId="11" fillId="2" borderId="57" xfId="0" applyFont="1" applyFill="1" applyBorder="1" applyAlignment="1" quotePrefix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6" xfId="0" applyFont="1" applyFill="1" applyBorder="1" applyAlignment="1" quotePrefix="1">
      <alignment horizontal="center"/>
    </xf>
    <xf numFmtId="0" fontId="11" fillId="2" borderId="92" xfId="0" applyFont="1" applyFill="1" applyBorder="1" applyAlignment="1">
      <alignment/>
    </xf>
    <xf numFmtId="0" fontId="15" fillId="0" borderId="28" xfId="0" applyFont="1" applyBorder="1" applyAlignment="1">
      <alignment horizontal="left"/>
    </xf>
    <xf numFmtId="0" fontId="11" fillId="0" borderId="48" xfId="0" applyFont="1" applyBorder="1" applyAlignment="1" applyProtection="1">
      <alignment horizontal="left"/>
      <protection/>
    </xf>
    <xf numFmtId="164" fontId="11" fillId="0" borderId="96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167" fontId="15" fillId="0" borderId="28" xfId="0" applyNumberFormat="1" applyFont="1" applyBorder="1" applyAlignment="1">
      <alignment horizontal="left"/>
    </xf>
    <xf numFmtId="0" fontId="15" fillId="0" borderId="97" xfId="0" applyFont="1" applyBorder="1" applyAlignment="1" applyProtection="1" quotePrefix="1">
      <alignment horizontal="left"/>
      <protection/>
    </xf>
    <xf numFmtId="164" fontId="15" fillId="0" borderId="28" xfId="0" applyNumberFormat="1" applyFont="1" applyBorder="1" applyAlignment="1">
      <alignment/>
    </xf>
    <xf numFmtId="164" fontId="15" fillId="0" borderId="47" xfId="0" applyNumberFormat="1" applyFont="1" applyBorder="1" applyAlignment="1">
      <alignment/>
    </xf>
    <xf numFmtId="164" fontId="15" fillId="0" borderId="97" xfId="0" applyNumberFormat="1" applyFont="1" applyFill="1" applyBorder="1" applyAlignment="1">
      <alignment/>
    </xf>
    <xf numFmtId="164" fontId="15" fillId="0" borderId="47" xfId="0" applyNumberFormat="1" applyFont="1" applyBorder="1" applyAlignment="1">
      <alignment horizontal="center"/>
    </xf>
    <xf numFmtId="164" fontId="15" fillId="0" borderId="97" xfId="0" applyNumberFormat="1" applyFont="1" applyBorder="1" applyAlignment="1">
      <alignment horizontal="center"/>
    </xf>
    <xf numFmtId="0" fontId="15" fillId="0" borderId="97" xfId="0" applyFont="1" applyBorder="1" applyAlignment="1">
      <alignment/>
    </xf>
    <xf numFmtId="0" fontId="11" fillId="0" borderId="97" xfId="0" applyFont="1" applyBorder="1" applyAlignment="1" applyProtection="1">
      <alignment horizontal="left"/>
      <protection/>
    </xf>
    <xf numFmtId="164" fontId="11" fillId="0" borderId="28" xfId="0" applyNumberFormat="1" applyFont="1" applyBorder="1" applyAlignment="1">
      <alignment/>
    </xf>
    <xf numFmtId="164" fontId="11" fillId="0" borderId="47" xfId="0" applyNumberFormat="1" applyFont="1" applyBorder="1" applyAlignment="1">
      <alignment/>
    </xf>
    <xf numFmtId="164" fontId="11" fillId="0" borderId="97" xfId="0" applyNumberFormat="1" applyFont="1" applyBorder="1" applyAlignment="1">
      <alignment/>
    </xf>
    <xf numFmtId="164" fontId="11" fillId="0" borderId="3" xfId="0" applyNumberFormat="1" applyFont="1" applyBorder="1" applyAlignment="1">
      <alignment horizontal="center"/>
    </xf>
    <xf numFmtId="164" fontId="11" fillId="0" borderId="47" xfId="0" applyNumberFormat="1" applyFont="1" applyBorder="1" applyAlignment="1">
      <alignment horizontal="center"/>
    </xf>
    <xf numFmtId="164" fontId="11" fillId="0" borderId="97" xfId="0" applyNumberFormat="1" applyFont="1" applyBorder="1" applyAlignment="1">
      <alignment horizontal="center"/>
    </xf>
    <xf numFmtId="164" fontId="11" fillId="0" borderId="97" xfId="0" applyNumberFormat="1" applyFont="1" applyFill="1" applyBorder="1" applyAlignment="1">
      <alignment/>
    </xf>
    <xf numFmtId="0" fontId="15" fillId="0" borderId="82" xfId="0" applyFont="1" applyBorder="1" applyAlignment="1">
      <alignment horizontal="left"/>
    </xf>
    <xf numFmtId="0" fontId="11" fillId="0" borderId="107" xfId="0" applyFont="1" applyBorder="1" applyAlignment="1" applyProtection="1" quotePrefix="1">
      <alignment horizontal="left"/>
      <protection/>
    </xf>
    <xf numFmtId="164" fontId="11" fillId="0" borderId="82" xfId="0" applyNumberFormat="1" applyFont="1" applyBorder="1" applyAlignment="1">
      <alignment/>
    </xf>
    <xf numFmtId="164" fontId="11" fillId="0" borderId="83" xfId="0" applyNumberFormat="1" applyFont="1" applyBorder="1" applyAlignment="1">
      <alignment/>
    </xf>
    <xf numFmtId="164" fontId="11" fillId="0" borderId="107" xfId="0" applyNumberFormat="1" applyFont="1" applyFill="1" applyBorder="1" applyAlignment="1">
      <alignment/>
    </xf>
    <xf numFmtId="164" fontId="11" fillId="0" borderId="17" xfId="0" applyNumberFormat="1" applyFont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164" fontId="11" fillId="0" borderId="107" xfId="0" applyNumberFormat="1" applyFont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64" fontId="11" fillId="0" borderId="48" xfId="0" applyNumberFormat="1" applyFont="1" applyBorder="1" applyAlignment="1">
      <alignment/>
    </xf>
    <xf numFmtId="0" fontId="15" fillId="0" borderId="97" xfId="0" applyFont="1" applyBorder="1" applyAlignment="1" applyProtection="1">
      <alignment horizontal="left"/>
      <protection/>
    </xf>
    <xf numFmtId="0" fontId="11" fillId="0" borderId="107" xfId="0" applyFont="1" applyBorder="1" applyAlignment="1" applyProtection="1">
      <alignment horizontal="left"/>
      <protection/>
    </xf>
    <xf numFmtId="0" fontId="11" fillId="2" borderId="92" xfId="0" applyFont="1" applyFill="1" applyBorder="1" applyAlignment="1">
      <alignment horizontal="center"/>
    </xf>
    <xf numFmtId="164" fontId="11" fillId="0" borderId="96" xfId="0" applyNumberFormat="1" applyFont="1" applyBorder="1" applyAlignment="1">
      <alignment horizontal="right"/>
    </xf>
    <xf numFmtId="164" fontId="11" fillId="0" borderId="45" xfId="0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164" fontId="15" fillId="0" borderId="28" xfId="0" applyNumberFormat="1" applyFont="1" applyBorder="1" applyAlignment="1">
      <alignment horizontal="right"/>
    </xf>
    <xf numFmtId="164" fontId="15" fillId="0" borderId="47" xfId="0" applyNumberFormat="1" applyFont="1" applyBorder="1" applyAlignment="1">
      <alignment horizontal="right"/>
    </xf>
    <xf numFmtId="164" fontId="15" fillId="0" borderId="97" xfId="0" applyNumberFormat="1" applyFont="1" applyFill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4" fontId="11" fillId="0" borderId="47" xfId="0" applyNumberFormat="1" applyFont="1" applyBorder="1" applyAlignment="1">
      <alignment horizontal="right"/>
    </xf>
    <xf numFmtId="164" fontId="11" fillId="0" borderId="97" xfId="0" applyNumberFormat="1" applyFont="1" applyBorder="1" applyAlignment="1">
      <alignment horizontal="right"/>
    </xf>
    <xf numFmtId="164" fontId="11" fillId="0" borderId="97" xfId="0" applyNumberFormat="1" applyFont="1" applyFill="1" applyBorder="1" applyAlignment="1">
      <alignment horizontal="right"/>
    </xf>
    <xf numFmtId="0" fontId="1" fillId="2" borderId="57" xfId="0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15" fillId="0" borderId="57" xfId="0" applyFont="1" applyBorder="1" applyAlignment="1">
      <alignment/>
    </xf>
    <xf numFmtId="0" fontId="11" fillId="0" borderId="57" xfId="0" applyFont="1" applyBorder="1" applyAlignment="1">
      <alignment/>
    </xf>
    <xf numFmtId="164" fontId="15" fillId="0" borderId="57" xfId="0" applyNumberFormat="1" applyFont="1" applyBorder="1" applyAlignment="1">
      <alignment/>
    </xf>
    <xf numFmtId="164" fontId="11" fillId="0" borderId="57" xfId="0" applyNumberFormat="1" applyFont="1" applyBorder="1" applyAlignment="1">
      <alignment/>
    </xf>
    <xf numFmtId="0" fontId="2" fillId="0" borderId="57" xfId="0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15" fillId="0" borderId="55" xfId="0" applyNumberFormat="1" applyFont="1" applyBorder="1" applyAlignment="1">
      <alignment/>
    </xf>
    <xf numFmtId="164" fontId="15" fillId="0" borderId="45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01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56" xfId="0" applyFont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8" fillId="0" borderId="3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3" xfId="0" applyFont="1" applyBorder="1" applyAlignment="1">
      <alignment horizontal="left"/>
    </xf>
    <xf numFmtId="0" fontId="39" fillId="0" borderId="44" xfId="0" applyFont="1" applyBorder="1" applyAlignment="1">
      <alignment/>
    </xf>
    <xf numFmtId="0" fontId="1" fillId="2" borderId="55" xfId="0" applyFont="1" applyFill="1" applyBorder="1" applyAlignment="1">
      <alignment horizontal="center"/>
    </xf>
    <xf numFmtId="0" fontId="1" fillId="2" borderId="141" xfId="0" applyFont="1" applyFill="1" applyBorder="1" applyAlignment="1">
      <alignment horizontal="center"/>
    </xf>
    <xf numFmtId="0" fontId="1" fillId="2" borderId="142" xfId="0" applyFont="1" applyFill="1" applyBorder="1" applyAlignment="1">
      <alignment horizontal="center"/>
    </xf>
    <xf numFmtId="0" fontId="1" fillId="2" borderId="143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2" fontId="1" fillId="0" borderId="55" xfId="0" applyNumberFormat="1" applyFont="1" applyBorder="1" applyAlignment="1" quotePrefix="1">
      <alignment horizontal="center" vertical="center"/>
    </xf>
    <xf numFmtId="164" fontId="1" fillId="0" borderId="1" xfId="0" applyNumberFormat="1" applyFont="1" applyAlignment="1">
      <alignment vertical="center"/>
    </xf>
    <xf numFmtId="164" fontId="33" fillId="0" borderId="5" xfId="0" applyNumberFormat="1" applyFont="1" applyBorder="1" applyAlignment="1" applyProtection="1">
      <alignment horizontal="center" vertical="center"/>
      <protection/>
    </xf>
    <xf numFmtId="164" fontId="33" fillId="0" borderId="62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65" xfId="0" applyNumberFormat="1" applyFont="1" applyBorder="1" applyAlignment="1" applyProtection="1">
      <alignment horizontal="center" vertical="center"/>
      <protection/>
    </xf>
    <xf numFmtId="0" fontId="0" fillId="2" borderId="4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3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114" xfId="0" applyFont="1" applyFill="1" applyBorder="1" applyAlignment="1">
      <alignment horizontal="center"/>
    </xf>
    <xf numFmtId="0" fontId="2" fillId="2" borderId="118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164" fontId="33" fillId="0" borderId="56" xfId="15" applyNumberFormat="1" applyFont="1" applyBorder="1" applyAlignment="1" quotePrefix="1">
      <alignment horizontal="center"/>
    </xf>
    <xf numFmtId="164" fontId="33" fillId="0" borderId="5" xfId="15" applyNumberFormat="1" applyFont="1" applyBorder="1" applyAlignment="1">
      <alignment horizontal="center"/>
    </xf>
    <xf numFmtId="0" fontId="2" fillId="0" borderId="44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74" xfId="0" applyFont="1" applyFill="1" applyBorder="1" applyAlignment="1" quotePrefix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" fillId="0" borderId="57" xfId="0" applyNumberFormat="1" applyFont="1" applyFill="1" applyBorder="1" applyAlignment="1" applyProtection="1">
      <alignment horizontal="left"/>
      <protection/>
    </xf>
    <xf numFmtId="164" fontId="33" fillId="0" borderId="57" xfId="0" applyNumberFormat="1" applyFont="1" applyBorder="1" applyAlignment="1">
      <alignment horizontal="center"/>
    </xf>
    <xf numFmtId="164" fontId="33" fillId="0" borderId="6" xfId="15" applyNumberFormat="1" applyFont="1" applyBorder="1" applyAlignment="1" quotePrefix="1">
      <alignment horizontal="center"/>
    </xf>
    <xf numFmtId="164" fontId="33" fillId="0" borderId="56" xfId="15" applyNumberFormat="1" applyFont="1" applyBorder="1" applyAlignment="1">
      <alignment horizontal="center"/>
    </xf>
    <xf numFmtId="2" fontId="33" fillId="0" borderId="2" xfId="15" applyNumberFormat="1" applyFont="1" applyBorder="1" applyAlignment="1">
      <alignment/>
    </xf>
    <xf numFmtId="164" fontId="33" fillId="0" borderId="0" xfId="0" applyNumberFormat="1" applyFont="1" applyAlignment="1">
      <alignment horizontal="center"/>
    </xf>
    <xf numFmtId="164" fontId="2" fillId="0" borderId="47" xfId="0" applyNumberFormat="1" applyFont="1" applyBorder="1" applyAlignment="1" applyProtection="1">
      <alignment horizontal="left"/>
      <protection/>
    </xf>
    <xf numFmtId="164" fontId="0" fillId="0" borderId="44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44" xfId="15" applyNumberFormat="1" applyFont="1" applyBorder="1" applyAlignment="1">
      <alignment/>
    </xf>
    <xf numFmtId="2" fontId="0" fillId="0" borderId="2" xfId="15" applyNumberFormat="1" applyFont="1" applyBorder="1" applyAlignment="1">
      <alignment/>
    </xf>
    <xf numFmtId="2" fontId="0" fillId="0" borderId="4" xfId="15" applyNumberFormat="1" applyFont="1" applyBorder="1" applyAlignment="1">
      <alignment/>
    </xf>
    <xf numFmtId="164" fontId="2" fillId="0" borderId="45" xfId="0" applyNumberFormat="1" applyFont="1" applyBorder="1" applyAlignment="1" applyProtection="1">
      <alignment horizontal="left"/>
      <protection/>
    </xf>
    <xf numFmtId="164" fontId="0" fillId="0" borderId="101" xfId="15" applyNumberFormat="1" applyFont="1" applyBorder="1" applyAlignment="1">
      <alignment/>
    </xf>
    <xf numFmtId="164" fontId="0" fillId="0" borderId="46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101" xfId="15" applyNumberFormat="1" applyFont="1" applyBorder="1" applyAlignment="1">
      <alignment/>
    </xf>
    <xf numFmtId="2" fontId="0" fillId="0" borderId="3" xfId="15" applyNumberFormat="1" applyFont="1" applyBorder="1" applyAlignment="1">
      <alignment/>
    </xf>
    <xf numFmtId="164" fontId="2" fillId="0" borderId="55" xfId="0" applyNumberFormat="1" applyFont="1" applyBorder="1" applyAlignment="1" applyProtection="1">
      <alignment horizontal="left"/>
      <protection/>
    </xf>
    <xf numFmtId="164" fontId="0" fillId="0" borderId="74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74" xfId="15" applyNumberFormat="1" applyFont="1" applyBorder="1" applyAlignment="1">
      <alignment/>
    </xf>
    <xf numFmtId="164" fontId="33" fillId="0" borderId="56" xfId="15" applyNumberFormat="1" applyFont="1" applyBorder="1" applyAlignment="1">
      <alignment/>
    </xf>
    <xf numFmtId="164" fontId="33" fillId="0" borderId="5" xfId="15" applyNumberFormat="1" applyFont="1" applyBorder="1" applyAlignment="1">
      <alignment/>
    </xf>
    <xf numFmtId="164" fontId="33" fillId="0" borderId="6" xfId="15" applyNumberFormat="1" applyFont="1" applyBorder="1" applyAlignment="1">
      <alignment/>
    </xf>
    <xf numFmtId="164" fontId="33" fillId="0" borderId="56" xfId="15" applyNumberFormat="1" applyFont="1" applyBorder="1" applyAlignment="1">
      <alignment/>
    </xf>
    <xf numFmtId="2" fontId="33" fillId="0" borderId="6" xfId="15" applyNumberFormat="1" applyFont="1" applyBorder="1" applyAlignment="1">
      <alignment/>
    </xf>
    <xf numFmtId="164" fontId="33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33" fillId="0" borderId="0" xfId="15" applyNumberFormat="1" applyFont="1" applyBorder="1" applyAlignment="1">
      <alignment/>
    </xf>
    <xf numFmtId="164" fontId="33" fillId="0" borderId="0" xfId="15" applyNumberFormat="1" applyFont="1" applyBorder="1" applyAlignment="1">
      <alignment/>
    </xf>
    <xf numFmtId="2" fontId="33" fillId="0" borderId="0" xfId="15" applyNumberFormat="1" applyFont="1" applyBorder="1" applyAlignment="1">
      <alignment/>
    </xf>
    <xf numFmtId="2" fontId="0" fillId="0" borderId="0" xfId="15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33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41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57" xfId="0" applyFont="1" applyBorder="1" applyAlignment="1">
      <alignment vertical="top" wrapText="1"/>
    </xf>
    <xf numFmtId="0" fontId="2" fillId="0" borderId="57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2" borderId="39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33" xfId="0" applyFont="1" applyFill="1" applyBorder="1" applyAlignment="1" quotePrefix="1">
      <alignment horizontal="center"/>
    </xf>
    <xf numFmtId="0" fontId="1" fillId="2" borderId="123" xfId="0" applyFont="1" applyFill="1" applyBorder="1" applyAlignment="1" quotePrefix="1">
      <alignment horizontal="center"/>
    </xf>
    <xf numFmtId="0" fontId="1" fillId="2" borderId="74" xfId="0" applyFont="1" applyFill="1" applyBorder="1" applyAlignment="1" quotePrefix="1">
      <alignment horizontal="centerContinuous"/>
    </xf>
    <xf numFmtId="0" fontId="2" fillId="0" borderId="51" xfId="0" applyFont="1" applyBorder="1" applyAlignment="1">
      <alignment horizontal="center"/>
    </xf>
    <xf numFmtId="2" fontId="2" fillId="0" borderId="2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66" fontId="2" fillId="0" borderId="97" xfId="21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8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3" fillId="2" borderId="60" xfId="0" applyNumberFormat="1" applyFont="1" applyFill="1" applyBorder="1" applyAlignment="1" quotePrefix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 quotePrefix="1">
      <alignment/>
    </xf>
    <xf numFmtId="164" fontId="0" fillId="3" borderId="0" xfId="0" applyNumberFormat="1" applyFont="1" applyFill="1" applyAlignment="1">
      <alignment/>
    </xf>
    <xf numFmtId="168" fontId="2" fillId="0" borderId="84" xfId="0" applyNumberFormat="1" applyFont="1" applyBorder="1" applyAlignment="1" applyProtection="1">
      <alignment horizontal="right" vertical="center"/>
      <protection/>
    </xf>
    <xf numFmtId="164" fontId="42" fillId="0" borderId="0" xfId="0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1" fillId="2" borderId="55" xfId="15" applyNumberFormat="1" applyFont="1" applyFill="1" applyBorder="1" applyAlignment="1" quotePrefix="1">
      <alignment horizontal="center" vertical="center"/>
    </xf>
    <xf numFmtId="164" fontId="1" fillId="2" borderId="55" xfId="15" applyNumberFormat="1" applyFont="1" applyFill="1" applyBorder="1" applyAlignment="1">
      <alignment horizontal="center" vertical="center"/>
    </xf>
    <xf numFmtId="164" fontId="44" fillId="2" borderId="57" xfId="0" applyNumberFormat="1" applyFont="1" applyFill="1" applyBorder="1" applyAlignment="1">
      <alignment horizontal="center"/>
    </xf>
    <xf numFmtId="164" fontId="44" fillId="0" borderId="57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21" fillId="0" borderId="45" xfId="0" applyNumberFormat="1" applyFont="1" applyBorder="1" applyAlignment="1">
      <alignment/>
    </xf>
    <xf numFmtId="164" fontId="21" fillId="0" borderId="47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64" fontId="44" fillId="0" borderId="55" xfId="0" applyNumberFormat="1" applyFont="1" applyBorder="1" applyAlignment="1">
      <alignment/>
    </xf>
    <xf numFmtId="164" fontId="15" fillId="0" borderId="47" xfId="0" applyNumberFormat="1" applyFont="1" applyFill="1" applyBorder="1" applyAlignment="1">
      <alignment/>
    </xf>
    <xf numFmtId="164" fontId="15" fillId="0" borderId="55" xfId="0" applyNumberFormat="1" applyFont="1" applyFill="1" applyBorder="1" applyAlignment="1">
      <alignment/>
    </xf>
    <xf numFmtId="164" fontId="12" fillId="0" borderId="55" xfId="0" applyNumberFormat="1" applyFont="1" applyBorder="1" applyAlignment="1">
      <alignment/>
    </xf>
    <xf numFmtId="164" fontId="1" fillId="2" borderId="101" xfId="0" applyNumberFormat="1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164" fontId="1" fillId="2" borderId="7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1" fillId="2" borderId="44" xfId="0" applyNumberFormat="1" applyFont="1" applyFill="1" applyBorder="1" applyAlignment="1">
      <alignment/>
    </xf>
    <xf numFmtId="164" fontId="11" fillId="2" borderId="101" xfId="0" applyNumberFormat="1" applyFont="1" applyFill="1" applyBorder="1" applyAlignment="1">
      <alignment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64" fontId="1" fillId="2" borderId="4" xfId="15" applyNumberFormat="1" applyFont="1" applyFill="1" applyBorder="1" applyAlignment="1" quotePrefix="1">
      <alignment horizontal="center" vertical="center"/>
    </xf>
    <xf numFmtId="164" fontId="1" fillId="2" borderId="74" xfId="15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56" xfId="0" applyFont="1" applyBorder="1" applyAlignment="1">
      <alignment/>
    </xf>
    <xf numFmtId="2" fontId="2" fillId="0" borderId="57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/>
    </xf>
    <xf numFmtId="2" fontId="2" fillId="0" borderId="56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2" fontId="1" fillId="0" borderId="57" xfId="0" applyNumberFormat="1" applyFont="1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80" xfId="0" applyFill="1" applyBorder="1" applyAlignment="1">
      <alignment horizontal="center"/>
    </xf>
    <xf numFmtId="0" fontId="2" fillId="0" borderId="81" xfId="0" applyFont="1" applyBorder="1" applyAlignment="1">
      <alignment horizontal="center" vertical="top" wrapText="1"/>
    </xf>
    <xf numFmtId="14" fontId="2" fillId="0" borderId="92" xfId="0" applyNumberFormat="1" applyFont="1" applyBorder="1" applyAlignment="1">
      <alignment horizontal="center" vertical="top" wrapText="1"/>
    </xf>
    <xf numFmtId="0" fontId="0" fillId="0" borderId="96" xfId="0" applyBorder="1" applyAlignment="1">
      <alignment horizontal="center"/>
    </xf>
    <xf numFmtId="14" fontId="2" fillId="0" borderId="92" xfId="0" applyNumberFormat="1" applyFont="1" applyBorder="1" applyAlignment="1">
      <alignment horizontal="right" vertical="top" wrapText="1"/>
    </xf>
    <xf numFmtId="0" fontId="0" fillId="0" borderId="29" xfId="0" applyBorder="1" applyAlignment="1">
      <alignment horizontal="center"/>
    </xf>
    <xf numFmtId="0" fontId="1" fillId="0" borderId="27" xfId="0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2" fillId="0" borderId="107" xfId="0" applyFont="1" applyBorder="1" applyAlignment="1">
      <alignment horizontal="right" vertical="center" wrapText="1"/>
    </xf>
    <xf numFmtId="0" fontId="2" fillId="0" borderId="81" xfId="0" applyFont="1" applyFill="1" applyBorder="1" applyAlignment="1">
      <alignment horizontal="center"/>
    </xf>
    <xf numFmtId="14" fontId="2" fillId="0" borderId="95" xfId="0" applyNumberFormat="1" applyFont="1" applyFill="1" applyBorder="1" applyAlignment="1" quotePrefix="1">
      <alignment horizontal="right"/>
    </xf>
    <xf numFmtId="0" fontId="33" fillId="0" borderId="29" xfId="0" applyFont="1" applyFill="1" applyBorder="1" applyAlignment="1">
      <alignment horizontal="center"/>
    </xf>
    <xf numFmtId="0" fontId="33" fillId="0" borderId="94" xfId="0" applyFont="1" applyFill="1" applyBorder="1" applyAlignment="1">
      <alignment horizontal="right"/>
    </xf>
    <xf numFmtId="2" fontId="33" fillId="0" borderId="94" xfId="0" applyNumberFormat="1" applyFont="1" applyFill="1" applyBorder="1" applyAlignment="1">
      <alignment horizontal="center"/>
    </xf>
    <xf numFmtId="2" fontId="33" fillId="0" borderId="26" xfId="0" applyNumberFormat="1" applyFont="1" applyFill="1" applyBorder="1" applyAlignment="1">
      <alignment horizontal="center"/>
    </xf>
    <xf numFmtId="2" fontId="2" fillId="0" borderId="57" xfId="0" applyNumberFormat="1" applyFont="1" applyBorder="1" applyAlignment="1">
      <alignment horizontal="right" vertical="top" wrapText="1"/>
    </xf>
    <xf numFmtId="0" fontId="0" fillId="0" borderId="0" xfId="22">
      <alignment/>
      <protection/>
    </xf>
    <xf numFmtId="0" fontId="17" fillId="0" borderId="0" xfId="0" applyFont="1" applyFill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>
      <alignment horizontal="center"/>
    </xf>
    <xf numFmtId="175" fontId="23" fillId="0" borderId="82" xfId="0" applyNumberFormat="1" applyFont="1" applyBorder="1" applyAlignment="1">
      <alignment horizontal="center"/>
    </xf>
    <xf numFmtId="43" fontId="2" fillId="0" borderId="13" xfId="15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164" fontId="44" fillId="2" borderId="44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2" fillId="0" borderId="92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center" vertical="center"/>
    </xf>
    <xf numFmtId="165" fontId="4" fillId="0" borderId="0" xfId="21" applyFill="1">
      <alignment/>
      <protection/>
    </xf>
    <xf numFmtId="0" fontId="1" fillId="0" borderId="0" xfId="0" applyFont="1" applyFill="1" applyBorder="1" applyAlignment="1">
      <alignment vertical="center"/>
    </xf>
    <xf numFmtId="165" fontId="2" fillId="0" borderId="0" xfId="21" applyFont="1" applyFill="1">
      <alignment/>
      <protection/>
    </xf>
    <xf numFmtId="0" fontId="17" fillId="0" borderId="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1" fillId="2" borderId="20" xfId="0" applyNumberFormat="1" applyFont="1" applyFill="1" applyBorder="1" applyAlignment="1" applyProtection="1">
      <alignment horizontal="center"/>
      <protection/>
    </xf>
    <xf numFmtId="1" fontId="11" fillId="2" borderId="1" xfId="0" applyNumberFormat="1" applyFont="1" applyFill="1" applyBorder="1" applyAlignment="1" applyProtection="1">
      <alignment horizontal="center"/>
      <protection/>
    </xf>
    <xf numFmtId="1" fontId="11" fillId="2" borderId="14" xfId="0" applyNumberFormat="1" applyFont="1" applyFill="1" applyBorder="1" applyAlignment="1" applyProtection="1">
      <alignment horizontal="center"/>
      <protection/>
    </xf>
    <xf numFmtId="39" fontId="23" fillId="2" borderId="138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39" fontId="23" fillId="2" borderId="5" xfId="0" applyNumberFormat="1" applyFont="1" applyFill="1" applyBorder="1" applyAlignment="1" quotePrefix="1">
      <alignment horizontal="center"/>
    </xf>
    <xf numFmtId="0" fontId="23" fillId="2" borderId="113" xfId="0" applyFont="1" applyFill="1" applyBorder="1" applyAlignment="1" quotePrefix="1">
      <alignment horizontal="center"/>
    </xf>
    <xf numFmtId="0" fontId="23" fillId="2" borderId="138" xfId="0" applyFont="1" applyFill="1" applyBorder="1" applyAlignment="1" quotePrefix="1">
      <alignment horizontal="center"/>
    </xf>
    <xf numFmtId="39" fontId="23" fillId="2" borderId="78" xfId="0" applyNumberFormat="1" applyFont="1" applyFill="1" applyBorder="1" applyAlignment="1" applyProtection="1" quotePrefix="1">
      <alignment horizontal="center"/>
      <protection/>
    </xf>
    <xf numFmtId="39" fontId="23" fillId="2" borderId="79" xfId="0" applyNumberFormat="1" applyFont="1" applyFill="1" applyBorder="1" applyAlignment="1" applyProtection="1" quotePrefix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39" fontId="23" fillId="2" borderId="11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2" borderId="75" xfId="0" applyFont="1" applyFill="1" applyBorder="1" applyAlignment="1">
      <alignment horizontal="left" vertical="center"/>
    </xf>
    <xf numFmtId="0" fontId="13" fillId="2" borderId="8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0" fontId="23" fillId="2" borderId="78" xfId="0" applyFont="1" applyFill="1" applyBorder="1" applyAlignment="1" quotePrefix="1">
      <alignment horizontal="center"/>
    </xf>
    <xf numFmtId="0" fontId="23" fillId="2" borderId="7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" fillId="2" borderId="10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40" fillId="0" borderId="0" xfId="0" applyNumberFormat="1" applyFont="1" applyAlignment="1">
      <alignment horizontal="center"/>
    </xf>
    <xf numFmtId="164" fontId="4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3" fillId="0" borderId="56" xfId="15" applyNumberFormat="1" applyFont="1" applyBorder="1" applyAlignment="1" quotePrefix="1">
      <alignment horizontal="center"/>
    </xf>
    <xf numFmtId="164" fontId="33" fillId="0" borderId="5" xfId="15" applyNumberFormat="1" applyFont="1" applyBorder="1" applyAlignment="1">
      <alignment horizontal="center"/>
    </xf>
    <xf numFmtId="164" fontId="33" fillId="0" borderId="6" xfId="15" applyNumberFormat="1" applyFont="1" applyBorder="1" applyAlignment="1">
      <alignment horizontal="center"/>
    </xf>
    <xf numFmtId="164" fontId="33" fillId="0" borderId="56" xfId="15" applyNumberFormat="1" applyFont="1" applyBorder="1" applyAlignment="1" quotePrefix="1">
      <alignment horizontal="center"/>
    </xf>
    <xf numFmtId="164" fontId="33" fillId="0" borderId="6" xfId="15" applyNumberFormat="1" applyFont="1" applyBorder="1" applyAlignment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6" fontId="1" fillId="2" borderId="56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" fontId="1" fillId="2" borderId="56" xfId="0" applyNumberFormat="1" applyFont="1" applyFill="1" applyBorder="1" applyAlignment="1" applyProtection="1" quotePrefix="1">
      <alignment horizontal="center" vertical="center"/>
      <protection/>
    </xf>
    <xf numFmtId="164" fontId="15" fillId="0" borderId="94" xfId="0" applyNumberFormat="1" applyFont="1" applyBorder="1" applyAlignment="1">
      <alignment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2" borderId="56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 applyProtection="1">
      <alignment horizontal="center" vertical="center"/>
      <protection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2" borderId="6" xfId="0" applyFont="1" applyFill="1" applyBorder="1" applyAlignment="1" quotePrefix="1">
      <alignment horizontal="center"/>
    </xf>
    <xf numFmtId="0" fontId="23" fillId="2" borderId="56" xfId="0" applyFont="1" applyFill="1" applyBorder="1" applyAlignment="1" quotePrefix="1">
      <alignment horizontal="center"/>
    </xf>
    <xf numFmtId="39" fontId="23" fillId="2" borderId="56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10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01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2" borderId="78" xfId="0" applyFont="1" applyFill="1" applyBorder="1" applyAlignment="1" applyProtection="1">
      <alignment horizontal="center" vertical="center"/>
      <protection/>
    </xf>
    <xf numFmtId="0" fontId="1" fillId="2" borderId="138" xfId="0" applyFont="1" applyFill="1" applyBorder="1" applyAlignment="1" applyProtection="1">
      <alignment horizontal="center" vertical="center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" fillId="2" borderId="75" xfId="0" applyFont="1" applyFill="1" applyBorder="1" applyAlignment="1" applyProtection="1">
      <alignment horizontal="center" vertical="center"/>
      <protection/>
    </xf>
    <xf numFmtId="0" fontId="1" fillId="2" borderId="80" xfId="0" applyFont="1" applyFill="1" applyBorder="1" applyAlignment="1" applyProtection="1">
      <alignment horizontal="center" vertical="center"/>
      <protection/>
    </xf>
    <xf numFmtId="0" fontId="1" fillId="2" borderId="1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113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13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5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2" borderId="140" xfId="0" applyFont="1" applyFill="1" applyBorder="1" applyAlignment="1">
      <alignment horizontal="center" vertical="center"/>
    </xf>
    <xf numFmtId="0" fontId="23" fillId="2" borderId="78" xfId="0" applyFont="1" applyFill="1" applyBorder="1" applyAlignment="1">
      <alignment horizontal="center" vertical="center"/>
    </xf>
    <xf numFmtId="0" fontId="23" fillId="2" borderId="7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8" fillId="2" borderId="140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2" borderId="140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0" borderId="0" xfId="21" applyFont="1" applyAlignment="1">
      <alignment horizontal="center"/>
      <protection/>
    </xf>
    <xf numFmtId="165" fontId="8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2" borderId="58" xfId="21" applyNumberFormat="1" applyFont="1" applyFill="1" applyBorder="1" applyAlignment="1" applyProtection="1">
      <alignment horizontal="center" vertical="center"/>
      <protection/>
    </xf>
    <xf numFmtId="165" fontId="1" fillId="2" borderId="20" xfId="21" applyFont="1" applyFill="1" applyBorder="1" applyAlignment="1">
      <alignment horizontal="center" vertical="center"/>
      <protection/>
    </xf>
    <xf numFmtId="165" fontId="1" fillId="2" borderId="140" xfId="21" applyNumberFormat="1" applyFont="1" applyFill="1" applyBorder="1" applyAlignment="1" applyProtection="1">
      <alignment horizontal="center" vertical="center"/>
      <protection/>
    </xf>
    <xf numFmtId="165" fontId="1" fillId="2" borderId="79" xfId="21" applyNumberFormat="1" applyFont="1" applyFill="1" applyBorder="1" applyAlignment="1" applyProtection="1">
      <alignment horizontal="center" vertical="center"/>
      <protection/>
    </xf>
    <xf numFmtId="165" fontId="1" fillId="2" borderId="78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1" fillId="2" borderId="138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53" xfId="21" applyNumberFormat="1" applyFont="1" applyFill="1" applyBorder="1" applyAlignment="1" applyProtection="1">
      <alignment horizontal="center" vertical="center"/>
      <protection/>
    </xf>
    <xf numFmtId="165" fontId="1" fillId="2" borderId="50" xfId="21" applyFont="1" applyFill="1" applyBorder="1" applyAlignment="1">
      <alignment horizontal="center" vertical="center"/>
      <protection/>
    </xf>
    <xf numFmtId="0" fontId="1" fillId="2" borderId="113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" fillId="2" borderId="140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64" fontId="1" fillId="2" borderId="48" xfId="0" applyNumberFormat="1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164" fontId="23" fillId="2" borderId="140" xfId="0" applyNumberFormat="1" applyFont="1" applyFill="1" applyBorder="1" applyAlignment="1">
      <alignment horizontal="center"/>
    </xf>
    <xf numFmtId="164" fontId="23" fillId="2" borderId="78" xfId="0" applyNumberFormat="1" applyFont="1" applyFill="1" applyBorder="1" applyAlignment="1">
      <alignment horizontal="center"/>
    </xf>
    <xf numFmtId="164" fontId="23" fillId="2" borderId="79" xfId="0" applyNumberFormat="1" applyFont="1" applyFill="1" applyBorder="1" applyAlignment="1">
      <alignment horizontal="center"/>
    </xf>
    <xf numFmtId="0" fontId="23" fillId="2" borderId="78" xfId="0" applyFont="1" applyFill="1" applyBorder="1" applyAlignment="1">
      <alignment horizontal="center"/>
    </xf>
    <xf numFmtId="0" fontId="23" fillId="2" borderId="7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2" borderId="1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1" fontId="23" fillId="2" borderId="75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8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86" xfId="0" applyFont="1" applyFill="1" applyBorder="1" applyAlignment="1" applyProtection="1">
      <alignment horizontal="center" vertical="center" wrapText="1"/>
      <protection locked="0"/>
    </xf>
    <xf numFmtId="0" fontId="23" fillId="2" borderId="44" xfId="0" applyFont="1" applyFill="1" applyBorder="1" applyAlignment="1" applyProtection="1">
      <alignment horizontal="center" vertical="center" wrapText="1"/>
      <protection locked="0"/>
    </xf>
    <xf numFmtId="0" fontId="23" fillId="2" borderId="74" xfId="0" applyFont="1" applyFill="1" applyBorder="1" applyAlignment="1" applyProtection="1">
      <alignment horizontal="center" vertical="center" wrapText="1"/>
      <protection locked="0"/>
    </xf>
    <xf numFmtId="0" fontId="23" fillId="2" borderId="59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85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2" fillId="2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2" borderId="140" xfId="0" applyFont="1" applyFill="1" applyBorder="1" applyAlignment="1" applyProtection="1">
      <alignment horizontal="center"/>
      <protection/>
    </xf>
    <xf numFmtId="0" fontId="23" fillId="2" borderId="78" xfId="0" applyFont="1" applyFill="1" applyBorder="1" applyAlignment="1" applyProtection="1">
      <alignment horizontal="center"/>
      <protection/>
    </xf>
    <xf numFmtId="0" fontId="23" fillId="2" borderId="79" xfId="0" applyFont="1" applyFill="1" applyBorder="1" applyAlignment="1" applyProtection="1">
      <alignment horizontal="center"/>
      <protection/>
    </xf>
    <xf numFmtId="0" fontId="11" fillId="2" borderId="140" xfId="0" applyFont="1" applyFill="1" applyBorder="1" applyAlignment="1" applyProtection="1">
      <alignment horizontal="center"/>
      <protection/>
    </xf>
    <xf numFmtId="0" fontId="11" fillId="2" borderId="78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 applyProtection="1">
      <alignment horizontal="center"/>
      <protection/>
    </xf>
    <xf numFmtId="0" fontId="11" fillId="2" borderId="78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1" fillId="2" borderId="13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/>
    </xf>
    <xf numFmtId="166" fontId="8" fillId="0" borderId="0" xfId="0" applyNumberFormat="1" applyFont="1" applyAlignment="1" applyProtection="1">
      <alignment horizontal="center" wrapText="1"/>
      <protection/>
    </xf>
    <xf numFmtId="166" fontId="17" fillId="0" borderId="0" xfId="0" applyNumberFormat="1" applyFont="1" applyAlignment="1" applyProtection="1">
      <alignment horizontal="center"/>
      <protection/>
    </xf>
    <xf numFmtId="0" fontId="2" fillId="2" borderId="5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164" fontId="2" fillId="0" borderId="63" xfId="0" applyNumberFormat="1" applyFont="1" applyBorder="1" applyAlignment="1" quotePrefix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CP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40017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0017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40017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763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workbookViewId="0" topLeftCell="A31">
      <selection activeCell="B44" sqref="B44"/>
    </sheetView>
  </sheetViews>
  <sheetFormatPr defaultColWidth="9.140625" defaultRowHeight="12.75"/>
  <cols>
    <col min="1" max="1" width="10.421875" style="374" bestFit="1" customWidth="1"/>
    <col min="2" max="16384" width="9.140625" style="374" customWidth="1"/>
  </cols>
  <sheetData>
    <row r="1" spans="2:3" ht="20.25">
      <c r="B1" s="1438" t="s">
        <v>850</v>
      </c>
      <c r="C1" s="97"/>
    </row>
    <row r="2" spans="2:3" s="1439" customFormat="1" ht="15.75">
      <c r="B2" s="1440" t="s">
        <v>1287</v>
      </c>
      <c r="C2" s="1441"/>
    </row>
    <row r="3" spans="3:4" ht="15.75">
      <c r="C3" s="376"/>
      <c r="D3" s="639"/>
    </row>
    <row r="4" spans="1:5" ht="15.75">
      <c r="A4" s="407" t="s">
        <v>547</v>
      </c>
      <c r="B4" s="1238" t="s">
        <v>237</v>
      </c>
      <c r="C4" s="369"/>
      <c r="D4" s="369"/>
      <c r="E4" s="369"/>
    </row>
    <row r="5" spans="1:5" ht="15.75">
      <c r="A5" s="639">
        <v>1</v>
      </c>
      <c r="B5" s="376" t="s">
        <v>851</v>
      </c>
      <c r="C5" s="376"/>
      <c r="D5" s="376"/>
      <c r="E5" s="376"/>
    </row>
    <row r="6" spans="1:5" ht="15.75">
      <c r="A6" s="639">
        <v>2</v>
      </c>
      <c r="B6" s="376" t="s">
        <v>852</v>
      </c>
      <c r="C6" s="376"/>
      <c r="D6" s="376"/>
      <c r="E6" s="376"/>
    </row>
    <row r="7" spans="1:5" ht="15.75">
      <c r="A7" s="639">
        <v>3</v>
      </c>
      <c r="B7" s="374" t="s">
        <v>1008</v>
      </c>
      <c r="C7" s="376"/>
      <c r="D7" s="376"/>
      <c r="E7" s="376"/>
    </row>
    <row r="8" spans="1:5" ht="15.75">
      <c r="A8" s="639">
        <v>4</v>
      </c>
      <c r="B8" s="374" t="s">
        <v>853</v>
      </c>
      <c r="C8" s="376"/>
      <c r="D8" s="376"/>
      <c r="E8" s="376"/>
    </row>
    <row r="9" spans="1:5" ht="15.75">
      <c r="A9" s="639">
        <v>5</v>
      </c>
      <c r="B9" s="374" t="s">
        <v>1288</v>
      </c>
      <c r="C9" s="376"/>
      <c r="D9" s="376"/>
      <c r="E9" s="376"/>
    </row>
    <row r="10" spans="1:5" ht="15.75">
      <c r="A10" s="639">
        <v>6</v>
      </c>
      <c r="B10" s="374" t="s">
        <v>1290</v>
      </c>
      <c r="C10" s="376"/>
      <c r="D10" s="376"/>
      <c r="E10" s="376"/>
    </row>
    <row r="11" spans="1:5" ht="15.75">
      <c r="A11" s="639">
        <v>7</v>
      </c>
      <c r="B11" s="374" t="s">
        <v>1292</v>
      </c>
      <c r="C11" s="376"/>
      <c r="D11" s="376"/>
      <c r="E11" s="376"/>
    </row>
    <row r="12" spans="1:5" ht="15.75">
      <c r="A12" s="639">
        <v>8</v>
      </c>
      <c r="B12" s="374" t="s">
        <v>1046</v>
      </c>
      <c r="C12" s="376"/>
      <c r="D12" s="376"/>
      <c r="E12" s="376"/>
    </row>
    <row r="13" spans="1:5" ht="15.75">
      <c r="A13" s="639" t="s">
        <v>425</v>
      </c>
      <c r="B13" s="407" t="s">
        <v>6</v>
      </c>
      <c r="C13" s="376"/>
      <c r="D13" s="376"/>
      <c r="E13" s="376"/>
    </row>
    <row r="14" spans="1:5" ht="15.75">
      <c r="A14" s="639">
        <v>9</v>
      </c>
      <c r="B14" s="374" t="s">
        <v>7</v>
      </c>
      <c r="C14" s="376"/>
      <c r="D14" s="376"/>
      <c r="E14" s="376"/>
    </row>
    <row r="15" spans="1:5" ht="15.75">
      <c r="A15" s="639">
        <v>10</v>
      </c>
      <c r="B15" s="374" t="s">
        <v>8</v>
      </c>
      <c r="C15" s="376"/>
      <c r="D15" s="376"/>
      <c r="E15" s="376"/>
    </row>
    <row r="16" spans="1:5" ht="15.75">
      <c r="A16" s="639">
        <v>11</v>
      </c>
      <c r="B16" s="374" t="s">
        <v>9</v>
      </c>
      <c r="C16" s="376"/>
      <c r="D16" s="376"/>
      <c r="E16" s="376"/>
    </row>
    <row r="17" spans="1:5" ht="15.75">
      <c r="A17" s="639">
        <v>12</v>
      </c>
      <c r="B17" s="374" t="s">
        <v>10</v>
      </c>
      <c r="C17" s="376"/>
      <c r="D17" s="376"/>
      <c r="E17" s="376"/>
    </row>
    <row r="18" spans="1:5" ht="15.75">
      <c r="A18" s="639">
        <v>13</v>
      </c>
      <c r="B18" s="374" t="s">
        <v>11</v>
      </c>
      <c r="C18" s="376"/>
      <c r="D18" s="376"/>
      <c r="E18" s="376"/>
    </row>
    <row r="19" spans="1:5" ht="15.75">
      <c r="A19" s="639">
        <v>14</v>
      </c>
      <c r="B19" s="374" t="s">
        <v>35</v>
      </c>
      <c r="C19" s="376"/>
      <c r="D19" s="376"/>
      <c r="E19" s="376"/>
    </row>
    <row r="20" spans="1:5" ht="15.75">
      <c r="A20" s="639">
        <v>15</v>
      </c>
      <c r="B20" s="374" t="s">
        <v>12</v>
      </c>
      <c r="C20" s="376"/>
      <c r="D20" s="376"/>
      <c r="E20" s="376"/>
    </row>
    <row r="21" spans="1:5" s="407" customFormat="1" ht="15.75">
      <c r="A21" s="639">
        <v>16</v>
      </c>
      <c r="B21" s="374" t="s">
        <v>13</v>
      </c>
      <c r="C21" s="375"/>
      <c r="D21" s="375"/>
      <c r="E21" s="375"/>
    </row>
    <row r="22" spans="1:5" ht="15.75">
      <c r="A22" s="639" t="s">
        <v>425</v>
      </c>
      <c r="B22" s="407" t="s">
        <v>14</v>
      </c>
      <c r="C22" s="376"/>
      <c r="D22" s="376"/>
      <c r="E22" s="376"/>
    </row>
    <row r="23" spans="1:5" ht="15.75">
      <c r="A23" s="639">
        <v>17</v>
      </c>
      <c r="B23" s="374" t="s">
        <v>1216</v>
      </c>
      <c r="C23" s="376"/>
      <c r="D23" s="376"/>
      <c r="E23" s="376"/>
    </row>
    <row r="24" spans="1:5" ht="15.75">
      <c r="A24" s="639">
        <v>18</v>
      </c>
      <c r="B24" s="374" t="s">
        <v>1219</v>
      </c>
      <c r="C24" s="376"/>
      <c r="D24" s="376"/>
      <c r="E24" s="376"/>
    </row>
    <row r="25" spans="1:5" ht="15.75">
      <c r="A25" s="639">
        <v>19</v>
      </c>
      <c r="B25" s="374" t="s">
        <v>1364</v>
      </c>
      <c r="C25" s="376"/>
      <c r="D25" s="376"/>
      <c r="E25" s="376"/>
    </row>
    <row r="26" spans="1:5" ht="15.75">
      <c r="A26" s="639">
        <v>20</v>
      </c>
      <c r="B26" s="374" t="s">
        <v>423</v>
      </c>
      <c r="C26" s="376"/>
      <c r="D26" s="376"/>
      <c r="E26" s="376"/>
    </row>
    <row r="27" spans="1:5" ht="15.75">
      <c r="A27" s="639">
        <v>21</v>
      </c>
      <c r="B27" s="374" t="s">
        <v>15</v>
      </c>
      <c r="C27" s="376"/>
      <c r="D27" s="376"/>
      <c r="E27" s="376"/>
    </row>
    <row r="28" spans="1:7" ht="15.75">
      <c r="A28" s="639" t="s">
        <v>425</v>
      </c>
      <c r="B28" s="407" t="s">
        <v>16</v>
      </c>
      <c r="C28" s="376"/>
      <c r="D28" s="376"/>
      <c r="E28" s="376"/>
      <c r="G28" s="376"/>
    </row>
    <row r="29" spans="1:5" ht="15.75">
      <c r="A29" s="639">
        <v>22</v>
      </c>
      <c r="B29" s="374" t="s">
        <v>982</v>
      </c>
      <c r="C29" s="376"/>
      <c r="D29" s="376"/>
      <c r="E29" s="376"/>
    </row>
    <row r="30" spans="1:5" ht="15.75">
      <c r="A30" s="639">
        <v>23</v>
      </c>
      <c r="B30" s="374" t="s">
        <v>983</v>
      </c>
      <c r="C30" s="376"/>
      <c r="D30" s="376"/>
      <c r="E30" s="376"/>
    </row>
    <row r="31" spans="1:5" ht="15.75">
      <c r="A31" s="639">
        <v>24</v>
      </c>
      <c r="B31" s="374" t="s">
        <v>999</v>
      </c>
      <c r="C31" s="376"/>
      <c r="D31" s="376"/>
      <c r="E31" s="376"/>
    </row>
    <row r="32" spans="1:5" ht="15.75">
      <c r="A32" s="639">
        <v>25</v>
      </c>
      <c r="B32" s="374" t="s">
        <v>1000</v>
      </c>
      <c r="C32" s="376"/>
      <c r="D32" s="376"/>
      <c r="E32" s="376"/>
    </row>
    <row r="33" spans="1:5" ht="15.75">
      <c r="A33" s="639" t="s">
        <v>425</v>
      </c>
      <c r="B33" s="407" t="s">
        <v>17</v>
      </c>
      <c r="C33" s="376"/>
      <c r="D33" s="376"/>
      <c r="E33" s="376"/>
    </row>
    <row r="34" spans="1:5" ht="15.75">
      <c r="A34" s="639">
        <v>26</v>
      </c>
      <c r="B34" s="374" t="s">
        <v>854</v>
      </c>
      <c r="C34" s="376"/>
      <c r="D34" s="376"/>
      <c r="E34" s="376"/>
    </row>
    <row r="35" spans="1:5" ht="15.75">
      <c r="A35" s="639">
        <v>27</v>
      </c>
      <c r="B35" s="374" t="s">
        <v>855</v>
      </c>
      <c r="C35" s="376"/>
      <c r="D35" s="376"/>
      <c r="E35" s="376"/>
    </row>
    <row r="36" spans="1:5" ht="15.75">
      <c r="A36" s="639">
        <v>28</v>
      </c>
      <c r="B36" s="374" t="s">
        <v>18</v>
      </c>
      <c r="C36" s="376"/>
      <c r="D36" s="376"/>
      <c r="E36" s="376"/>
    </row>
    <row r="37" spans="1:5" ht="15.75">
      <c r="A37" s="639">
        <v>29</v>
      </c>
      <c r="B37" s="376" t="s">
        <v>638</v>
      </c>
      <c r="C37" s="376"/>
      <c r="D37" s="376"/>
      <c r="E37" s="376"/>
    </row>
    <row r="38" spans="1:5" ht="15.75">
      <c r="A38" s="639">
        <v>30</v>
      </c>
      <c r="B38" s="376" t="s">
        <v>19</v>
      </c>
      <c r="C38" s="376"/>
      <c r="D38" s="376"/>
      <c r="E38" s="376"/>
    </row>
    <row r="39" spans="1:5" ht="15.75">
      <c r="A39" s="639">
        <v>31</v>
      </c>
      <c r="B39" s="376" t="s">
        <v>685</v>
      </c>
      <c r="C39" s="376"/>
      <c r="D39" s="376"/>
      <c r="E39" s="376"/>
    </row>
    <row r="40" spans="1:5" ht="15.75">
      <c r="A40" s="639" t="s">
        <v>425</v>
      </c>
      <c r="B40" s="375" t="s">
        <v>20</v>
      </c>
      <c r="C40" s="376"/>
      <c r="D40" s="376"/>
      <c r="E40" s="376"/>
    </row>
    <row r="41" spans="1:5" ht="15.75">
      <c r="A41" s="639">
        <v>32</v>
      </c>
      <c r="B41" s="376" t="s">
        <v>856</v>
      </c>
      <c r="C41" s="376"/>
      <c r="D41" s="376"/>
      <c r="E41" s="376"/>
    </row>
    <row r="42" spans="1:5" ht="15.75">
      <c r="A42" s="639">
        <v>33</v>
      </c>
      <c r="B42" s="376" t="s">
        <v>1289</v>
      </c>
      <c r="C42" s="376"/>
      <c r="D42" s="376"/>
      <c r="E42" s="376"/>
    </row>
    <row r="43" spans="1:6" ht="15.75">
      <c r="A43" s="639">
        <v>34</v>
      </c>
      <c r="B43" s="374" t="s">
        <v>422</v>
      </c>
      <c r="C43" s="376"/>
      <c r="D43" s="376"/>
      <c r="E43" s="376"/>
      <c r="F43" s="374" t="s">
        <v>425</v>
      </c>
    </row>
    <row r="44" spans="1:5" ht="15.75">
      <c r="A44" s="639">
        <v>35</v>
      </c>
      <c r="B44" s="376" t="s">
        <v>1001</v>
      </c>
      <c r="C44" s="376"/>
      <c r="D44" s="376"/>
      <c r="E44" s="376"/>
    </row>
    <row r="45" spans="1:5" ht="15.75">
      <c r="A45" s="639" t="s">
        <v>425</v>
      </c>
      <c r="B45" s="375" t="s">
        <v>21</v>
      </c>
      <c r="C45" s="376"/>
      <c r="D45" s="376"/>
      <c r="E45" s="376"/>
    </row>
    <row r="46" spans="1:5" ht="15.75">
      <c r="A46" s="639">
        <v>36</v>
      </c>
      <c r="B46" s="376" t="s">
        <v>857</v>
      </c>
      <c r="C46" s="376"/>
      <c r="D46" s="376"/>
      <c r="E46" s="376"/>
    </row>
    <row r="47" spans="1:5" ht="15.75">
      <c r="A47" s="639">
        <v>37</v>
      </c>
      <c r="B47" s="376" t="s">
        <v>216</v>
      </c>
      <c r="C47" s="376"/>
      <c r="D47" s="376"/>
      <c r="E47" s="376"/>
    </row>
    <row r="48" spans="1:5" ht="15.75">
      <c r="A48" s="639">
        <v>38</v>
      </c>
      <c r="B48" s="376" t="s">
        <v>217</v>
      </c>
      <c r="C48" s="376"/>
      <c r="D48" s="376"/>
      <c r="E48" s="376"/>
    </row>
    <row r="49" spans="1:5" ht="15.75">
      <c r="A49" s="639">
        <v>39</v>
      </c>
      <c r="B49" s="376" t="s">
        <v>218</v>
      </c>
      <c r="C49" s="376"/>
      <c r="D49" s="376"/>
      <c r="E49" s="376"/>
    </row>
    <row r="50" spans="1:5" ht="15.75">
      <c r="A50" s="639">
        <v>40</v>
      </c>
      <c r="B50" s="376" t="s">
        <v>219</v>
      </c>
      <c r="C50" s="376"/>
      <c r="D50" s="376"/>
      <c r="E50" s="376"/>
    </row>
    <row r="51" spans="1:5" ht="15.75">
      <c r="A51" s="639">
        <v>41</v>
      </c>
      <c r="B51" s="376" t="s">
        <v>424</v>
      </c>
      <c r="C51" s="376"/>
      <c r="D51" s="376"/>
      <c r="E51" s="376"/>
    </row>
    <row r="52" spans="1:5" ht="15.75">
      <c r="A52" s="639">
        <v>42</v>
      </c>
      <c r="B52" s="376" t="s">
        <v>22</v>
      </c>
      <c r="C52" s="376"/>
      <c r="D52" s="376"/>
      <c r="E52" s="376"/>
    </row>
    <row r="53" spans="1:5" ht="15.75">
      <c r="A53" s="639">
        <v>43</v>
      </c>
      <c r="B53" s="376" t="s">
        <v>858</v>
      </c>
      <c r="C53" s="376"/>
      <c r="D53" s="376"/>
      <c r="E53" s="376"/>
    </row>
    <row r="54" spans="1:5" ht="15.75">
      <c r="A54" s="639">
        <v>44</v>
      </c>
      <c r="B54" s="376" t="s">
        <v>23</v>
      </c>
      <c r="C54" s="376"/>
      <c r="D54" s="376"/>
      <c r="E54" s="376"/>
    </row>
    <row r="55" spans="1:5" ht="15.75">
      <c r="A55" s="639">
        <v>45</v>
      </c>
      <c r="B55" s="1246" t="s">
        <v>917</v>
      </c>
      <c r="C55" s="376"/>
      <c r="D55" s="376"/>
      <c r="E55" s="376"/>
    </row>
    <row r="56" spans="1:2" ht="15.75">
      <c r="A56" s="639">
        <v>46</v>
      </c>
      <c r="B56" s="1246" t="s">
        <v>911</v>
      </c>
    </row>
    <row r="60" spans="1:5" ht="15.75">
      <c r="A60" s="376"/>
      <c r="B60" s="376"/>
      <c r="C60" s="376"/>
      <c r="D60" s="376"/>
      <c r="E60" s="376"/>
    </row>
    <row r="61" spans="1:5" ht="15.75">
      <c r="A61" s="376"/>
      <c r="B61" s="376"/>
      <c r="C61" s="376"/>
      <c r="D61" s="376"/>
      <c r="E61" s="376"/>
    </row>
    <row r="62" spans="1:5" ht="15.75">
      <c r="A62" s="376"/>
      <c r="B62" s="376"/>
      <c r="C62" s="376"/>
      <c r="D62" s="376"/>
      <c r="E62" s="376"/>
    </row>
    <row r="63" spans="1:5" ht="15.75">
      <c r="A63" s="376"/>
      <c r="B63" s="376"/>
      <c r="C63" s="376"/>
      <c r="D63" s="376"/>
      <c r="E63" s="376"/>
    </row>
    <row r="64" spans="1:5" ht="15.75">
      <c r="A64" s="376"/>
      <c r="B64" s="376"/>
      <c r="C64" s="376"/>
      <c r="D64" s="376"/>
      <c r="E64" s="376"/>
    </row>
    <row r="65" spans="1:5" ht="15.75">
      <c r="A65" s="376"/>
      <c r="B65" s="376"/>
      <c r="C65" s="376"/>
      <c r="D65" s="376"/>
      <c r="E65" s="376"/>
    </row>
    <row r="66" spans="1:5" ht="15.75">
      <c r="A66" s="376"/>
      <c r="B66" s="376"/>
      <c r="C66" s="376"/>
      <c r="D66" s="376"/>
      <c r="E66" s="376"/>
    </row>
    <row r="67" spans="1:5" ht="15.75">
      <c r="A67" s="376"/>
      <c r="B67" s="376"/>
      <c r="C67" s="376"/>
      <c r="D67" s="376"/>
      <c r="E67" s="376"/>
    </row>
    <row r="68" spans="1:5" ht="15.75">
      <c r="A68" s="376"/>
      <c r="B68" s="376"/>
      <c r="C68" s="376"/>
      <c r="D68" s="376"/>
      <c r="E68" s="376"/>
    </row>
    <row r="69" spans="1:5" ht="15.75">
      <c r="A69" s="376"/>
      <c r="B69" s="376"/>
      <c r="C69" s="376"/>
      <c r="D69" s="376"/>
      <c r="E69" s="376"/>
    </row>
    <row r="70" spans="1:5" ht="15.75">
      <c r="A70" s="376"/>
      <c r="B70" s="376"/>
      <c r="C70" s="376"/>
      <c r="D70" s="376"/>
      <c r="E70" s="376"/>
    </row>
    <row r="71" spans="1:5" ht="15.75">
      <c r="A71" s="376"/>
      <c r="B71" s="376"/>
      <c r="C71" s="376"/>
      <c r="D71" s="376"/>
      <c r="E71" s="376"/>
    </row>
    <row r="72" spans="1:5" ht="15.75">
      <c r="A72" s="376"/>
      <c r="B72" s="376"/>
      <c r="C72" s="376"/>
      <c r="D72" s="376"/>
      <c r="E72" s="376"/>
    </row>
    <row r="73" spans="1:5" ht="15.75">
      <c r="A73" s="376"/>
      <c r="B73" s="376"/>
      <c r="C73" s="376"/>
      <c r="D73" s="376"/>
      <c r="E73" s="376"/>
    </row>
    <row r="74" spans="1:5" ht="15.75">
      <c r="A74" s="376"/>
      <c r="B74" s="376"/>
      <c r="C74" s="376"/>
      <c r="D74" s="376"/>
      <c r="E74" s="376"/>
    </row>
    <row r="75" spans="1:5" ht="15.75">
      <c r="A75" s="376"/>
      <c r="B75" s="376"/>
      <c r="C75" s="376"/>
      <c r="D75" s="376"/>
      <c r="E75" s="376"/>
    </row>
    <row r="76" spans="1:5" ht="15.75">
      <c r="A76" s="376"/>
      <c r="B76" s="376"/>
      <c r="C76" s="376"/>
      <c r="D76" s="376"/>
      <c r="E76" s="376"/>
    </row>
    <row r="77" spans="1:5" ht="15.75">
      <c r="A77" s="376"/>
      <c r="B77" s="376"/>
      <c r="C77" s="376"/>
      <c r="D77" s="376"/>
      <c r="E77" s="376"/>
    </row>
    <row r="78" spans="1:5" ht="15.75">
      <c r="A78" s="376"/>
      <c r="B78" s="376"/>
      <c r="C78" s="376"/>
      <c r="D78" s="376"/>
      <c r="E78" s="376"/>
    </row>
    <row r="79" spans="1:5" ht="15.75">
      <c r="A79" s="376"/>
      <c r="B79" s="376"/>
      <c r="C79" s="376"/>
      <c r="D79" s="376"/>
      <c r="E79" s="376"/>
    </row>
    <row r="80" spans="1:5" ht="15.75">
      <c r="A80" s="376"/>
      <c r="B80" s="376"/>
      <c r="C80" s="376"/>
      <c r="D80" s="376"/>
      <c r="E80" s="376"/>
    </row>
    <row r="81" spans="1:5" ht="15.75">
      <c r="A81" s="376"/>
      <c r="B81" s="376"/>
      <c r="C81" s="376"/>
      <c r="D81" s="376"/>
      <c r="E81" s="376"/>
    </row>
    <row r="82" spans="1:5" ht="15.75">
      <c r="A82" s="376"/>
      <c r="B82" s="376"/>
      <c r="C82" s="376"/>
      <c r="D82" s="376"/>
      <c r="E82" s="376"/>
    </row>
    <row r="83" spans="1:5" ht="15.75">
      <c r="A83" s="376"/>
      <c r="B83" s="376"/>
      <c r="C83" s="376"/>
      <c r="D83" s="376"/>
      <c r="E83" s="376"/>
    </row>
    <row r="84" spans="1:5" ht="15.75">
      <c r="A84" s="376"/>
      <c r="B84" s="376"/>
      <c r="C84" s="376"/>
      <c r="D84" s="376"/>
      <c r="E84" s="376"/>
    </row>
    <row r="85" spans="1:5" ht="15.75">
      <c r="A85" s="376"/>
      <c r="B85" s="376"/>
      <c r="C85" s="376"/>
      <c r="D85" s="376"/>
      <c r="E85" s="376"/>
    </row>
    <row r="86" spans="1:5" ht="15.75">
      <c r="A86" s="376"/>
      <c r="B86" s="376"/>
      <c r="C86" s="376"/>
      <c r="D86" s="376"/>
      <c r="E86" s="376"/>
    </row>
    <row r="87" spans="1:5" ht="15.75">
      <c r="A87" s="376"/>
      <c r="B87" s="376"/>
      <c r="C87" s="376"/>
      <c r="D87" s="376"/>
      <c r="E87" s="376"/>
    </row>
    <row r="88" spans="1:5" ht="15.75">
      <c r="A88" s="376"/>
      <c r="B88" s="376"/>
      <c r="C88" s="376"/>
      <c r="D88" s="376"/>
      <c r="E88" s="376"/>
    </row>
    <row r="89" spans="1:5" ht="15.75">
      <c r="A89" s="376"/>
      <c r="B89" s="376"/>
      <c r="C89" s="376"/>
      <c r="D89" s="376"/>
      <c r="E89" s="376"/>
    </row>
    <row r="90" spans="1:5" ht="15.75">
      <c r="A90" s="376"/>
      <c r="B90" s="376"/>
      <c r="C90" s="376"/>
      <c r="D90" s="376"/>
      <c r="E90" s="376"/>
    </row>
    <row r="91" spans="1:5" ht="15.75">
      <c r="A91" s="376"/>
      <c r="B91" s="376"/>
      <c r="C91" s="376"/>
      <c r="D91" s="376"/>
      <c r="E91" s="376"/>
    </row>
    <row r="92" spans="1:5" ht="15.75">
      <c r="A92" s="376"/>
      <c r="B92" s="376"/>
      <c r="C92" s="376"/>
      <c r="D92" s="376"/>
      <c r="E92" s="376"/>
    </row>
    <row r="93" spans="1:5" ht="15.75">
      <c r="A93" s="376"/>
      <c r="B93" s="376"/>
      <c r="C93" s="376"/>
      <c r="D93" s="376"/>
      <c r="E93" s="376"/>
    </row>
    <row r="94" spans="1:5" ht="15.75">
      <c r="A94" s="376"/>
      <c r="B94" s="376"/>
      <c r="C94" s="376"/>
      <c r="D94" s="376"/>
      <c r="E94" s="376"/>
    </row>
    <row r="95" spans="1:5" ht="15.75">
      <c r="A95" s="376"/>
      <c r="B95" s="376"/>
      <c r="C95" s="376"/>
      <c r="D95" s="376"/>
      <c r="E95" s="376"/>
    </row>
    <row r="96" spans="1:5" ht="15.75">
      <c r="A96" s="376"/>
      <c r="B96" s="376"/>
      <c r="C96" s="376"/>
      <c r="D96" s="376"/>
      <c r="E96" s="376"/>
    </row>
    <row r="97" spans="1:5" ht="15.75">
      <c r="A97" s="376"/>
      <c r="B97" s="376"/>
      <c r="C97" s="376"/>
      <c r="D97" s="376"/>
      <c r="E97" s="376"/>
    </row>
    <row r="98" spans="1:5" ht="15.75">
      <c r="A98" s="376"/>
      <c r="B98" s="376"/>
      <c r="C98" s="376"/>
      <c r="D98" s="376"/>
      <c r="E98" s="376"/>
    </row>
    <row r="99" spans="1:5" ht="15.75">
      <c r="A99" s="376"/>
      <c r="B99" s="376"/>
      <c r="C99" s="376"/>
      <c r="D99" s="376"/>
      <c r="E99" s="376"/>
    </row>
    <row r="100" spans="1:5" ht="15.75">
      <c r="A100" s="376"/>
      <c r="B100" s="376"/>
      <c r="C100" s="376"/>
      <c r="D100" s="376"/>
      <c r="E100" s="376"/>
    </row>
    <row r="101" spans="1:5" ht="15.75">
      <c r="A101" s="376"/>
      <c r="B101" s="376"/>
      <c r="C101" s="376"/>
      <c r="D101" s="376"/>
      <c r="E101" s="376"/>
    </row>
    <row r="102" spans="1:5" ht="15.75">
      <c r="A102" s="376"/>
      <c r="B102" s="376"/>
      <c r="C102" s="376"/>
      <c r="D102" s="376"/>
      <c r="E102" s="376"/>
    </row>
    <row r="103" spans="1:5" ht="15.75">
      <c r="A103" s="376"/>
      <c r="B103" s="376"/>
      <c r="C103" s="376"/>
      <c r="D103" s="376"/>
      <c r="E103" s="376"/>
    </row>
    <row r="104" spans="1:5" ht="15.75">
      <c r="A104" s="376"/>
      <c r="B104" s="376"/>
      <c r="C104" s="376"/>
      <c r="D104" s="376"/>
      <c r="E104" s="376"/>
    </row>
    <row r="105" spans="1:5" ht="15.75">
      <c r="A105" s="376"/>
      <c r="B105" s="376"/>
      <c r="C105" s="376"/>
      <c r="D105" s="376"/>
      <c r="E105" s="376"/>
    </row>
    <row r="106" spans="1:5" ht="15.75">
      <c r="A106" s="376"/>
      <c r="B106" s="376"/>
      <c r="C106" s="376"/>
      <c r="D106" s="376"/>
      <c r="E106" s="376"/>
    </row>
    <row r="107" spans="1:5" ht="15.75">
      <c r="A107" s="376"/>
      <c r="B107" s="376"/>
      <c r="C107" s="376"/>
      <c r="D107" s="376"/>
      <c r="E107" s="376"/>
    </row>
    <row r="108" spans="1:5" ht="15.75">
      <c r="A108" s="376"/>
      <c r="B108" s="376"/>
      <c r="C108" s="376"/>
      <c r="D108" s="376"/>
      <c r="E108" s="376"/>
    </row>
    <row r="109" spans="1:5" ht="15.75">
      <c r="A109" s="376"/>
      <c r="B109" s="376"/>
      <c r="C109" s="376"/>
      <c r="D109" s="376"/>
      <c r="E109" s="376"/>
    </row>
    <row r="110" spans="1:5" ht="15.75">
      <c r="A110" s="376"/>
      <c r="B110" s="376"/>
      <c r="C110" s="376"/>
      <c r="D110" s="376"/>
      <c r="E110" s="376"/>
    </row>
    <row r="111" spans="1:5" ht="15.75">
      <c r="A111" s="376"/>
      <c r="B111" s="376"/>
      <c r="C111" s="376"/>
      <c r="D111" s="376"/>
      <c r="E111" s="376"/>
    </row>
    <row r="112" spans="1:5" ht="15.75">
      <c r="A112" s="376"/>
      <c r="B112" s="376"/>
      <c r="C112" s="376"/>
      <c r="D112" s="376"/>
      <c r="E112" s="376"/>
    </row>
    <row r="113" spans="1:5" ht="15.75">
      <c r="A113" s="376"/>
      <c r="B113" s="376"/>
      <c r="C113" s="376"/>
      <c r="D113" s="376"/>
      <c r="E113" s="376"/>
    </row>
    <row r="114" spans="1:5" ht="15.75">
      <c r="A114" s="376"/>
      <c r="B114" s="376"/>
      <c r="C114" s="376"/>
      <c r="D114" s="376"/>
      <c r="E114" s="376"/>
    </row>
    <row r="115" spans="1:5" ht="15.75">
      <c r="A115" s="376"/>
      <c r="B115" s="376"/>
      <c r="C115" s="376"/>
      <c r="D115" s="376"/>
      <c r="E115" s="376"/>
    </row>
    <row r="116" spans="1:5" ht="15.75">
      <c r="A116" s="376"/>
      <c r="B116" s="376"/>
      <c r="C116" s="376"/>
      <c r="D116" s="376"/>
      <c r="E116" s="376"/>
    </row>
    <row r="117" spans="1:5" ht="15.75">
      <c r="A117" s="376"/>
      <c r="B117" s="376"/>
      <c r="C117" s="376"/>
      <c r="D117" s="376"/>
      <c r="E117" s="376"/>
    </row>
    <row r="118" spans="1:5" ht="15.75">
      <c r="A118" s="376"/>
      <c r="B118" s="376"/>
      <c r="C118" s="376"/>
      <c r="D118" s="376"/>
      <c r="E118" s="376"/>
    </row>
    <row r="119" spans="1:5" ht="15.75">
      <c r="A119" s="376"/>
      <c r="B119" s="376"/>
      <c r="C119" s="376"/>
      <c r="D119" s="376"/>
      <c r="E119" s="376"/>
    </row>
    <row r="120" spans="1:5" ht="15.75">
      <c r="A120" s="376"/>
      <c r="B120" s="376"/>
      <c r="C120" s="376"/>
      <c r="D120" s="376"/>
      <c r="E120" s="376"/>
    </row>
    <row r="121" spans="1:5" ht="15.75">
      <c r="A121" s="376"/>
      <c r="B121" s="376"/>
      <c r="C121" s="376"/>
      <c r="D121" s="376"/>
      <c r="E121" s="376"/>
    </row>
    <row r="122" spans="1:5" ht="15.75">
      <c r="A122" s="376"/>
      <c r="B122" s="376"/>
      <c r="C122" s="376"/>
      <c r="D122" s="376"/>
      <c r="E122" s="376"/>
    </row>
    <row r="123" spans="1:5" ht="15.75">
      <c r="A123" s="376"/>
      <c r="B123" s="376"/>
      <c r="C123" s="376"/>
      <c r="D123" s="376"/>
      <c r="E123" s="376"/>
    </row>
    <row r="124" spans="1:5" ht="15.75">
      <c r="A124" s="376"/>
      <c r="B124" s="376"/>
      <c r="C124" s="376"/>
      <c r="D124" s="376"/>
      <c r="E124" s="376"/>
    </row>
    <row r="125" spans="1:5" ht="15.75">
      <c r="A125" s="376"/>
      <c r="B125" s="376"/>
      <c r="C125" s="376"/>
      <c r="D125" s="376"/>
      <c r="E125" s="376"/>
    </row>
    <row r="126" spans="1:5" ht="15.75">
      <c r="A126" s="376"/>
      <c r="B126" s="376"/>
      <c r="C126" s="376"/>
      <c r="D126" s="376"/>
      <c r="E126" s="376"/>
    </row>
    <row r="127" spans="1:5" ht="15.75">
      <c r="A127" s="376"/>
      <c r="B127" s="376"/>
      <c r="C127" s="376"/>
      <c r="D127" s="376"/>
      <c r="E127" s="376"/>
    </row>
    <row r="128" spans="1:5" ht="15.75">
      <c r="A128" s="376"/>
      <c r="B128" s="376"/>
      <c r="C128" s="376"/>
      <c r="D128" s="376"/>
      <c r="E128" s="376"/>
    </row>
    <row r="129" spans="1:5" ht="15.75">
      <c r="A129" s="376"/>
      <c r="B129" s="376"/>
      <c r="C129" s="376"/>
      <c r="D129" s="376"/>
      <c r="E129" s="376"/>
    </row>
    <row r="130" spans="1:5" ht="15.75">
      <c r="A130" s="376"/>
      <c r="B130" s="376"/>
      <c r="C130" s="376"/>
      <c r="D130" s="376"/>
      <c r="E130" s="376"/>
    </row>
    <row r="131" spans="1:5" ht="15.75">
      <c r="A131" s="376"/>
      <c r="B131" s="376"/>
      <c r="C131" s="376"/>
      <c r="D131" s="376"/>
      <c r="E131" s="376"/>
    </row>
    <row r="132" spans="1:5" ht="15.75">
      <c r="A132" s="376"/>
      <c r="B132" s="376"/>
      <c r="C132" s="376"/>
      <c r="D132" s="376"/>
      <c r="E132" s="376"/>
    </row>
    <row r="133" spans="1:5" ht="15.75">
      <c r="A133" s="376"/>
      <c r="B133" s="376"/>
      <c r="C133" s="376"/>
      <c r="D133" s="376"/>
      <c r="E133" s="376"/>
    </row>
    <row r="134" spans="1:5" ht="15.75">
      <c r="A134" s="376"/>
      <c r="B134" s="376"/>
      <c r="C134" s="376"/>
      <c r="D134" s="376"/>
      <c r="E134" s="376"/>
    </row>
    <row r="135" spans="1:5" ht="15.75">
      <c r="A135" s="376"/>
      <c r="B135" s="376"/>
      <c r="C135" s="376"/>
      <c r="D135" s="376"/>
      <c r="E135" s="376"/>
    </row>
    <row r="136" spans="1:5" ht="15.75">
      <c r="A136" s="376"/>
      <c r="B136" s="376"/>
      <c r="C136" s="376"/>
      <c r="D136" s="376"/>
      <c r="E136" s="376"/>
    </row>
    <row r="137" spans="1:5" ht="15.75">
      <c r="A137" s="376"/>
      <c r="B137" s="376"/>
      <c r="C137" s="376"/>
      <c r="D137" s="376"/>
      <c r="E137" s="376"/>
    </row>
    <row r="138" spans="1:5" ht="15.75">
      <c r="A138" s="376"/>
      <c r="B138" s="376"/>
      <c r="C138" s="376"/>
      <c r="D138" s="376"/>
      <c r="E138" s="376"/>
    </row>
    <row r="139" spans="1:5" ht="15.75">
      <c r="A139" s="376"/>
      <c r="B139" s="376"/>
      <c r="C139" s="376"/>
      <c r="D139" s="376"/>
      <c r="E139" s="376"/>
    </row>
    <row r="140" spans="1:5" ht="15.75">
      <c r="A140" s="376"/>
      <c r="B140" s="376"/>
      <c r="C140" s="376"/>
      <c r="D140" s="376"/>
      <c r="E140" s="376"/>
    </row>
    <row r="141" spans="1:5" ht="15.75">
      <c r="A141" s="376"/>
      <c r="B141" s="376"/>
      <c r="C141" s="376"/>
      <c r="D141" s="376"/>
      <c r="E141" s="376"/>
    </row>
    <row r="142" spans="1:5" ht="15.75">
      <c r="A142" s="376"/>
      <c r="B142" s="376"/>
      <c r="C142" s="376"/>
      <c r="D142" s="376"/>
      <c r="E142" s="376"/>
    </row>
    <row r="143" spans="1:5" ht="15.75">
      <c r="A143" s="376"/>
      <c r="B143" s="376"/>
      <c r="C143" s="376"/>
      <c r="D143" s="376"/>
      <c r="E143" s="376"/>
    </row>
    <row r="144" spans="1:5" ht="15.75">
      <c r="A144" s="376"/>
      <c r="B144" s="376"/>
      <c r="C144" s="376"/>
      <c r="D144" s="376"/>
      <c r="E144" s="376"/>
    </row>
    <row r="145" spans="1:5" ht="15.75">
      <c r="A145" s="376"/>
      <c r="B145" s="376"/>
      <c r="C145" s="376"/>
      <c r="D145" s="376"/>
      <c r="E145" s="376"/>
    </row>
    <row r="146" spans="1:5" ht="15.75">
      <c r="A146" s="376"/>
      <c r="B146" s="376"/>
      <c r="C146" s="376"/>
      <c r="D146" s="376"/>
      <c r="E146" s="376"/>
    </row>
    <row r="147" spans="1:5" ht="15.75">
      <c r="A147" s="376"/>
      <c r="B147" s="376"/>
      <c r="C147" s="376"/>
      <c r="D147" s="376"/>
      <c r="E147" s="376"/>
    </row>
    <row r="148" spans="1:5" ht="15.75">
      <c r="A148" s="376"/>
      <c r="B148" s="376"/>
      <c r="C148" s="376"/>
      <c r="D148" s="376"/>
      <c r="E148" s="376"/>
    </row>
    <row r="149" spans="1:5" ht="15.75">
      <c r="A149" s="376"/>
      <c r="B149" s="376"/>
      <c r="C149" s="376"/>
      <c r="D149" s="376"/>
      <c r="E149" s="376"/>
    </row>
    <row r="150" spans="1:5" ht="15.75">
      <c r="A150" s="376"/>
      <c r="B150" s="376"/>
      <c r="C150" s="376"/>
      <c r="D150" s="376"/>
      <c r="E150" s="376"/>
    </row>
    <row r="151" spans="1:5" ht="15.75">
      <c r="A151" s="376"/>
      <c r="B151" s="376"/>
      <c r="C151" s="376"/>
      <c r="D151" s="376"/>
      <c r="E151" s="376"/>
    </row>
    <row r="152" spans="1:5" ht="15.75">
      <c r="A152" s="376"/>
      <c r="B152" s="376"/>
      <c r="C152" s="376"/>
      <c r="D152" s="376"/>
      <c r="E152" s="376"/>
    </row>
    <row r="153" spans="1:5" ht="15.75">
      <c r="A153" s="376"/>
      <c r="B153" s="376"/>
      <c r="C153" s="376"/>
      <c r="D153" s="376"/>
      <c r="E153" s="376"/>
    </row>
    <row r="154" spans="1:5" ht="15.75">
      <c r="A154" s="376"/>
      <c r="B154" s="376"/>
      <c r="C154" s="376"/>
      <c r="D154" s="376"/>
      <c r="E154" s="376"/>
    </row>
    <row r="155" spans="1:5" ht="15.75">
      <c r="A155" s="376"/>
      <c r="B155" s="376"/>
      <c r="C155" s="376"/>
      <c r="D155" s="376"/>
      <c r="E155" s="376"/>
    </row>
    <row r="156" spans="1:5" ht="15.75">
      <c r="A156" s="376"/>
      <c r="B156" s="376"/>
      <c r="C156" s="376"/>
      <c r="D156" s="376"/>
      <c r="E156" s="376"/>
    </row>
    <row r="157" spans="1:5" ht="15.75">
      <c r="A157" s="376"/>
      <c r="B157" s="376"/>
      <c r="C157" s="376"/>
      <c r="D157" s="376"/>
      <c r="E157" s="376"/>
    </row>
    <row r="158" spans="1:5" ht="15.75">
      <c r="A158" s="376"/>
      <c r="B158" s="376"/>
      <c r="C158" s="376"/>
      <c r="D158" s="376"/>
      <c r="E158" s="376"/>
    </row>
    <row r="159" spans="1:5" ht="15.75">
      <c r="A159" s="376"/>
      <c r="B159" s="376"/>
      <c r="C159" s="376"/>
      <c r="D159" s="376"/>
      <c r="E159" s="376"/>
    </row>
    <row r="160" spans="1:5" ht="15.75">
      <c r="A160" s="376"/>
      <c r="B160" s="376"/>
      <c r="C160" s="376"/>
      <c r="D160" s="376"/>
      <c r="E160" s="376"/>
    </row>
    <row r="161" spans="1:5" ht="15.75">
      <c r="A161" s="376"/>
      <c r="B161" s="376"/>
      <c r="C161" s="376"/>
      <c r="D161" s="376"/>
      <c r="E161" s="376"/>
    </row>
    <row r="162" spans="1:5" ht="15.75">
      <c r="A162" s="376"/>
      <c r="B162" s="376"/>
      <c r="C162" s="376"/>
      <c r="D162" s="376"/>
      <c r="E162" s="376"/>
    </row>
    <row r="163" spans="1:5" ht="15.75">
      <c r="A163" s="376"/>
      <c r="B163" s="376"/>
      <c r="C163" s="376"/>
      <c r="D163" s="376"/>
      <c r="E163" s="376"/>
    </row>
    <row r="164" spans="1:5" ht="15.75">
      <c r="A164" s="376"/>
      <c r="B164" s="376"/>
      <c r="C164" s="376"/>
      <c r="D164" s="376"/>
      <c r="E164" s="376"/>
    </row>
    <row r="165" spans="1:5" ht="15.75">
      <c r="A165" s="376"/>
      <c r="B165" s="376"/>
      <c r="C165" s="376"/>
      <c r="D165" s="376"/>
      <c r="E165" s="376"/>
    </row>
    <row r="166" spans="1:5" ht="15.75">
      <c r="A166" s="376"/>
      <c r="B166" s="376"/>
      <c r="C166" s="376"/>
      <c r="D166" s="376"/>
      <c r="E166" s="376"/>
    </row>
    <row r="167" spans="1:5" ht="15.75">
      <c r="A167" s="376"/>
      <c r="B167" s="376"/>
      <c r="C167" s="376"/>
      <c r="D167" s="376"/>
      <c r="E167" s="376"/>
    </row>
    <row r="168" spans="1:5" ht="15.75">
      <c r="A168" s="376"/>
      <c r="B168" s="376"/>
      <c r="C168" s="376"/>
      <c r="D168" s="376"/>
      <c r="E168" s="376"/>
    </row>
    <row r="169" spans="1:5" ht="15.75">
      <c r="A169" s="376"/>
      <c r="B169" s="376"/>
      <c r="C169" s="376"/>
      <c r="D169" s="376"/>
      <c r="E169" s="376"/>
    </row>
    <row r="170" spans="1:5" ht="15.75">
      <c r="A170" s="376"/>
      <c r="B170" s="376"/>
      <c r="C170" s="376"/>
      <c r="D170" s="376"/>
      <c r="E170" s="376"/>
    </row>
    <row r="171" spans="1:5" ht="15.75">
      <c r="A171" s="376"/>
      <c r="B171" s="376"/>
      <c r="C171" s="376"/>
      <c r="D171" s="376"/>
      <c r="E171" s="376"/>
    </row>
    <row r="172" spans="1:5" ht="15.75">
      <c r="A172" s="376"/>
      <c r="B172" s="376"/>
      <c r="C172" s="376"/>
      <c r="D172" s="376"/>
      <c r="E172" s="376"/>
    </row>
    <row r="173" spans="1:5" ht="15.75">
      <c r="A173" s="376"/>
      <c r="B173" s="376"/>
      <c r="C173" s="376"/>
      <c r="D173" s="376"/>
      <c r="E173" s="376"/>
    </row>
    <row r="174" spans="1:5" ht="15.75">
      <c r="A174" s="376"/>
      <c r="B174" s="376"/>
      <c r="C174" s="376"/>
      <c r="D174" s="376"/>
      <c r="E174" s="376"/>
    </row>
    <row r="175" spans="1:5" ht="15.75">
      <c r="A175" s="376"/>
      <c r="B175" s="376"/>
      <c r="C175" s="376"/>
      <c r="D175" s="376"/>
      <c r="E175" s="376"/>
    </row>
    <row r="176" spans="1:5" ht="15.75">
      <c r="A176" s="376"/>
      <c r="B176" s="376"/>
      <c r="C176" s="376"/>
      <c r="D176" s="376"/>
      <c r="E176" s="376"/>
    </row>
    <row r="177" spans="1:5" ht="15.75">
      <c r="A177" s="376"/>
      <c r="B177" s="376"/>
      <c r="C177" s="376"/>
      <c r="D177" s="376"/>
      <c r="E177" s="376"/>
    </row>
    <row r="178" spans="1:5" ht="15.75">
      <c r="A178" s="376"/>
      <c r="B178" s="376"/>
      <c r="C178" s="376"/>
      <c r="D178" s="376"/>
      <c r="E178" s="376"/>
    </row>
    <row r="179" spans="1:5" ht="15.75">
      <c r="A179" s="376"/>
      <c r="B179" s="376"/>
      <c r="C179" s="376"/>
      <c r="D179" s="376"/>
      <c r="E179" s="376"/>
    </row>
    <row r="180" spans="1:5" ht="15.75">
      <c r="A180" s="376"/>
      <c r="B180" s="376"/>
      <c r="C180" s="376"/>
      <c r="D180" s="376"/>
      <c r="E180" s="376"/>
    </row>
    <row r="181" spans="1:5" ht="15.75">
      <c r="A181" s="376"/>
      <c r="B181" s="376"/>
      <c r="C181" s="376"/>
      <c r="D181" s="376"/>
      <c r="E181" s="376"/>
    </row>
    <row r="182" spans="1:5" ht="15.75">
      <c r="A182" s="376"/>
      <c r="B182" s="376"/>
      <c r="C182" s="376"/>
      <c r="D182" s="376"/>
      <c r="E182" s="376"/>
    </row>
    <row r="183" spans="1:5" ht="15.75">
      <c r="A183" s="376"/>
      <c r="B183" s="376"/>
      <c r="C183" s="376"/>
      <c r="D183" s="376"/>
      <c r="E183" s="376"/>
    </row>
    <row r="184" spans="1:5" ht="15.75">
      <c r="A184" s="376"/>
      <c r="B184" s="376"/>
      <c r="C184" s="376"/>
      <c r="D184" s="376"/>
      <c r="E184" s="376"/>
    </row>
    <row r="185" spans="1:5" ht="15.75">
      <c r="A185" s="376"/>
      <c r="B185" s="376"/>
      <c r="C185" s="376"/>
      <c r="D185" s="376"/>
      <c r="E185" s="376"/>
    </row>
    <row r="186" spans="1:5" ht="15.75">
      <c r="A186" s="376"/>
      <c r="B186" s="376"/>
      <c r="C186" s="376"/>
      <c r="D186" s="376"/>
      <c r="E186" s="376"/>
    </row>
    <row r="187" spans="1:5" ht="15.75">
      <c r="A187" s="376"/>
      <c r="B187" s="376"/>
      <c r="C187" s="376"/>
      <c r="D187" s="376"/>
      <c r="E187" s="376"/>
    </row>
    <row r="188" spans="1:5" ht="15.75">
      <c r="A188" s="376"/>
      <c r="B188" s="376"/>
      <c r="C188" s="376"/>
      <c r="D188" s="376"/>
      <c r="E188" s="376"/>
    </row>
    <row r="189" spans="1:5" ht="15.75">
      <c r="A189" s="376"/>
      <c r="B189" s="376"/>
      <c r="C189" s="376"/>
      <c r="D189" s="376"/>
      <c r="E189" s="376"/>
    </row>
    <row r="190" spans="1:5" ht="15.75">
      <c r="A190" s="376"/>
      <c r="B190" s="376"/>
      <c r="C190" s="376"/>
      <c r="D190" s="376"/>
      <c r="E190" s="376"/>
    </row>
    <row r="191" spans="1:5" ht="15.75">
      <c r="A191" s="376"/>
      <c r="B191" s="376"/>
      <c r="C191" s="376"/>
      <c r="D191" s="376"/>
      <c r="E191" s="376"/>
    </row>
    <row r="192" spans="1:5" ht="15.75">
      <c r="A192" s="376"/>
      <c r="B192" s="376"/>
      <c r="C192" s="376"/>
      <c r="D192" s="376"/>
      <c r="E192" s="376"/>
    </row>
  </sheetData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3">
      <selection activeCell="A22" sqref="A22:K22"/>
    </sheetView>
  </sheetViews>
  <sheetFormatPr defaultColWidth="9.140625" defaultRowHeight="12.75"/>
  <cols>
    <col min="1" max="1" width="10.00390625" style="940" customWidth="1"/>
    <col min="2" max="2" width="8.140625" style="940" bestFit="1" customWidth="1"/>
    <col min="3" max="3" width="9.7109375" style="940" customWidth="1"/>
    <col min="4" max="4" width="8.140625" style="940" bestFit="1" customWidth="1"/>
    <col min="5" max="5" width="9.7109375" style="940" customWidth="1"/>
    <col min="6" max="6" width="8.140625" style="940" bestFit="1" customWidth="1"/>
    <col min="7" max="7" width="9.7109375" style="940" customWidth="1"/>
    <col min="8" max="8" width="8.140625" style="940" bestFit="1" customWidth="1"/>
    <col min="9" max="9" width="9.7109375" style="940" customWidth="1"/>
    <col min="10" max="16384" width="9.140625" style="940" customWidth="1"/>
  </cols>
  <sheetData>
    <row r="1" spans="1:11" ht="12.75">
      <c r="A1" s="1631" t="s">
        <v>634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</row>
    <row r="2" spans="1:12" ht="15.75">
      <c r="A2" s="1632" t="s">
        <v>1293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057"/>
    </row>
    <row r="3" spans="1:11" ht="13.5" thickBot="1">
      <c r="A3" s="18"/>
      <c r="B3" s="18"/>
      <c r="C3" s="18"/>
      <c r="D3" s="941"/>
      <c r="E3" s="103"/>
      <c r="F3" s="941"/>
      <c r="G3" s="103"/>
      <c r="H3" s="941"/>
      <c r="K3" s="103" t="s">
        <v>802</v>
      </c>
    </row>
    <row r="4" spans="1:11" ht="12.75">
      <c r="A4" s="1633" t="s">
        <v>901</v>
      </c>
      <c r="B4" s="1623" t="s">
        <v>1184</v>
      </c>
      <c r="C4" s="1624"/>
      <c r="D4" s="1643" t="s">
        <v>426</v>
      </c>
      <c r="E4" s="1624"/>
      <c r="F4" s="1623" t="s">
        <v>427</v>
      </c>
      <c r="G4" s="1624"/>
      <c r="H4" s="1643" t="s">
        <v>921</v>
      </c>
      <c r="I4" s="1644"/>
      <c r="J4" s="1643" t="s">
        <v>227</v>
      </c>
      <c r="K4" s="1644"/>
    </row>
    <row r="5" spans="1:11" ht="24">
      <c r="A5" s="1634"/>
      <c r="B5" s="944" t="s">
        <v>431</v>
      </c>
      <c r="C5" s="945" t="s">
        <v>1185</v>
      </c>
      <c r="D5" s="944" t="s">
        <v>431</v>
      </c>
      <c r="E5" s="945" t="s">
        <v>1185</v>
      </c>
      <c r="F5" s="946" t="s">
        <v>431</v>
      </c>
      <c r="G5" s="945" t="s">
        <v>1185</v>
      </c>
      <c r="H5" s="944" t="s">
        <v>431</v>
      </c>
      <c r="I5" s="947" t="s">
        <v>1185</v>
      </c>
      <c r="J5" s="944" t="s">
        <v>431</v>
      </c>
      <c r="K5" s="947" t="s">
        <v>1185</v>
      </c>
    </row>
    <row r="6" spans="1:11" ht="15.75" customHeight="1">
      <c r="A6" s="948" t="s">
        <v>1186</v>
      </c>
      <c r="B6" s="949">
        <v>0</v>
      </c>
      <c r="C6" s="950"/>
      <c r="D6" s="949">
        <v>1440</v>
      </c>
      <c r="E6" s="950">
        <v>3.4685</v>
      </c>
      <c r="F6" s="951">
        <v>1000</v>
      </c>
      <c r="G6" s="950">
        <v>2.506</v>
      </c>
      <c r="H6" s="952">
        <v>0</v>
      </c>
      <c r="I6" s="953">
        <v>0</v>
      </c>
      <c r="J6" s="952">
        <v>3500</v>
      </c>
      <c r="K6" s="953">
        <v>0</v>
      </c>
    </row>
    <row r="7" spans="1:11" ht="15.75" customHeight="1">
      <c r="A7" s="948" t="s">
        <v>1187</v>
      </c>
      <c r="B7" s="949">
        <v>0</v>
      </c>
      <c r="C7" s="950"/>
      <c r="D7" s="949">
        <v>0</v>
      </c>
      <c r="E7" s="950">
        <v>0</v>
      </c>
      <c r="F7" s="951">
        <v>1250</v>
      </c>
      <c r="G7" s="950">
        <v>3.0606</v>
      </c>
      <c r="H7" s="952">
        <v>0</v>
      </c>
      <c r="I7" s="953">
        <v>0</v>
      </c>
      <c r="J7" s="952"/>
      <c r="K7" s="953"/>
    </row>
    <row r="8" spans="1:11" ht="15.75" customHeight="1">
      <c r="A8" s="948" t="s">
        <v>1188</v>
      </c>
      <c r="B8" s="949">
        <v>9550</v>
      </c>
      <c r="C8" s="950">
        <v>3.6448</v>
      </c>
      <c r="D8" s="949">
        <v>2000</v>
      </c>
      <c r="E8" s="950">
        <v>3.8467</v>
      </c>
      <c r="F8" s="951">
        <v>1020</v>
      </c>
      <c r="G8" s="950">
        <v>3.3775</v>
      </c>
      <c r="H8" s="952">
        <v>0</v>
      </c>
      <c r="I8" s="953">
        <v>0</v>
      </c>
      <c r="J8" s="952"/>
      <c r="K8" s="953"/>
    </row>
    <row r="9" spans="1:11" ht="15.75" customHeight="1">
      <c r="A9" s="948" t="s">
        <v>1189</v>
      </c>
      <c r="B9" s="949">
        <v>0</v>
      </c>
      <c r="C9" s="950"/>
      <c r="D9" s="949">
        <v>300</v>
      </c>
      <c r="E9" s="950">
        <v>3.0207</v>
      </c>
      <c r="F9" s="951">
        <v>0</v>
      </c>
      <c r="G9" s="950">
        <v>0</v>
      </c>
      <c r="H9" s="952">
        <v>500</v>
      </c>
      <c r="I9" s="953">
        <v>3.4401</v>
      </c>
      <c r="J9" s="952"/>
      <c r="K9" s="953"/>
    </row>
    <row r="10" spans="1:11" ht="15.75" customHeight="1">
      <c r="A10" s="948" t="s">
        <v>1190</v>
      </c>
      <c r="B10" s="949">
        <v>0</v>
      </c>
      <c r="C10" s="950"/>
      <c r="D10" s="949">
        <v>830</v>
      </c>
      <c r="E10" s="950">
        <v>1.9046</v>
      </c>
      <c r="F10" s="951">
        <v>2620</v>
      </c>
      <c r="G10" s="950">
        <v>1.5936</v>
      </c>
      <c r="H10" s="952">
        <v>740</v>
      </c>
      <c r="I10" s="953">
        <v>4.3315</v>
      </c>
      <c r="J10" s="952"/>
      <c r="K10" s="953"/>
    </row>
    <row r="11" spans="1:11" ht="15.75" customHeight="1">
      <c r="A11" s="948" t="s">
        <v>1191</v>
      </c>
      <c r="B11" s="949">
        <v>950</v>
      </c>
      <c r="C11" s="950">
        <v>2.2333</v>
      </c>
      <c r="D11" s="949">
        <v>0</v>
      </c>
      <c r="E11" s="950">
        <v>0</v>
      </c>
      <c r="F11" s="951">
        <v>0</v>
      </c>
      <c r="G11" s="950">
        <v>0</v>
      </c>
      <c r="H11" s="952">
        <v>0</v>
      </c>
      <c r="I11" s="953">
        <v>0</v>
      </c>
      <c r="J11" s="952"/>
      <c r="K11" s="953"/>
    </row>
    <row r="12" spans="1:11" ht="15.75" customHeight="1">
      <c r="A12" s="948" t="s">
        <v>1192</v>
      </c>
      <c r="B12" s="949">
        <v>0</v>
      </c>
      <c r="C12" s="950">
        <v>0</v>
      </c>
      <c r="D12" s="949">
        <v>0</v>
      </c>
      <c r="E12" s="950">
        <v>0</v>
      </c>
      <c r="F12" s="951">
        <v>0</v>
      </c>
      <c r="G12" s="950">
        <v>0</v>
      </c>
      <c r="H12" s="952">
        <v>0</v>
      </c>
      <c r="I12" s="953">
        <v>0</v>
      </c>
      <c r="J12" s="952"/>
      <c r="K12" s="953"/>
    </row>
    <row r="13" spans="1:11" ht="15.75" customHeight="1">
      <c r="A13" s="948" t="s">
        <v>1193</v>
      </c>
      <c r="B13" s="949">
        <v>0</v>
      </c>
      <c r="C13" s="950">
        <v>0</v>
      </c>
      <c r="D13" s="949">
        <v>470</v>
      </c>
      <c r="E13" s="954">
        <v>3.7437</v>
      </c>
      <c r="F13" s="951">
        <v>2000</v>
      </c>
      <c r="G13" s="954">
        <v>2.9419</v>
      </c>
      <c r="H13" s="952">
        <v>2460</v>
      </c>
      <c r="I13" s="953">
        <v>4.871</v>
      </c>
      <c r="J13" s="952"/>
      <c r="K13" s="953"/>
    </row>
    <row r="14" spans="1:11" ht="15.75" customHeight="1">
      <c r="A14" s="948" t="s">
        <v>1194</v>
      </c>
      <c r="B14" s="949">
        <v>0</v>
      </c>
      <c r="C14" s="950">
        <v>0</v>
      </c>
      <c r="D14" s="949">
        <v>930</v>
      </c>
      <c r="E14" s="954">
        <v>4.006</v>
      </c>
      <c r="F14" s="951">
        <v>1010</v>
      </c>
      <c r="G14" s="954">
        <v>2.5443</v>
      </c>
      <c r="H14" s="952">
        <v>770</v>
      </c>
      <c r="I14" s="953">
        <v>4.049</v>
      </c>
      <c r="J14" s="952"/>
      <c r="K14" s="953"/>
    </row>
    <row r="15" spans="1:11" ht="15.75" customHeight="1">
      <c r="A15" s="948" t="s">
        <v>784</v>
      </c>
      <c r="B15" s="949">
        <v>0</v>
      </c>
      <c r="C15" s="950">
        <v>0</v>
      </c>
      <c r="D15" s="949">
        <v>0</v>
      </c>
      <c r="E15" s="954">
        <v>0</v>
      </c>
      <c r="F15" s="955">
        <v>1300</v>
      </c>
      <c r="G15" s="954">
        <v>3.3656</v>
      </c>
      <c r="H15" s="952">
        <v>2000</v>
      </c>
      <c r="I15" s="953">
        <v>5.38</v>
      </c>
      <c r="J15" s="952"/>
      <c r="K15" s="953"/>
    </row>
    <row r="16" spans="1:11" ht="15.75" customHeight="1">
      <c r="A16" s="948" t="s">
        <v>785</v>
      </c>
      <c r="B16" s="949">
        <v>0</v>
      </c>
      <c r="C16" s="950">
        <v>0</v>
      </c>
      <c r="D16" s="949">
        <v>3390</v>
      </c>
      <c r="E16" s="954">
        <v>3.5012</v>
      </c>
      <c r="F16" s="955">
        <v>6050</v>
      </c>
      <c r="G16" s="954">
        <v>2.7965</v>
      </c>
      <c r="H16" s="952">
        <v>3430</v>
      </c>
      <c r="I16" s="953">
        <v>5.98</v>
      </c>
      <c r="J16" s="952"/>
      <c r="K16" s="953"/>
    </row>
    <row r="17" spans="1:11" ht="15.75" customHeight="1">
      <c r="A17" s="956" t="s">
        <v>786</v>
      </c>
      <c r="B17" s="957">
        <v>0</v>
      </c>
      <c r="C17" s="958">
        <v>0</v>
      </c>
      <c r="D17" s="959">
        <v>4150</v>
      </c>
      <c r="E17" s="960">
        <v>3.6783</v>
      </c>
      <c r="F17" s="961">
        <v>2150</v>
      </c>
      <c r="G17" s="960">
        <v>4.513486046511628</v>
      </c>
      <c r="H17" s="959">
        <v>4950</v>
      </c>
      <c r="I17" s="962">
        <v>5.652</v>
      </c>
      <c r="J17" s="959"/>
      <c r="K17" s="962"/>
    </row>
    <row r="18" spans="1:11" ht="15.75" customHeight="1" thickBot="1">
      <c r="A18" s="963" t="s">
        <v>789</v>
      </c>
      <c r="B18" s="964">
        <f>SUM(B6:B17)</f>
        <v>10500</v>
      </c>
      <c r="C18" s="965"/>
      <c r="D18" s="964">
        <f>SUM(D6:D17)</f>
        <v>13510</v>
      </c>
      <c r="E18" s="965"/>
      <c r="F18" s="966">
        <f>SUM(F6:F17)</f>
        <v>18400</v>
      </c>
      <c r="G18" s="967"/>
      <c r="H18" s="968">
        <v>14850</v>
      </c>
      <c r="I18" s="969">
        <v>4.814</v>
      </c>
      <c r="J18" s="968">
        <v>3500</v>
      </c>
      <c r="K18" s="969">
        <v>0</v>
      </c>
    </row>
    <row r="19" s="970" customFormat="1" ht="12.75">
      <c r="A19" s="428" t="s">
        <v>1195</v>
      </c>
    </row>
    <row r="20" ht="12.75">
      <c r="A20" s="428" t="s">
        <v>1196</v>
      </c>
    </row>
    <row r="21" ht="12.75">
      <c r="A21" s="428" t="s">
        <v>464</v>
      </c>
    </row>
    <row r="22" spans="1:12" ht="12.75">
      <c r="A22" s="1631" t="s">
        <v>684</v>
      </c>
      <c r="B22" s="1631"/>
      <c r="C22" s="1631"/>
      <c r="D22" s="1631"/>
      <c r="E22" s="1631"/>
      <c r="F22" s="1631"/>
      <c r="G22" s="1631"/>
      <c r="H22" s="1631"/>
      <c r="I22" s="1631"/>
      <c r="J22" s="1631"/>
      <c r="K22" s="1631"/>
      <c r="L22" s="1057"/>
    </row>
    <row r="23" spans="1:11" ht="15.75">
      <c r="A23" s="1632" t="s">
        <v>1294</v>
      </c>
      <c r="B23" s="1632"/>
      <c r="C23" s="1632"/>
      <c r="D23" s="1632"/>
      <c r="E23" s="1632"/>
      <c r="F23" s="1632"/>
      <c r="G23" s="1632"/>
      <c r="H23" s="1632"/>
      <c r="I23" s="1632"/>
      <c r="J23" s="1632"/>
      <c r="K23" s="1632"/>
    </row>
    <row r="24" spans="1:11" ht="13.5" thickBot="1">
      <c r="A24" s="18"/>
      <c r="B24" s="18"/>
      <c r="C24" s="18"/>
      <c r="D24" s="941"/>
      <c r="E24" s="103"/>
      <c r="F24" s="941"/>
      <c r="G24" s="103"/>
      <c r="H24" s="941"/>
      <c r="K24" s="103" t="s">
        <v>802</v>
      </c>
    </row>
    <row r="25" spans="1:11" ht="12.75">
      <c r="A25" s="1633" t="s">
        <v>901</v>
      </c>
      <c r="B25" s="1623" t="str">
        <f>B4</f>
        <v>2004/05</v>
      </c>
      <c r="C25" s="1624"/>
      <c r="D25" s="1643" t="str">
        <f>D4</f>
        <v>2005/06</v>
      </c>
      <c r="E25" s="1624"/>
      <c r="F25" s="1623" t="str">
        <f>F4</f>
        <v>2006/07</v>
      </c>
      <c r="G25" s="1624"/>
      <c r="H25" s="1643" t="str">
        <f>H4</f>
        <v>2007/08</v>
      </c>
      <c r="I25" s="1644"/>
      <c r="J25" s="1643" t="str">
        <f>J4</f>
        <v>2008/09</v>
      </c>
      <c r="K25" s="1644"/>
    </row>
    <row r="26" spans="1:11" ht="24">
      <c r="A26" s="1634"/>
      <c r="B26" s="946" t="s">
        <v>431</v>
      </c>
      <c r="C26" s="945" t="s">
        <v>1185</v>
      </c>
      <c r="D26" s="944" t="s">
        <v>431</v>
      </c>
      <c r="E26" s="945" t="s">
        <v>1185</v>
      </c>
      <c r="F26" s="946" t="s">
        <v>431</v>
      </c>
      <c r="G26" s="945" t="s">
        <v>1185</v>
      </c>
      <c r="H26" s="944" t="s">
        <v>431</v>
      </c>
      <c r="I26" s="947" t="s">
        <v>1185</v>
      </c>
      <c r="J26" s="944" t="s">
        <v>431</v>
      </c>
      <c r="K26" s="947" t="s">
        <v>1185</v>
      </c>
    </row>
    <row r="27" spans="1:11" ht="15.75" customHeight="1">
      <c r="A27" s="948" t="s">
        <v>1186</v>
      </c>
      <c r="B27" s="951">
        <v>0</v>
      </c>
      <c r="C27" s="950">
        <v>0</v>
      </c>
      <c r="D27" s="949">
        <v>0</v>
      </c>
      <c r="E27" s="950">
        <v>0</v>
      </c>
      <c r="F27" s="971">
        <v>0</v>
      </c>
      <c r="G27" s="950">
        <v>0</v>
      </c>
      <c r="H27" s="972">
        <v>0</v>
      </c>
      <c r="I27" s="1235">
        <v>0</v>
      </c>
      <c r="J27" s="972">
        <v>0</v>
      </c>
      <c r="K27" s="1235">
        <v>0</v>
      </c>
    </row>
    <row r="28" spans="1:11" ht="15.75" customHeight="1">
      <c r="A28" s="948" t="s">
        <v>1187</v>
      </c>
      <c r="B28" s="951">
        <v>0</v>
      </c>
      <c r="C28" s="950">
        <v>0</v>
      </c>
      <c r="D28" s="949">
        <v>0</v>
      </c>
      <c r="E28" s="950">
        <v>0</v>
      </c>
      <c r="F28" s="971">
        <v>0</v>
      </c>
      <c r="G28" s="950">
        <v>0</v>
      </c>
      <c r="H28" s="972">
        <v>0</v>
      </c>
      <c r="I28" s="1235">
        <v>0</v>
      </c>
      <c r="J28" s="972"/>
      <c r="K28" s="1235"/>
    </row>
    <row r="29" spans="1:11" ht="15.75" customHeight="1">
      <c r="A29" s="948" t="s">
        <v>1188</v>
      </c>
      <c r="B29" s="951">
        <v>0</v>
      </c>
      <c r="C29" s="950">
        <v>0</v>
      </c>
      <c r="D29" s="949">
        <v>530</v>
      </c>
      <c r="E29" s="950">
        <v>4.9897</v>
      </c>
      <c r="F29" s="971">
        <v>0</v>
      </c>
      <c r="G29" s="973">
        <v>0</v>
      </c>
      <c r="H29" s="972">
        <v>0</v>
      </c>
      <c r="I29" s="1236">
        <v>0</v>
      </c>
      <c r="J29" s="972"/>
      <c r="K29" s="1236"/>
    </row>
    <row r="30" spans="1:11" ht="15.75" customHeight="1">
      <c r="A30" s="948" t="s">
        <v>1189</v>
      </c>
      <c r="B30" s="951">
        <v>49.6</v>
      </c>
      <c r="C30" s="950">
        <v>2.4316</v>
      </c>
      <c r="D30" s="949">
        <v>300</v>
      </c>
      <c r="E30" s="950">
        <v>3.516</v>
      </c>
      <c r="F30" s="971">
        <v>0</v>
      </c>
      <c r="G30" s="973">
        <v>0</v>
      </c>
      <c r="H30" s="972">
        <v>0</v>
      </c>
      <c r="I30" s="1236">
        <v>0</v>
      </c>
      <c r="J30" s="972"/>
      <c r="K30" s="1236"/>
    </row>
    <row r="31" spans="1:11" ht="15.75" customHeight="1">
      <c r="A31" s="948" t="s">
        <v>1190</v>
      </c>
      <c r="B31" s="951">
        <v>0</v>
      </c>
      <c r="C31" s="950">
        <v>0</v>
      </c>
      <c r="D31" s="949">
        <v>0</v>
      </c>
      <c r="E31" s="950">
        <v>0</v>
      </c>
      <c r="F31" s="971">
        <v>0</v>
      </c>
      <c r="G31" s="950">
        <v>0</v>
      </c>
      <c r="H31" s="972">
        <v>0</v>
      </c>
      <c r="I31" s="1235">
        <v>0</v>
      </c>
      <c r="J31" s="972"/>
      <c r="K31" s="1235"/>
    </row>
    <row r="32" spans="1:11" ht="15.75" customHeight="1">
      <c r="A32" s="948" t="s">
        <v>1191</v>
      </c>
      <c r="B32" s="951">
        <v>0</v>
      </c>
      <c r="C32" s="950">
        <v>0</v>
      </c>
      <c r="D32" s="949">
        <v>0</v>
      </c>
      <c r="E32" s="950">
        <v>0</v>
      </c>
      <c r="F32" s="971">
        <v>0</v>
      </c>
      <c r="G32" s="950">
        <v>0</v>
      </c>
      <c r="H32" s="972">
        <v>0</v>
      </c>
      <c r="I32" s="1235">
        <v>0</v>
      </c>
      <c r="J32" s="972"/>
      <c r="K32" s="1235"/>
    </row>
    <row r="33" spans="1:11" ht="15.75" customHeight="1">
      <c r="A33" s="948" t="s">
        <v>1192</v>
      </c>
      <c r="B33" s="951">
        <v>1072.2</v>
      </c>
      <c r="C33" s="950">
        <v>2.2887</v>
      </c>
      <c r="D33" s="949">
        <v>0</v>
      </c>
      <c r="E33" s="950">
        <v>0</v>
      </c>
      <c r="F33" s="971">
        <v>0</v>
      </c>
      <c r="G33" s="950">
        <v>0</v>
      </c>
      <c r="H33" s="972">
        <v>0</v>
      </c>
      <c r="I33" s="1235">
        <v>0</v>
      </c>
      <c r="J33" s="972"/>
      <c r="K33" s="1235"/>
    </row>
    <row r="34" spans="1:11" ht="15.75" customHeight="1">
      <c r="A34" s="948" t="s">
        <v>1193</v>
      </c>
      <c r="B34" s="951">
        <v>190</v>
      </c>
      <c r="C34" s="950">
        <v>2.1122</v>
      </c>
      <c r="D34" s="949">
        <v>0</v>
      </c>
      <c r="E34" s="950">
        <v>0</v>
      </c>
      <c r="F34" s="971">
        <v>0</v>
      </c>
      <c r="G34" s="950">
        <v>0</v>
      </c>
      <c r="H34" s="972">
        <v>0</v>
      </c>
      <c r="I34" s="1235">
        <v>0</v>
      </c>
      <c r="J34" s="972"/>
      <c r="K34" s="1235"/>
    </row>
    <row r="35" spans="1:11" ht="15.75" customHeight="1">
      <c r="A35" s="948" t="s">
        <v>1194</v>
      </c>
      <c r="B35" s="951">
        <v>0</v>
      </c>
      <c r="C35" s="950">
        <v>0</v>
      </c>
      <c r="D35" s="949">
        <v>0</v>
      </c>
      <c r="E35" s="950">
        <v>0</v>
      </c>
      <c r="F35" s="971">
        <v>0</v>
      </c>
      <c r="G35" s="950">
        <v>0</v>
      </c>
      <c r="H35" s="972">
        <v>0</v>
      </c>
      <c r="I35" s="1235">
        <v>0</v>
      </c>
      <c r="J35" s="972"/>
      <c r="K35" s="1235"/>
    </row>
    <row r="36" spans="1:11" ht="15.75" customHeight="1">
      <c r="A36" s="948" t="s">
        <v>784</v>
      </c>
      <c r="B36" s="951">
        <v>0</v>
      </c>
      <c r="C36" s="950">
        <v>0</v>
      </c>
      <c r="D36" s="949">
        <v>0</v>
      </c>
      <c r="E36" s="950">
        <v>0</v>
      </c>
      <c r="F36" s="974">
        <v>0</v>
      </c>
      <c r="G36" s="954">
        <v>0</v>
      </c>
      <c r="H36" s="972">
        <v>0</v>
      </c>
      <c r="I36" s="1235">
        <v>0</v>
      </c>
      <c r="J36" s="972"/>
      <c r="K36" s="1235"/>
    </row>
    <row r="37" spans="1:11" ht="15.75" customHeight="1">
      <c r="A37" s="948" t="s">
        <v>785</v>
      </c>
      <c r="B37" s="951">
        <v>0</v>
      </c>
      <c r="C37" s="950">
        <v>0</v>
      </c>
      <c r="D37" s="949">
        <v>0</v>
      </c>
      <c r="E37" s="950">
        <v>0</v>
      </c>
      <c r="F37" s="974">
        <v>0</v>
      </c>
      <c r="G37" s="954">
        <v>0</v>
      </c>
      <c r="H37" s="972">
        <v>0</v>
      </c>
      <c r="I37" s="1235">
        <v>0</v>
      </c>
      <c r="J37" s="972"/>
      <c r="K37" s="1235"/>
    </row>
    <row r="38" spans="1:11" ht="15.75" customHeight="1">
      <c r="A38" s="956" t="s">
        <v>786</v>
      </c>
      <c r="B38" s="975">
        <v>0</v>
      </c>
      <c r="C38" s="958">
        <v>0</v>
      </c>
      <c r="D38" s="959">
        <v>0</v>
      </c>
      <c r="E38" s="960">
        <v>0</v>
      </c>
      <c r="F38" s="976">
        <v>0</v>
      </c>
      <c r="G38" s="960">
        <v>0</v>
      </c>
      <c r="H38" s="972">
        <v>0</v>
      </c>
      <c r="I38" s="1235">
        <v>0</v>
      </c>
      <c r="J38" s="977"/>
      <c r="K38" s="962"/>
    </row>
    <row r="39" spans="1:11" ht="15.75" customHeight="1" thickBot="1">
      <c r="A39" s="963" t="s">
        <v>789</v>
      </c>
      <c r="B39" s="978">
        <f>SUM(B27:B38)</f>
        <v>1311.8</v>
      </c>
      <c r="C39" s="965"/>
      <c r="D39" s="964">
        <f>SUM(D27:D38)</f>
        <v>830</v>
      </c>
      <c r="E39" s="965"/>
      <c r="F39" s="979">
        <f>SUM(F27:F38)</f>
        <v>0</v>
      </c>
      <c r="G39" s="967">
        <v>0</v>
      </c>
      <c r="H39" s="980">
        <f>SUM(H27:H38)</f>
        <v>0</v>
      </c>
      <c r="I39" s="969">
        <v>0</v>
      </c>
      <c r="J39" s="980">
        <f>SUM(J27:J38)</f>
        <v>0</v>
      </c>
      <c r="K39" s="969">
        <v>0</v>
      </c>
    </row>
    <row r="40" spans="1:9" ht="12.75">
      <c r="A40" s="428" t="s">
        <v>1195</v>
      </c>
      <c r="B40" s="970"/>
      <c r="C40" s="970"/>
      <c r="D40" s="970"/>
      <c r="E40" s="970"/>
      <c r="F40" s="970"/>
      <c r="G40" s="970"/>
      <c r="H40" s="970"/>
      <c r="I40" s="970"/>
    </row>
    <row r="41" ht="12.75">
      <c r="A41" s="428" t="s">
        <v>1197</v>
      </c>
    </row>
    <row r="42" ht="12.75">
      <c r="A42" s="428" t="s">
        <v>464</v>
      </c>
    </row>
  </sheetData>
  <mergeCells count="16">
    <mergeCell ref="H4:I4"/>
    <mergeCell ref="A25:A26"/>
    <mergeCell ref="B25:C25"/>
    <mergeCell ref="D25:E25"/>
    <mergeCell ref="F25:G25"/>
    <mergeCell ref="H25:I25"/>
    <mergeCell ref="J4:K4"/>
    <mergeCell ref="J25:K25"/>
    <mergeCell ref="A1:K1"/>
    <mergeCell ref="A2:K2"/>
    <mergeCell ref="A22:K22"/>
    <mergeCell ref="A23:K23"/>
    <mergeCell ref="A4:A5"/>
    <mergeCell ref="B4:C4"/>
    <mergeCell ref="D4:E4"/>
    <mergeCell ref="F4:G4"/>
  </mergeCells>
  <printOptions horizontalCentered="1"/>
  <pageMargins left="0.42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22">
      <selection activeCell="B41" sqref="B41"/>
    </sheetView>
  </sheetViews>
  <sheetFormatPr defaultColWidth="9.140625" defaultRowHeight="12.75"/>
  <cols>
    <col min="1" max="1" width="9.140625" style="940" customWidth="1"/>
    <col min="2" max="2" width="14.140625" style="940" customWidth="1"/>
    <col min="3" max="6" width="11.8515625" style="940" customWidth="1"/>
    <col min="7" max="16384" width="9.140625" style="940" customWidth="1"/>
  </cols>
  <sheetData>
    <row r="1" spans="2:7" ht="12.75">
      <c r="B1" s="1631" t="s">
        <v>718</v>
      </c>
      <c r="C1" s="1631"/>
      <c r="D1" s="1631"/>
      <c r="E1" s="1631"/>
      <c r="F1" s="1631"/>
      <c r="G1" s="1631"/>
    </row>
    <row r="2" spans="2:8" ht="15.75">
      <c r="B2" s="1632" t="s">
        <v>1295</v>
      </c>
      <c r="C2" s="1632"/>
      <c r="D2" s="1632"/>
      <c r="E2" s="1632"/>
      <c r="F2" s="1632"/>
      <c r="G2" s="1632"/>
      <c r="H2" s="1057"/>
    </row>
    <row r="3" spans="2:7" ht="13.5" thickBot="1">
      <c r="B3" s="18"/>
      <c r="C3" s="18"/>
      <c r="D3" s="103"/>
      <c r="E3" s="103"/>
      <c r="G3" s="103" t="s">
        <v>802</v>
      </c>
    </row>
    <row r="4" spans="2:7" ht="12.75">
      <c r="B4" s="981" t="s">
        <v>901</v>
      </c>
      <c r="C4" s="982" t="s">
        <v>1184</v>
      </c>
      <c r="D4" s="942" t="s">
        <v>426</v>
      </c>
      <c r="E4" s="982" t="s">
        <v>427</v>
      </c>
      <c r="F4" s="943" t="s">
        <v>921</v>
      </c>
      <c r="G4" s="943" t="s">
        <v>227</v>
      </c>
    </row>
    <row r="5" spans="2:7" ht="15.75" customHeight="1">
      <c r="B5" s="948" t="s">
        <v>1186</v>
      </c>
      <c r="C5" s="983">
        <v>0</v>
      </c>
      <c r="D5" s="984">
        <v>0</v>
      </c>
      <c r="E5" s="983">
        <v>0</v>
      </c>
      <c r="F5" s="985">
        <v>0</v>
      </c>
      <c r="G5" s="985">
        <v>0</v>
      </c>
    </row>
    <row r="6" spans="2:7" ht="15.75" customHeight="1">
      <c r="B6" s="948" t="s">
        <v>1187</v>
      </c>
      <c r="C6" s="983">
        <v>0</v>
      </c>
      <c r="D6" s="984">
        <v>0</v>
      </c>
      <c r="E6" s="983">
        <v>0</v>
      </c>
      <c r="F6" s="985">
        <v>0</v>
      </c>
      <c r="G6" s="985"/>
    </row>
    <row r="7" spans="2:7" ht="15.75" customHeight="1">
      <c r="B7" s="948" t="s">
        <v>1188</v>
      </c>
      <c r="C7" s="983">
        <v>0</v>
      </c>
      <c r="D7" s="984">
        <v>0</v>
      </c>
      <c r="E7" s="983">
        <v>0</v>
      </c>
      <c r="F7" s="985">
        <v>0</v>
      </c>
      <c r="G7" s="985"/>
    </row>
    <row r="8" spans="2:7" ht="15.75" customHeight="1">
      <c r="B8" s="948" t="s">
        <v>1189</v>
      </c>
      <c r="C8" s="983">
        <v>1050</v>
      </c>
      <c r="D8" s="984">
        <v>0</v>
      </c>
      <c r="E8" s="983">
        <v>0</v>
      </c>
      <c r="F8" s="985">
        <v>0</v>
      </c>
      <c r="G8" s="985"/>
    </row>
    <row r="9" spans="2:7" ht="15.75" customHeight="1">
      <c r="B9" s="948" t="s">
        <v>1190</v>
      </c>
      <c r="C9" s="983">
        <v>1610</v>
      </c>
      <c r="D9" s="984">
        <v>0</v>
      </c>
      <c r="E9" s="983">
        <v>0</v>
      </c>
      <c r="F9" s="985">
        <v>0</v>
      </c>
      <c r="G9" s="985"/>
    </row>
    <row r="10" spans="2:7" ht="15.75" customHeight="1">
      <c r="B10" s="948" t="s">
        <v>1191</v>
      </c>
      <c r="C10" s="983">
        <v>0</v>
      </c>
      <c r="D10" s="984">
        <v>0</v>
      </c>
      <c r="E10" s="983">
        <v>0</v>
      </c>
      <c r="F10" s="985">
        <v>2000</v>
      </c>
      <c r="G10" s="985"/>
    </row>
    <row r="11" spans="2:7" ht="15.75" customHeight="1">
      <c r="B11" s="948" t="s">
        <v>1192</v>
      </c>
      <c r="C11" s="983">
        <v>2800</v>
      </c>
      <c r="D11" s="984">
        <v>450</v>
      </c>
      <c r="E11" s="983">
        <v>0</v>
      </c>
      <c r="F11" s="985">
        <v>5000</v>
      </c>
      <c r="G11" s="985"/>
    </row>
    <row r="12" spans="2:7" ht="15.75" customHeight="1">
      <c r="B12" s="948" t="s">
        <v>1193</v>
      </c>
      <c r="C12" s="983">
        <v>300</v>
      </c>
      <c r="D12" s="984">
        <v>0</v>
      </c>
      <c r="E12" s="983">
        <v>0</v>
      </c>
      <c r="F12" s="985">
        <v>2000</v>
      </c>
      <c r="G12" s="985"/>
    </row>
    <row r="13" spans="2:7" ht="15.75" customHeight="1">
      <c r="B13" s="948" t="s">
        <v>1194</v>
      </c>
      <c r="C13" s="983">
        <v>0</v>
      </c>
      <c r="D13" s="984">
        <v>0</v>
      </c>
      <c r="E13" s="986">
        <v>0</v>
      </c>
      <c r="F13" s="1268" t="s">
        <v>1045</v>
      </c>
      <c r="G13" s="1268"/>
    </row>
    <row r="14" spans="2:7" ht="15.75" customHeight="1">
      <c r="B14" s="948" t="s">
        <v>784</v>
      </c>
      <c r="C14" s="983">
        <v>600</v>
      </c>
      <c r="D14" s="984">
        <v>0</v>
      </c>
      <c r="E14" s="986">
        <v>2000</v>
      </c>
      <c r="F14" s="1268" t="s">
        <v>1045</v>
      </c>
      <c r="G14" s="1268"/>
    </row>
    <row r="15" spans="2:7" ht="15.75" customHeight="1">
      <c r="B15" s="948" t="s">
        <v>785</v>
      </c>
      <c r="C15" s="983">
        <v>0</v>
      </c>
      <c r="D15" s="984">
        <v>0</v>
      </c>
      <c r="E15" s="986">
        <v>0</v>
      </c>
      <c r="F15" s="1268" t="s">
        <v>1045</v>
      </c>
      <c r="G15" s="1268"/>
    </row>
    <row r="16" spans="2:7" ht="15.75" customHeight="1">
      <c r="B16" s="956" t="s">
        <v>786</v>
      </c>
      <c r="C16" s="987">
        <v>320</v>
      </c>
      <c r="D16" s="988">
        <v>0</v>
      </c>
      <c r="E16" s="989">
        <v>0</v>
      </c>
      <c r="F16" s="1268" t="s">
        <v>1045</v>
      </c>
      <c r="G16" s="990"/>
    </row>
    <row r="17" spans="2:7" ht="15.75" customHeight="1" thickBot="1">
      <c r="B17" s="963" t="s">
        <v>789</v>
      </c>
      <c r="C17" s="991">
        <f>SUM(C5:C16)</f>
        <v>6680</v>
      </c>
      <c r="D17" s="991">
        <f>SUM(D5:D16)</f>
        <v>450</v>
      </c>
      <c r="E17" s="992">
        <f>SUM(E5:E16)</f>
        <v>2000</v>
      </c>
      <c r="F17" s="993">
        <f>SUM(F5:F16)</f>
        <v>9000</v>
      </c>
      <c r="G17" s="993">
        <f>SUM(G5:G16)</f>
        <v>0</v>
      </c>
    </row>
    <row r="18" ht="15.75" customHeight="1">
      <c r="B18" s="428" t="s">
        <v>1198</v>
      </c>
    </row>
    <row r="19" ht="15.75" customHeight="1">
      <c r="B19" s="428" t="s">
        <v>464</v>
      </c>
    </row>
    <row r="20" ht="15.75" customHeight="1">
      <c r="B20" s="428"/>
    </row>
    <row r="21" ht="17.25" customHeight="1">
      <c r="B21" s="428"/>
    </row>
    <row r="22" spans="2:7" s="76" customFormat="1" ht="17.25" customHeight="1">
      <c r="B22" s="1631" t="s">
        <v>719</v>
      </c>
      <c r="C22" s="1631"/>
      <c r="D22" s="1631"/>
      <c r="E22" s="1631"/>
      <c r="F22" s="1631"/>
      <c r="G22" s="1631"/>
    </row>
    <row r="23" spans="2:8" ht="15.75">
      <c r="B23" s="1632" t="s">
        <v>1296</v>
      </c>
      <c r="C23" s="1632"/>
      <c r="D23" s="1632"/>
      <c r="E23" s="1632"/>
      <c r="F23" s="1632"/>
      <c r="G23" s="1632"/>
      <c r="H23" s="1057"/>
    </row>
    <row r="24" spans="2:7" ht="13.5" thickBot="1">
      <c r="B24" s="18"/>
      <c r="C24" s="18"/>
      <c r="D24" s="103"/>
      <c r="E24" s="103"/>
      <c r="G24" s="103" t="s">
        <v>802</v>
      </c>
    </row>
    <row r="25" spans="2:7" ht="12.75">
      <c r="B25" s="981" t="s">
        <v>901</v>
      </c>
      <c r="C25" s="982" t="str">
        <f>C4</f>
        <v>2004/05</v>
      </c>
      <c r="D25" s="942" t="str">
        <f>D4</f>
        <v>2005/06</v>
      </c>
      <c r="E25" s="942" t="str">
        <f>E4</f>
        <v>2006/07</v>
      </c>
      <c r="F25" s="943" t="str">
        <f>F4</f>
        <v>2007/08</v>
      </c>
      <c r="G25" s="943" t="str">
        <f>G4</f>
        <v>2008/09</v>
      </c>
    </row>
    <row r="26" spans="2:7" ht="12.75">
      <c r="B26" s="948" t="s">
        <v>1186</v>
      </c>
      <c r="C26" s="983">
        <v>0</v>
      </c>
      <c r="D26" s="984">
        <v>0</v>
      </c>
      <c r="E26" s="984">
        <v>2590</v>
      </c>
      <c r="F26" s="985">
        <v>0</v>
      </c>
      <c r="G26" s="985">
        <v>2000</v>
      </c>
    </row>
    <row r="27" spans="2:7" ht="12.75">
      <c r="B27" s="948" t="s">
        <v>1187</v>
      </c>
      <c r="C27" s="983">
        <v>0</v>
      </c>
      <c r="D27" s="984">
        <v>0</v>
      </c>
      <c r="E27" s="984">
        <v>1500</v>
      </c>
      <c r="F27" s="985">
        <v>1000</v>
      </c>
      <c r="G27" s="985"/>
    </row>
    <row r="28" spans="2:7" ht="12.75">
      <c r="B28" s="948" t="s">
        <v>1188</v>
      </c>
      <c r="C28" s="983">
        <v>1500</v>
      </c>
      <c r="D28" s="984">
        <v>0</v>
      </c>
      <c r="E28" s="984">
        <v>1500</v>
      </c>
      <c r="F28" s="985">
        <v>4570</v>
      </c>
      <c r="G28" s="985"/>
    </row>
    <row r="29" spans="2:7" ht="12.75">
      <c r="B29" s="948" t="s">
        <v>1189</v>
      </c>
      <c r="C29" s="983">
        <v>0</v>
      </c>
      <c r="D29" s="984">
        <v>500</v>
      </c>
      <c r="E29" s="984">
        <v>6150</v>
      </c>
      <c r="F29" s="985">
        <v>0</v>
      </c>
      <c r="G29" s="985"/>
    </row>
    <row r="30" spans="2:7" ht="12.75">
      <c r="B30" s="948" t="s">
        <v>1190</v>
      </c>
      <c r="C30" s="983">
        <v>0</v>
      </c>
      <c r="D30" s="984">
        <v>1500</v>
      </c>
      <c r="E30" s="984">
        <v>750</v>
      </c>
      <c r="F30" s="985">
        <v>0</v>
      </c>
      <c r="G30" s="985"/>
    </row>
    <row r="31" spans="2:7" ht="12.75">
      <c r="B31" s="948" t="s">
        <v>1191</v>
      </c>
      <c r="C31" s="983">
        <v>2570</v>
      </c>
      <c r="D31" s="984">
        <v>2000</v>
      </c>
      <c r="E31" s="984">
        <v>1070</v>
      </c>
      <c r="F31" s="985">
        <v>0</v>
      </c>
      <c r="G31" s="985"/>
    </row>
    <row r="32" spans="2:7" ht="12.75">
      <c r="B32" s="948" t="s">
        <v>1192</v>
      </c>
      <c r="C32" s="983">
        <v>0</v>
      </c>
      <c r="D32" s="984">
        <v>1000</v>
      </c>
      <c r="E32" s="984">
        <v>0</v>
      </c>
      <c r="F32" s="985">
        <v>0</v>
      </c>
      <c r="G32" s="985"/>
    </row>
    <row r="33" spans="2:7" ht="12.75">
      <c r="B33" s="948" t="s">
        <v>1193</v>
      </c>
      <c r="C33" s="983">
        <v>0</v>
      </c>
      <c r="D33" s="984">
        <v>0</v>
      </c>
      <c r="E33" s="984">
        <v>500</v>
      </c>
      <c r="F33" s="985">
        <v>0</v>
      </c>
      <c r="G33" s="985"/>
    </row>
    <row r="34" spans="2:7" ht="12.75">
      <c r="B34" s="948" t="s">
        <v>1194</v>
      </c>
      <c r="C34" s="983">
        <v>1200</v>
      </c>
      <c r="D34" s="984">
        <v>1500</v>
      </c>
      <c r="E34" s="984">
        <v>0</v>
      </c>
      <c r="F34" s="994">
        <v>1000</v>
      </c>
      <c r="G34" s="994"/>
    </row>
    <row r="35" spans="2:7" ht="12.75">
      <c r="B35" s="948" t="s">
        <v>784</v>
      </c>
      <c r="C35" s="983">
        <v>0</v>
      </c>
      <c r="D35" s="984">
        <v>0</v>
      </c>
      <c r="E35" s="995">
        <v>0</v>
      </c>
      <c r="F35" s="1529">
        <v>0</v>
      </c>
      <c r="G35" s="1529"/>
    </row>
    <row r="36" spans="2:7" ht="12.75">
      <c r="B36" s="948" t="s">
        <v>785</v>
      </c>
      <c r="C36" s="983">
        <v>0</v>
      </c>
      <c r="D36" s="984">
        <v>0</v>
      </c>
      <c r="E36" s="995">
        <v>0</v>
      </c>
      <c r="F36" s="1529">
        <v>0</v>
      </c>
      <c r="G36" s="1529"/>
    </row>
    <row r="37" spans="2:7" ht="12.75">
      <c r="B37" s="956" t="s">
        <v>786</v>
      </c>
      <c r="C37" s="987">
        <v>0</v>
      </c>
      <c r="D37" s="988">
        <v>0</v>
      </c>
      <c r="E37" s="988">
        <v>280</v>
      </c>
      <c r="F37" s="1529">
        <v>0</v>
      </c>
      <c r="G37" s="990"/>
    </row>
    <row r="38" spans="2:7" ht="13.5" thickBot="1">
      <c r="B38" s="963" t="s">
        <v>789</v>
      </c>
      <c r="C38" s="991">
        <f>SUM(C26:C37)</f>
        <v>5270</v>
      </c>
      <c r="D38" s="991">
        <f>SUM(D26:D37)</f>
        <v>6500</v>
      </c>
      <c r="E38" s="996">
        <f>SUM(E26:E37)</f>
        <v>14340</v>
      </c>
      <c r="F38" s="993">
        <f>SUM(F26:F37)</f>
        <v>6570</v>
      </c>
      <c r="G38" s="993">
        <f>SUM(G26:G37)</f>
        <v>2000</v>
      </c>
    </row>
    <row r="39" ht="12.75">
      <c r="B39" s="428" t="s">
        <v>1199</v>
      </c>
    </row>
    <row r="40" ht="12.75">
      <c r="B40" s="428" t="s">
        <v>464</v>
      </c>
    </row>
  </sheetData>
  <mergeCells count="4">
    <mergeCell ref="B1:G1"/>
    <mergeCell ref="B2:G2"/>
    <mergeCell ref="B22:G22"/>
    <mergeCell ref="B23:G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M24" sqref="M24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19" ht="12.75">
      <c r="A1" s="1628" t="s">
        <v>748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  <c r="M1" s="1628"/>
      <c r="N1" s="1628"/>
      <c r="O1" s="1628"/>
      <c r="P1" s="1628"/>
      <c r="Q1" s="1628"/>
      <c r="R1" s="1628"/>
      <c r="S1" s="1628"/>
    </row>
    <row r="2" spans="1:20" ht="15.75">
      <c r="A2" s="1627" t="s">
        <v>1200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795"/>
    </row>
    <row r="3" spans="1:10" ht="12.75" hidden="1">
      <c r="A3" s="1629" t="s">
        <v>1201</v>
      </c>
      <c r="B3" s="1629"/>
      <c r="C3" s="1629"/>
      <c r="D3" s="1629"/>
      <c r="E3" s="1629"/>
      <c r="F3" s="1629"/>
      <c r="G3" s="1629"/>
      <c r="H3" s="1629"/>
      <c r="I3" s="1629"/>
      <c r="J3" s="1629"/>
    </row>
    <row r="4" spans="1:19" ht="13.5" thickBot="1">
      <c r="A4" s="997"/>
      <c r="B4" s="997"/>
      <c r="C4" s="997"/>
      <c r="D4" s="997"/>
      <c r="E4" s="997"/>
      <c r="F4" s="997"/>
      <c r="G4" s="997"/>
      <c r="H4" s="997"/>
      <c r="I4" s="409"/>
      <c r="J4" s="409"/>
      <c r="K4" s="997"/>
      <c r="L4" s="409"/>
      <c r="M4" s="103"/>
      <c r="N4" s="997"/>
      <c r="O4" s="409"/>
      <c r="S4" s="103" t="s">
        <v>802</v>
      </c>
    </row>
    <row r="5" spans="1:19" ht="12.75">
      <c r="A5" s="998"/>
      <c r="B5" s="1630" t="s">
        <v>1202</v>
      </c>
      <c r="C5" s="1625"/>
      <c r="D5" s="1619"/>
      <c r="E5" s="1630" t="s">
        <v>1184</v>
      </c>
      <c r="F5" s="1625"/>
      <c r="G5" s="1619"/>
      <c r="H5" s="1625" t="s">
        <v>426</v>
      </c>
      <c r="I5" s="1625"/>
      <c r="J5" s="1619"/>
      <c r="K5" s="1625" t="s">
        <v>427</v>
      </c>
      <c r="L5" s="1625"/>
      <c r="M5" s="1619"/>
      <c r="N5" s="1625" t="s">
        <v>921</v>
      </c>
      <c r="O5" s="1625"/>
      <c r="P5" s="1626"/>
      <c r="Q5" s="1625" t="s">
        <v>227</v>
      </c>
      <c r="R5" s="1625"/>
      <c r="S5" s="1626"/>
    </row>
    <row r="6" spans="1:19" s="1004" customFormat="1" ht="24">
      <c r="A6" s="999" t="s">
        <v>901</v>
      </c>
      <c r="B6" s="1000" t="s">
        <v>1203</v>
      </c>
      <c r="C6" s="1001" t="s">
        <v>1204</v>
      </c>
      <c r="D6" s="1002" t="s">
        <v>1205</v>
      </c>
      <c r="E6" s="1000" t="s">
        <v>1203</v>
      </c>
      <c r="F6" s="1001" t="s">
        <v>1204</v>
      </c>
      <c r="G6" s="1002" t="s">
        <v>1205</v>
      </c>
      <c r="H6" s="1001" t="s">
        <v>1203</v>
      </c>
      <c r="I6" s="1001" t="s">
        <v>1204</v>
      </c>
      <c r="J6" s="1002" t="s">
        <v>1205</v>
      </c>
      <c r="K6" s="1001" t="s">
        <v>1203</v>
      </c>
      <c r="L6" s="1001" t="s">
        <v>1204</v>
      </c>
      <c r="M6" s="1002" t="s">
        <v>1205</v>
      </c>
      <c r="N6" s="1001" t="s">
        <v>1203</v>
      </c>
      <c r="O6" s="1001" t="s">
        <v>1204</v>
      </c>
      <c r="P6" s="1003" t="s">
        <v>1205</v>
      </c>
      <c r="Q6" s="1001" t="s">
        <v>1203</v>
      </c>
      <c r="R6" s="1001" t="s">
        <v>1204</v>
      </c>
      <c r="S6" s="1003" t="s">
        <v>1205</v>
      </c>
    </row>
    <row r="7" spans="1:19" ht="15" customHeight="1">
      <c r="A7" s="797" t="s">
        <v>1186</v>
      </c>
      <c r="B7" s="1005">
        <v>735.39</v>
      </c>
      <c r="C7" s="1006">
        <v>0</v>
      </c>
      <c r="D7" s="1007">
        <f>SUM(B7-C7)</f>
        <v>735.39</v>
      </c>
      <c r="E7" s="1008">
        <v>1357.5</v>
      </c>
      <c r="F7" s="1009">
        <v>0</v>
      </c>
      <c r="G7" s="1010">
        <f>SUM(E7-F7)</f>
        <v>1357.5</v>
      </c>
      <c r="H7" s="1009">
        <v>1699.84</v>
      </c>
      <c r="I7" s="1009">
        <v>522.736</v>
      </c>
      <c r="J7" s="1010">
        <f>SUM(H7-I7)+0.01</f>
        <v>1177.1139999999998</v>
      </c>
      <c r="K7" s="1009">
        <v>6548.66</v>
      </c>
      <c r="L7" s="1009">
        <v>0</v>
      </c>
      <c r="M7" s="1010">
        <f aca="true" t="shared" si="0" ref="M7:M18">SUM(K7-L7)</f>
        <v>6548.66</v>
      </c>
      <c r="N7" s="1006">
        <v>2250.71</v>
      </c>
      <c r="O7" s="1006">
        <v>0</v>
      </c>
      <c r="P7" s="1011">
        <f aca="true" t="shared" si="1" ref="P7:P12">SUM(N7-O7)</f>
        <v>2250.71</v>
      </c>
      <c r="Q7" s="1006">
        <v>5574.13</v>
      </c>
      <c r="R7" s="1006">
        <v>183.84</v>
      </c>
      <c r="S7" s="1011">
        <f aca="true" t="shared" si="2" ref="S7:S18">SUM(Q7-R7)</f>
        <v>5390.29</v>
      </c>
    </row>
    <row r="8" spans="1:19" ht="15" customHeight="1">
      <c r="A8" s="797" t="s">
        <v>1187</v>
      </c>
      <c r="B8" s="1005">
        <v>1337.1</v>
      </c>
      <c r="C8" s="1006">
        <v>0</v>
      </c>
      <c r="D8" s="1007">
        <f aca="true" t="shared" si="3" ref="D8:D18">SUM(B8-C8)</f>
        <v>1337.1</v>
      </c>
      <c r="E8" s="1008">
        <v>2067.5</v>
      </c>
      <c r="F8" s="1009">
        <v>0</v>
      </c>
      <c r="G8" s="1010">
        <f aca="true" t="shared" si="4" ref="G8:G18">SUM(E8-F8)</f>
        <v>2067.5</v>
      </c>
      <c r="H8" s="1009">
        <v>2160.84</v>
      </c>
      <c r="I8" s="1009">
        <v>0</v>
      </c>
      <c r="J8" s="1010">
        <f aca="true" t="shared" si="5" ref="J8:J19">SUM(H8-I8)</f>
        <v>2160.84</v>
      </c>
      <c r="K8" s="1009">
        <v>4746.41</v>
      </c>
      <c r="L8" s="1009">
        <v>0</v>
      </c>
      <c r="M8" s="1010">
        <f t="shared" si="0"/>
        <v>4746.41</v>
      </c>
      <c r="N8" s="1006">
        <v>4792.01</v>
      </c>
      <c r="O8" s="1006">
        <v>400.38</v>
      </c>
      <c r="P8" s="1011">
        <f t="shared" si="1"/>
        <v>4391.63</v>
      </c>
      <c r="Q8" s="1006"/>
      <c r="R8" s="1006"/>
      <c r="S8" s="1011">
        <f t="shared" si="2"/>
        <v>0</v>
      </c>
    </row>
    <row r="9" spans="1:19" ht="15" customHeight="1">
      <c r="A9" s="797" t="s">
        <v>1188</v>
      </c>
      <c r="B9" s="1005">
        <v>3529.54</v>
      </c>
      <c r="C9" s="1006">
        <v>0</v>
      </c>
      <c r="D9" s="1007">
        <f t="shared" si="3"/>
        <v>3529.54</v>
      </c>
      <c r="E9" s="1008">
        <v>3687.8</v>
      </c>
      <c r="F9" s="1009">
        <v>0</v>
      </c>
      <c r="G9" s="1010">
        <f t="shared" si="4"/>
        <v>3687.8</v>
      </c>
      <c r="H9" s="1009">
        <v>3783.86</v>
      </c>
      <c r="I9" s="1009">
        <v>0</v>
      </c>
      <c r="J9" s="1010">
        <f t="shared" si="5"/>
        <v>3783.86</v>
      </c>
      <c r="K9" s="1009">
        <v>5593.18</v>
      </c>
      <c r="L9" s="1009">
        <v>0</v>
      </c>
      <c r="M9" s="1010">
        <f t="shared" si="0"/>
        <v>5593.18</v>
      </c>
      <c r="N9" s="1006">
        <v>7387.13</v>
      </c>
      <c r="O9" s="1006">
        <v>0</v>
      </c>
      <c r="P9" s="1011">
        <f t="shared" si="1"/>
        <v>7387.13</v>
      </c>
      <c r="Q9" s="1006"/>
      <c r="R9" s="1006"/>
      <c r="S9" s="1011">
        <f t="shared" si="2"/>
        <v>0</v>
      </c>
    </row>
    <row r="10" spans="1:19" ht="15" customHeight="1">
      <c r="A10" s="797" t="s">
        <v>1189</v>
      </c>
      <c r="B10" s="1005">
        <v>2685.96</v>
      </c>
      <c r="C10" s="1006">
        <v>0</v>
      </c>
      <c r="D10" s="1007">
        <f t="shared" si="3"/>
        <v>2685.96</v>
      </c>
      <c r="E10" s="1008">
        <v>2435.07</v>
      </c>
      <c r="F10" s="1009">
        <v>1088.43</v>
      </c>
      <c r="G10" s="1010">
        <f t="shared" si="4"/>
        <v>1346.64</v>
      </c>
      <c r="H10" s="1009">
        <v>6195.489499999999</v>
      </c>
      <c r="I10" s="1009">
        <v>0</v>
      </c>
      <c r="J10" s="1010">
        <f t="shared" si="5"/>
        <v>6195.489499999999</v>
      </c>
      <c r="K10" s="1009">
        <v>5134.5</v>
      </c>
      <c r="L10" s="1009">
        <v>0</v>
      </c>
      <c r="M10" s="1010">
        <f t="shared" si="0"/>
        <v>5134.5</v>
      </c>
      <c r="N10" s="1006">
        <v>6602.39</v>
      </c>
      <c r="O10" s="1006">
        <v>0</v>
      </c>
      <c r="P10" s="1011">
        <f t="shared" si="1"/>
        <v>6602.39</v>
      </c>
      <c r="Q10" s="1006"/>
      <c r="R10" s="1006"/>
      <c r="S10" s="1011">
        <f t="shared" si="2"/>
        <v>0</v>
      </c>
    </row>
    <row r="11" spans="1:19" ht="15" customHeight="1">
      <c r="A11" s="797" t="s">
        <v>1190</v>
      </c>
      <c r="B11" s="1005">
        <v>2257.5</v>
      </c>
      <c r="C11" s="1006">
        <v>496.34</v>
      </c>
      <c r="D11" s="1007">
        <f t="shared" si="3"/>
        <v>1761.16</v>
      </c>
      <c r="E11" s="1008">
        <v>3233.32</v>
      </c>
      <c r="F11" s="1009">
        <v>0</v>
      </c>
      <c r="G11" s="1010">
        <f t="shared" si="4"/>
        <v>3233.32</v>
      </c>
      <c r="H11" s="1009">
        <v>4826.32</v>
      </c>
      <c r="I11" s="1009">
        <v>0</v>
      </c>
      <c r="J11" s="1010">
        <f t="shared" si="5"/>
        <v>4826.32</v>
      </c>
      <c r="K11" s="1009">
        <v>6876.1</v>
      </c>
      <c r="L11" s="1009">
        <v>0</v>
      </c>
      <c r="M11" s="1010">
        <f t="shared" si="0"/>
        <v>6876.1</v>
      </c>
      <c r="N11" s="1006">
        <v>9124.41</v>
      </c>
      <c r="O11" s="1006">
        <v>0</v>
      </c>
      <c r="P11" s="1011">
        <f t="shared" si="1"/>
        <v>9124.41</v>
      </c>
      <c r="Q11" s="1006"/>
      <c r="R11" s="1006"/>
      <c r="S11" s="1011">
        <f t="shared" si="2"/>
        <v>0</v>
      </c>
    </row>
    <row r="12" spans="1:19" ht="15" customHeight="1">
      <c r="A12" s="797" t="s">
        <v>1191</v>
      </c>
      <c r="B12" s="1005">
        <v>2901.58</v>
      </c>
      <c r="C12" s="1006">
        <v>0</v>
      </c>
      <c r="D12" s="1007">
        <f t="shared" si="3"/>
        <v>2901.58</v>
      </c>
      <c r="E12" s="1008">
        <v>4718.09</v>
      </c>
      <c r="F12" s="1009">
        <v>0</v>
      </c>
      <c r="G12" s="1010">
        <f t="shared" si="4"/>
        <v>4718.09</v>
      </c>
      <c r="H12" s="1009">
        <v>4487.173</v>
      </c>
      <c r="I12" s="1009">
        <v>131.742</v>
      </c>
      <c r="J12" s="1010">
        <f t="shared" si="5"/>
        <v>4355.431</v>
      </c>
      <c r="K12" s="1009">
        <v>5420.58</v>
      </c>
      <c r="L12" s="1009">
        <v>0</v>
      </c>
      <c r="M12" s="1010">
        <f t="shared" si="0"/>
        <v>5420.58</v>
      </c>
      <c r="N12" s="1006">
        <v>5915.13</v>
      </c>
      <c r="O12" s="1006">
        <v>0</v>
      </c>
      <c r="P12" s="1011">
        <f t="shared" si="1"/>
        <v>5915.13</v>
      </c>
      <c r="Q12" s="1006"/>
      <c r="R12" s="1006"/>
      <c r="S12" s="1011">
        <f t="shared" si="2"/>
        <v>0</v>
      </c>
    </row>
    <row r="13" spans="1:19" ht="15" customHeight="1">
      <c r="A13" s="797" t="s">
        <v>1192</v>
      </c>
      <c r="B13" s="1005">
        <v>1893.9</v>
      </c>
      <c r="C13" s="1006">
        <v>0</v>
      </c>
      <c r="D13" s="1007">
        <f t="shared" si="3"/>
        <v>1893.9</v>
      </c>
      <c r="E13" s="1008">
        <v>2090.36</v>
      </c>
      <c r="F13" s="1009">
        <v>1750.53</v>
      </c>
      <c r="G13" s="1010">
        <f t="shared" si="4"/>
        <v>339.83000000000015</v>
      </c>
      <c r="H13" s="1009">
        <v>2934.97</v>
      </c>
      <c r="I13" s="1009">
        <v>0</v>
      </c>
      <c r="J13" s="1010">
        <f t="shared" si="5"/>
        <v>2934.97</v>
      </c>
      <c r="K13" s="1009">
        <v>3363.4045</v>
      </c>
      <c r="L13" s="1009">
        <v>511.488</v>
      </c>
      <c r="M13" s="1010">
        <f t="shared" si="0"/>
        <v>2851.9165000000003</v>
      </c>
      <c r="N13" s="1006">
        <v>7033.14</v>
      </c>
      <c r="O13" s="1006">
        <v>548.94</v>
      </c>
      <c r="P13" s="1011">
        <v>6484.18</v>
      </c>
      <c r="Q13" s="1006"/>
      <c r="R13" s="1006"/>
      <c r="S13" s="1011">
        <f t="shared" si="2"/>
        <v>0</v>
      </c>
    </row>
    <row r="14" spans="1:19" ht="15" customHeight="1">
      <c r="A14" s="797" t="s">
        <v>1193</v>
      </c>
      <c r="B14" s="1005">
        <v>1962.72</v>
      </c>
      <c r="C14" s="1006">
        <v>0</v>
      </c>
      <c r="D14" s="1007">
        <f t="shared" si="3"/>
        <v>1962.72</v>
      </c>
      <c r="E14" s="1008">
        <v>2120.21</v>
      </c>
      <c r="F14" s="1009">
        <v>0</v>
      </c>
      <c r="G14" s="1010">
        <f t="shared" si="4"/>
        <v>2120.21</v>
      </c>
      <c r="H14" s="1009">
        <v>5263.02</v>
      </c>
      <c r="I14" s="1009">
        <v>0</v>
      </c>
      <c r="J14" s="1010">
        <f t="shared" si="5"/>
        <v>5263.02</v>
      </c>
      <c r="K14" s="1009">
        <v>7260.27</v>
      </c>
      <c r="L14" s="1009">
        <v>0</v>
      </c>
      <c r="M14" s="1010">
        <f t="shared" si="0"/>
        <v>7260.27</v>
      </c>
      <c r="N14" s="1006">
        <v>12834.02</v>
      </c>
      <c r="O14" s="1006">
        <v>0</v>
      </c>
      <c r="P14" s="1011">
        <v>12834.02</v>
      </c>
      <c r="Q14" s="1006"/>
      <c r="R14" s="1006"/>
      <c r="S14" s="1011">
        <f t="shared" si="2"/>
        <v>0</v>
      </c>
    </row>
    <row r="15" spans="1:19" ht="15" customHeight="1">
      <c r="A15" s="797" t="s">
        <v>1194</v>
      </c>
      <c r="B15" s="1005">
        <v>2955.37</v>
      </c>
      <c r="C15" s="1006">
        <v>0</v>
      </c>
      <c r="D15" s="1007">
        <f t="shared" si="3"/>
        <v>2955.37</v>
      </c>
      <c r="E15" s="1008">
        <v>6237.81</v>
      </c>
      <c r="F15" s="1009">
        <v>0</v>
      </c>
      <c r="G15" s="1010">
        <f t="shared" si="4"/>
        <v>6237.81</v>
      </c>
      <c r="H15" s="1009">
        <v>3922.8</v>
      </c>
      <c r="I15" s="1009">
        <v>0</v>
      </c>
      <c r="J15" s="1010">
        <f t="shared" si="5"/>
        <v>3922.8</v>
      </c>
      <c r="K15" s="1006">
        <v>3531.87</v>
      </c>
      <c r="L15" s="1006">
        <v>0</v>
      </c>
      <c r="M15" s="1007">
        <f t="shared" si="0"/>
        <v>3531.87</v>
      </c>
      <c r="N15" s="1006">
        <v>10993.26</v>
      </c>
      <c r="O15" s="1006">
        <v>0</v>
      </c>
      <c r="P15" s="1011">
        <v>10993.26</v>
      </c>
      <c r="Q15" s="1006"/>
      <c r="R15" s="1006"/>
      <c r="S15" s="1011">
        <f t="shared" si="2"/>
        <v>0</v>
      </c>
    </row>
    <row r="16" spans="1:19" ht="15" customHeight="1">
      <c r="A16" s="797" t="s">
        <v>784</v>
      </c>
      <c r="B16" s="1005">
        <v>1971.17</v>
      </c>
      <c r="C16" s="1006">
        <v>408.86</v>
      </c>
      <c r="D16" s="1007">
        <f t="shared" si="3"/>
        <v>1562.31</v>
      </c>
      <c r="E16" s="1008">
        <v>3808.95</v>
      </c>
      <c r="F16" s="1009">
        <v>780.34</v>
      </c>
      <c r="G16" s="1010">
        <f t="shared" si="4"/>
        <v>3028.6099999999997</v>
      </c>
      <c r="H16" s="1009">
        <v>5023.75</v>
      </c>
      <c r="I16" s="1009">
        <v>0</v>
      </c>
      <c r="J16" s="1010">
        <f t="shared" si="5"/>
        <v>5023.75</v>
      </c>
      <c r="K16" s="1006">
        <v>4500.14</v>
      </c>
      <c r="L16" s="1006">
        <v>0</v>
      </c>
      <c r="M16" s="1007">
        <f t="shared" si="0"/>
        <v>4500.14</v>
      </c>
      <c r="N16" s="1006">
        <v>10622.39</v>
      </c>
      <c r="O16" s="1006">
        <v>0</v>
      </c>
      <c r="P16" s="1011">
        <v>10622.39</v>
      </c>
      <c r="Q16" s="1006"/>
      <c r="R16" s="1006"/>
      <c r="S16" s="1011">
        <f t="shared" si="2"/>
        <v>0</v>
      </c>
    </row>
    <row r="17" spans="1:19" ht="15" customHeight="1">
      <c r="A17" s="797" t="s">
        <v>785</v>
      </c>
      <c r="B17" s="1005">
        <v>4584.48</v>
      </c>
      <c r="C17" s="1006">
        <v>0</v>
      </c>
      <c r="D17" s="1007">
        <f t="shared" si="3"/>
        <v>4584.48</v>
      </c>
      <c r="E17" s="1008">
        <v>2288.94</v>
      </c>
      <c r="F17" s="1009">
        <v>0</v>
      </c>
      <c r="G17" s="1010">
        <f t="shared" si="4"/>
        <v>2288.94</v>
      </c>
      <c r="H17" s="1009">
        <v>9752.21</v>
      </c>
      <c r="I17" s="1009">
        <v>0</v>
      </c>
      <c r="J17" s="1010">
        <f t="shared" si="5"/>
        <v>9752.21</v>
      </c>
      <c r="K17" s="1006">
        <v>5395.53</v>
      </c>
      <c r="L17" s="1006">
        <v>0</v>
      </c>
      <c r="M17" s="1007">
        <f t="shared" si="0"/>
        <v>5395.53</v>
      </c>
      <c r="N17" s="1006">
        <v>12503.12</v>
      </c>
      <c r="O17" s="1006">
        <v>0</v>
      </c>
      <c r="P17" s="1011">
        <v>12503.12</v>
      </c>
      <c r="Q17" s="1006"/>
      <c r="R17" s="1006"/>
      <c r="S17" s="1011">
        <f t="shared" si="2"/>
        <v>0</v>
      </c>
    </row>
    <row r="18" spans="1:19" ht="15" customHeight="1">
      <c r="A18" s="1012" t="s">
        <v>786</v>
      </c>
      <c r="B18" s="1013">
        <v>3337.29</v>
      </c>
      <c r="C18" s="1014">
        <v>1132.25</v>
      </c>
      <c r="D18" s="1007">
        <f t="shared" si="3"/>
        <v>2205.04</v>
      </c>
      <c r="E18" s="1015">
        <v>3849.1</v>
      </c>
      <c r="F18" s="1016">
        <v>0</v>
      </c>
      <c r="G18" s="1007">
        <f t="shared" si="4"/>
        <v>3849.1</v>
      </c>
      <c r="H18" s="1006">
        <v>5827.24</v>
      </c>
      <c r="I18" s="1006">
        <v>0</v>
      </c>
      <c r="J18" s="1007">
        <f t="shared" si="5"/>
        <v>5827.24</v>
      </c>
      <c r="K18" s="1006">
        <v>6596.009</v>
      </c>
      <c r="L18" s="1006">
        <v>0</v>
      </c>
      <c r="M18" s="1007">
        <f t="shared" si="0"/>
        <v>6596.009</v>
      </c>
      <c r="N18" s="1006">
        <v>13516.69</v>
      </c>
      <c r="O18" s="1006">
        <v>215.42</v>
      </c>
      <c r="P18" s="1011">
        <f>SUM(N18-O18)</f>
        <v>13301.27</v>
      </c>
      <c r="Q18" s="1006"/>
      <c r="R18" s="1006"/>
      <c r="S18" s="1011">
        <f t="shared" si="2"/>
        <v>0</v>
      </c>
    </row>
    <row r="19" spans="1:19" s="1022" customFormat="1" ht="15" customHeight="1" thickBot="1">
      <c r="A19" s="1017" t="s">
        <v>789</v>
      </c>
      <c r="B19" s="1018">
        <f>SUM(B7:B18)</f>
        <v>30151.999999999996</v>
      </c>
      <c r="C19" s="1019">
        <f>SUM(C7:C18)</f>
        <v>2037.45</v>
      </c>
      <c r="D19" s="1020">
        <f>SUM(B19-C19)</f>
        <v>28114.549999999996</v>
      </c>
      <c r="E19" s="1018">
        <f>SUM(E7:E18)</f>
        <v>37894.65</v>
      </c>
      <c r="F19" s="1019">
        <f>SUM(F7:F18)</f>
        <v>3619.3</v>
      </c>
      <c r="G19" s="1020">
        <f>SUM(E19-F19)</f>
        <v>34275.35</v>
      </c>
      <c r="H19" s="1018">
        <f>SUM(H7:H18)</f>
        <v>55877.5125</v>
      </c>
      <c r="I19" s="1019">
        <f>SUM(I7:I18)</f>
        <v>654.478</v>
      </c>
      <c r="J19" s="1020">
        <f t="shared" si="5"/>
        <v>55223.034499999994</v>
      </c>
      <c r="K19" s="1018">
        <f>SUM(K7:K18)</f>
        <v>64966.6535</v>
      </c>
      <c r="L19" s="1019">
        <f>SUM(L7:L18)</f>
        <v>511.488</v>
      </c>
      <c r="M19" s="1020">
        <f>SUM(K19-L19)-0.01</f>
        <v>64455.1555</v>
      </c>
      <c r="N19" s="1018">
        <f>SUM(N7:N18)</f>
        <v>103574.4</v>
      </c>
      <c r="O19" s="1019">
        <f>SUM(O7:O18)</f>
        <v>1164.74</v>
      </c>
      <c r="P19" s="1021">
        <f>SUM(N19-O19)</f>
        <v>102409.65999999999</v>
      </c>
      <c r="Q19" s="1018">
        <f>SUM(Q7:Q18)</f>
        <v>5574.13</v>
      </c>
      <c r="R19" s="1019">
        <f>SUM(R7:R18)</f>
        <v>183.84</v>
      </c>
      <c r="S19" s="1021">
        <f>SUM(Q19-R19)</f>
        <v>5390.29</v>
      </c>
    </row>
    <row r="20" spans="1:16" s="1022" customFormat="1" ht="15" customHeight="1">
      <c r="A20" s="1269"/>
      <c r="B20" s="1270"/>
      <c r="C20" s="1270"/>
      <c r="D20" s="1270"/>
      <c r="E20" s="1270"/>
      <c r="F20" s="1270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</row>
    <row r="21" s="795" customFormat="1" ht="16.5" customHeight="1">
      <c r="A21" s="795" t="s">
        <v>1206</v>
      </c>
    </row>
    <row r="22" ht="12.75">
      <c r="A22" s="795"/>
    </row>
  </sheetData>
  <mergeCells count="9">
    <mergeCell ref="Q5:S5"/>
    <mergeCell ref="A2:S2"/>
    <mergeCell ref="A1:S1"/>
    <mergeCell ref="A3:J3"/>
    <mergeCell ref="B5:D5"/>
    <mergeCell ref="E5:G5"/>
    <mergeCell ref="H5:J5"/>
    <mergeCell ref="K5:M5"/>
    <mergeCell ref="N5:P5"/>
  </mergeCells>
  <printOptions horizontalCentered="1"/>
  <pageMargins left="0.42" right="0.2" top="1" bottom="1" header="0.5" footer="0.5"/>
  <pageSetup fitToHeight="1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O27" sqref="O27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795" customFormat="1" ht="12.75">
      <c r="A1" s="1620" t="s">
        <v>874</v>
      </c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  <c r="S1" s="1620"/>
    </row>
    <row r="2" spans="1:19" s="795" customFormat="1" ht="15.75">
      <c r="A2" s="1621" t="s">
        <v>1200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1621"/>
      <c r="P2" s="1621"/>
      <c r="Q2" s="1621"/>
      <c r="R2" s="1621"/>
      <c r="S2" s="1621"/>
    </row>
    <row r="3" spans="1:10" ht="12.75" hidden="1">
      <c r="A3" s="1629" t="s">
        <v>1201</v>
      </c>
      <c r="B3" s="1629"/>
      <c r="C3" s="1629"/>
      <c r="D3" s="1629"/>
      <c r="E3" s="1629"/>
      <c r="F3" s="1629"/>
      <c r="G3" s="1629"/>
      <c r="H3" s="1629"/>
      <c r="I3" s="1629"/>
      <c r="J3" s="1629"/>
    </row>
    <row r="4" spans="1:19" ht="13.5" thickBot="1">
      <c r="A4" s="997"/>
      <c r="B4" s="997"/>
      <c r="C4" s="997"/>
      <c r="D4" s="997"/>
      <c r="E4" s="997"/>
      <c r="F4" s="997"/>
      <c r="G4" s="997"/>
      <c r="H4" s="997"/>
      <c r="I4" s="409"/>
      <c r="J4" s="409"/>
      <c r="K4" s="997"/>
      <c r="L4" s="409"/>
      <c r="M4" s="103"/>
      <c r="N4" s="997"/>
      <c r="O4" s="409"/>
      <c r="S4" s="103" t="s">
        <v>1207</v>
      </c>
    </row>
    <row r="5" spans="1:19" ht="12.75">
      <c r="A5" s="998"/>
      <c r="B5" s="1630" t="s">
        <v>1202</v>
      </c>
      <c r="C5" s="1625"/>
      <c r="D5" s="1619"/>
      <c r="E5" s="1630" t="str">
        <f>forex_nrs!E5</f>
        <v>2004/05</v>
      </c>
      <c r="F5" s="1625"/>
      <c r="G5" s="1619"/>
      <c r="H5" s="1625" t="str">
        <f>forex_nrs!H5</f>
        <v>2005/06</v>
      </c>
      <c r="I5" s="1625"/>
      <c r="J5" s="1619"/>
      <c r="K5" s="1625" t="str">
        <f>forex_nrs!K5</f>
        <v>2006/07</v>
      </c>
      <c r="L5" s="1625"/>
      <c r="M5" s="1619"/>
      <c r="N5" s="1625" t="str">
        <f>forex_nrs!N5</f>
        <v>2007/08</v>
      </c>
      <c r="O5" s="1625"/>
      <c r="P5" s="1626"/>
      <c r="Q5" s="1625" t="str">
        <f>forex_nrs!Q5</f>
        <v>2008/09</v>
      </c>
      <c r="R5" s="1625"/>
      <c r="S5" s="1626"/>
    </row>
    <row r="6" spans="1:19" s="1004" customFormat="1" ht="24">
      <c r="A6" s="999" t="s">
        <v>901</v>
      </c>
      <c r="B6" s="1000" t="s">
        <v>1203</v>
      </c>
      <c r="C6" s="1001" t="s">
        <v>1204</v>
      </c>
      <c r="D6" s="1002" t="s">
        <v>1205</v>
      </c>
      <c r="E6" s="1000" t="s">
        <v>1203</v>
      </c>
      <c r="F6" s="1001" t="s">
        <v>1204</v>
      </c>
      <c r="G6" s="1002" t="s">
        <v>1205</v>
      </c>
      <c r="H6" s="1001" t="s">
        <v>1203</v>
      </c>
      <c r="I6" s="1001" t="s">
        <v>1204</v>
      </c>
      <c r="J6" s="1002" t="s">
        <v>1205</v>
      </c>
      <c r="K6" s="1001" t="s">
        <v>1203</v>
      </c>
      <c r="L6" s="1001" t="s">
        <v>1204</v>
      </c>
      <c r="M6" s="1002" t="s">
        <v>1205</v>
      </c>
      <c r="N6" s="1001" t="s">
        <v>1203</v>
      </c>
      <c r="O6" s="1001" t="s">
        <v>1204</v>
      </c>
      <c r="P6" s="1003" t="s">
        <v>1205</v>
      </c>
      <c r="Q6" s="1001" t="s">
        <v>1203</v>
      </c>
      <c r="R6" s="1001" t="s">
        <v>1204</v>
      </c>
      <c r="S6" s="1003" t="s">
        <v>1205</v>
      </c>
    </row>
    <row r="7" spans="1:19" ht="15" customHeight="1">
      <c r="A7" s="797" t="s">
        <v>1186</v>
      </c>
      <c r="B7" s="1008">
        <v>9.8</v>
      </c>
      <c r="C7" s="1009">
        <v>0</v>
      </c>
      <c r="D7" s="1010">
        <f>SUM(B7-C7)</f>
        <v>9.8</v>
      </c>
      <c r="E7" s="1008">
        <v>18.2</v>
      </c>
      <c r="F7" s="1009">
        <v>0</v>
      </c>
      <c r="G7" s="1010">
        <f>SUM(E7-F7)</f>
        <v>18.2</v>
      </c>
      <c r="H7" s="1009">
        <v>24.1</v>
      </c>
      <c r="I7" s="1009">
        <v>7.4</v>
      </c>
      <c r="J7" s="1010">
        <f>SUM(H7-I7)</f>
        <v>16.700000000000003</v>
      </c>
      <c r="K7" s="1009">
        <v>87.5</v>
      </c>
      <c r="L7" s="1009">
        <v>0</v>
      </c>
      <c r="M7" s="1010">
        <f aca="true" t="shared" si="0" ref="M7:M18">SUM(K7-L7)</f>
        <v>87.5</v>
      </c>
      <c r="N7" s="1006">
        <v>34.55</v>
      </c>
      <c r="O7" s="1006">
        <v>0</v>
      </c>
      <c r="P7" s="1011">
        <f aca="true" t="shared" si="1" ref="P7:P12">SUM(N7-O7)</f>
        <v>34.55</v>
      </c>
      <c r="Q7" s="1006">
        <v>81.75</v>
      </c>
      <c r="R7" s="1006">
        <v>2.7</v>
      </c>
      <c r="S7" s="1011">
        <f aca="true" t="shared" si="2" ref="S7:S18">SUM(Q7-R7)</f>
        <v>79.05</v>
      </c>
    </row>
    <row r="8" spans="1:19" ht="15" customHeight="1">
      <c r="A8" s="797" t="s">
        <v>1187</v>
      </c>
      <c r="B8" s="1008">
        <v>17.9</v>
      </c>
      <c r="C8" s="1009">
        <v>0</v>
      </c>
      <c r="D8" s="1010">
        <f aca="true" t="shared" si="3" ref="D8:D18">SUM(B8-C8)</f>
        <v>17.9</v>
      </c>
      <c r="E8" s="1008">
        <v>27.6</v>
      </c>
      <c r="F8" s="1009">
        <v>0</v>
      </c>
      <c r="G8" s="1010">
        <f aca="true" t="shared" si="4" ref="G8:G18">SUM(E8-F8)</f>
        <v>27.6</v>
      </c>
      <c r="H8" s="1009">
        <v>30.5</v>
      </c>
      <c r="I8" s="1009">
        <v>0</v>
      </c>
      <c r="J8" s="1010">
        <f aca="true" t="shared" si="5" ref="J8:J19">SUM(H8-I8)</f>
        <v>30.5</v>
      </c>
      <c r="K8" s="1009">
        <v>63.85</v>
      </c>
      <c r="L8" s="1009">
        <v>0</v>
      </c>
      <c r="M8" s="1010">
        <f t="shared" si="0"/>
        <v>63.85</v>
      </c>
      <c r="N8" s="1006">
        <v>72.9</v>
      </c>
      <c r="O8" s="1006">
        <v>6</v>
      </c>
      <c r="P8" s="1011">
        <f t="shared" si="1"/>
        <v>66.9</v>
      </c>
      <c r="Q8" s="1006"/>
      <c r="R8" s="1006"/>
      <c r="S8" s="1011">
        <f t="shared" si="2"/>
        <v>0</v>
      </c>
    </row>
    <row r="9" spans="1:19" ht="15" customHeight="1">
      <c r="A9" s="797" t="s">
        <v>1188</v>
      </c>
      <c r="B9" s="1008">
        <v>47.6</v>
      </c>
      <c r="C9" s="1009">
        <v>0</v>
      </c>
      <c r="D9" s="1010">
        <f t="shared" si="3"/>
        <v>47.6</v>
      </c>
      <c r="E9" s="1008">
        <v>49.4</v>
      </c>
      <c r="F9" s="1009">
        <v>0</v>
      </c>
      <c r="G9" s="1010">
        <f t="shared" si="4"/>
        <v>49.4</v>
      </c>
      <c r="H9" s="1009">
        <v>53</v>
      </c>
      <c r="I9" s="1009">
        <v>0</v>
      </c>
      <c r="J9" s="1010">
        <f t="shared" si="5"/>
        <v>53</v>
      </c>
      <c r="K9" s="1009">
        <v>76.25</v>
      </c>
      <c r="L9" s="1009">
        <v>0</v>
      </c>
      <c r="M9" s="1010">
        <f t="shared" si="0"/>
        <v>76.25</v>
      </c>
      <c r="N9" s="1006">
        <v>115.9</v>
      </c>
      <c r="O9" s="1006">
        <v>0</v>
      </c>
      <c r="P9" s="1011">
        <f t="shared" si="1"/>
        <v>115.9</v>
      </c>
      <c r="Q9" s="1006"/>
      <c r="R9" s="1006"/>
      <c r="S9" s="1011">
        <f t="shared" si="2"/>
        <v>0</v>
      </c>
    </row>
    <row r="10" spans="1:19" ht="15" customHeight="1">
      <c r="A10" s="797" t="s">
        <v>1189</v>
      </c>
      <c r="B10" s="1008">
        <v>36.4</v>
      </c>
      <c r="C10" s="1009">
        <v>0</v>
      </c>
      <c r="D10" s="1010">
        <f t="shared" si="3"/>
        <v>36.4</v>
      </c>
      <c r="E10" s="1008">
        <v>32.9</v>
      </c>
      <c r="F10" s="1009">
        <v>14.6</v>
      </c>
      <c r="G10" s="1010">
        <f t="shared" si="4"/>
        <v>18.299999999999997</v>
      </c>
      <c r="H10" s="1009">
        <v>84.35</v>
      </c>
      <c r="I10" s="1009">
        <v>0</v>
      </c>
      <c r="J10" s="1010">
        <f t="shared" si="5"/>
        <v>84.35</v>
      </c>
      <c r="K10" s="1009">
        <v>71.05</v>
      </c>
      <c r="L10" s="1009">
        <v>0</v>
      </c>
      <c r="M10" s="1010">
        <f t="shared" si="0"/>
        <v>71.05</v>
      </c>
      <c r="N10" s="1006">
        <v>104.1</v>
      </c>
      <c r="O10" s="1006">
        <v>0</v>
      </c>
      <c r="P10" s="1011">
        <f t="shared" si="1"/>
        <v>104.1</v>
      </c>
      <c r="Q10" s="1006"/>
      <c r="R10" s="1006"/>
      <c r="S10" s="1011">
        <f t="shared" si="2"/>
        <v>0</v>
      </c>
    </row>
    <row r="11" spans="1:19" ht="15" customHeight="1">
      <c r="A11" s="797" t="s">
        <v>1190</v>
      </c>
      <c r="B11" s="1008">
        <v>30.4</v>
      </c>
      <c r="C11" s="1009">
        <v>6.7</v>
      </c>
      <c r="D11" s="1010">
        <f t="shared" si="3"/>
        <v>23.7</v>
      </c>
      <c r="E11" s="1008">
        <v>44.5</v>
      </c>
      <c r="F11" s="1009">
        <v>0</v>
      </c>
      <c r="G11" s="1010">
        <f t="shared" si="4"/>
        <v>44.5</v>
      </c>
      <c r="H11" s="1009">
        <v>65</v>
      </c>
      <c r="I11" s="1009">
        <v>0</v>
      </c>
      <c r="J11" s="1010">
        <f t="shared" si="5"/>
        <v>65</v>
      </c>
      <c r="K11" s="1009">
        <v>95.85</v>
      </c>
      <c r="L11" s="1009">
        <v>0</v>
      </c>
      <c r="M11" s="1010">
        <f t="shared" si="0"/>
        <v>95.85</v>
      </c>
      <c r="N11" s="1006">
        <v>143.4</v>
      </c>
      <c r="O11" s="1006">
        <v>0</v>
      </c>
      <c r="P11" s="1011">
        <f t="shared" si="1"/>
        <v>143.4</v>
      </c>
      <c r="Q11" s="1006"/>
      <c r="R11" s="1006"/>
      <c r="S11" s="1011">
        <f t="shared" si="2"/>
        <v>0</v>
      </c>
    </row>
    <row r="12" spans="1:19" ht="15" customHeight="1">
      <c r="A12" s="797" t="s">
        <v>1191</v>
      </c>
      <c r="B12" s="1008">
        <v>39.2</v>
      </c>
      <c r="C12" s="1009">
        <v>0</v>
      </c>
      <c r="D12" s="1010">
        <f t="shared" si="3"/>
        <v>39.2</v>
      </c>
      <c r="E12" s="1008">
        <v>66.2</v>
      </c>
      <c r="F12" s="1009">
        <v>0</v>
      </c>
      <c r="G12" s="1010">
        <f t="shared" si="4"/>
        <v>66.2</v>
      </c>
      <c r="H12" s="1009">
        <v>62.3</v>
      </c>
      <c r="I12" s="1009">
        <v>1.8</v>
      </c>
      <c r="J12" s="1010">
        <f t="shared" si="5"/>
        <v>60.5</v>
      </c>
      <c r="K12" s="1009">
        <v>75.95</v>
      </c>
      <c r="L12" s="1009">
        <v>0</v>
      </c>
      <c r="M12" s="1010">
        <f t="shared" si="0"/>
        <v>75.95</v>
      </c>
      <c r="N12" s="1006">
        <v>93.3</v>
      </c>
      <c r="O12" s="1006">
        <v>0</v>
      </c>
      <c r="P12" s="1011">
        <f t="shared" si="1"/>
        <v>93.3</v>
      </c>
      <c r="Q12" s="1006"/>
      <c r="R12" s="1006"/>
      <c r="S12" s="1011">
        <f t="shared" si="2"/>
        <v>0</v>
      </c>
    </row>
    <row r="13" spans="1:19" ht="15" customHeight="1">
      <c r="A13" s="797" t="s">
        <v>1192</v>
      </c>
      <c r="B13" s="1008">
        <v>25.7</v>
      </c>
      <c r="C13" s="1009">
        <v>0</v>
      </c>
      <c r="D13" s="1010">
        <f t="shared" si="3"/>
        <v>25.7</v>
      </c>
      <c r="E13" s="1008">
        <v>29.5</v>
      </c>
      <c r="F13" s="1009">
        <v>24.5</v>
      </c>
      <c r="G13" s="1010">
        <f t="shared" si="4"/>
        <v>5</v>
      </c>
      <c r="H13" s="1009">
        <v>41.2</v>
      </c>
      <c r="I13" s="1009">
        <v>0</v>
      </c>
      <c r="J13" s="1010">
        <f t="shared" si="5"/>
        <v>41.2</v>
      </c>
      <c r="K13" s="1009">
        <v>47.55</v>
      </c>
      <c r="L13" s="1009">
        <v>7.2</v>
      </c>
      <c r="M13" s="1010">
        <f t="shared" si="0"/>
        <v>40.349999999999994</v>
      </c>
      <c r="N13" s="1009">
        <v>111.05</v>
      </c>
      <c r="O13" s="1009">
        <v>8.6</v>
      </c>
      <c r="P13" s="1023">
        <v>102.45</v>
      </c>
      <c r="Q13" s="1009"/>
      <c r="R13" s="1009"/>
      <c r="S13" s="1023">
        <f t="shared" si="2"/>
        <v>0</v>
      </c>
    </row>
    <row r="14" spans="1:19" ht="15" customHeight="1">
      <c r="A14" s="797" t="s">
        <v>1193</v>
      </c>
      <c r="B14" s="1008">
        <v>26.7</v>
      </c>
      <c r="C14" s="1009">
        <v>0</v>
      </c>
      <c r="D14" s="1010">
        <f t="shared" si="3"/>
        <v>26.7</v>
      </c>
      <c r="E14" s="1008">
        <v>29.9</v>
      </c>
      <c r="F14" s="1009">
        <v>0</v>
      </c>
      <c r="G14" s="1010">
        <f t="shared" si="4"/>
        <v>29.9</v>
      </c>
      <c r="H14" s="1009">
        <v>73.6</v>
      </c>
      <c r="I14" s="1009">
        <v>0</v>
      </c>
      <c r="J14" s="1010">
        <f t="shared" si="5"/>
        <v>73.6</v>
      </c>
      <c r="K14" s="1009">
        <v>102.5</v>
      </c>
      <c r="L14" s="1009">
        <v>0</v>
      </c>
      <c r="M14" s="1010">
        <f t="shared" si="0"/>
        <v>102.5</v>
      </c>
      <c r="N14" s="1009">
        <v>199.6</v>
      </c>
      <c r="O14" s="1009">
        <v>0</v>
      </c>
      <c r="P14" s="1023">
        <v>199.6</v>
      </c>
      <c r="Q14" s="1009"/>
      <c r="R14" s="1009"/>
      <c r="S14" s="1023">
        <f t="shared" si="2"/>
        <v>0</v>
      </c>
    </row>
    <row r="15" spans="1:19" ht="15" customHeight="1">
      <c r="A15" s="797" t="s">
        <v>1194</v>
      </c>
      <c r="B15" s="1008">
        <v>40.6</v>
      </c>
      <c r="C15" s="1009">
        <v>0</v>
      </c>
      <c r="D15" s="1010">
        <f t="shared" si="3"/>
        <v>40.6</v>
      </c>
      <c r="E15" s="1008">
        <v>88</v>
      </c>
      <c r="F15" s="1009">
        <v>0</v>
      </c>
      <c r="G15" s="1010">
        <f t="shared" si="4"/>
        <v>88</v>
      </c>
      <c r="H15" s="1009">
        <v>54.7</v>
      </c>
      <c r="I15" s="1009">
        <v>0</v>
      </c>
      <c r="J15" s="1010">
        <f t="shared" si="5"/>
        <v>54.7</v>
      </c>
      <c r="K15" s="1006">
        <v>50.9</v>
      </c>
      <c r="L15" s="1006">
        <v>0</v>
      </c>
      <c r="M15" s="1007">
        <f t="shared" si="0"/>
        <v>50.9</v>
      </c>
      <c r="N15" s="1006">
        <v>170.25</v>
      </c>
      <c r="O15" s="1006">
        <v>0</v>
      </c>
      <c r="P15" s="1011">
        <v>170.25</v>
      </c>
      <c r="Q15" s="1006"/>
      <c r="R15" s="1006"/>
      <c r="S15" s="1011">
        <f t="shared" si="2"/>
        <v>0</v>
      </c>
    </row>
    <row r="16" spans="1:19" ht="15" customHeight="1">
      <c r="A16" s="797" t="s">
        <v>784</v>
      </c>
      <c r="B16" s="1008">
        <v>17.3</v>
      </c>
      <c r="C16" s="1009">
        <v>5.7</v>
      </c>
      <c r="D16" s="1010">
        <f t="shared" si="3"/>
        <v>11.600000000000001</v>
      </c>
      <c r="E16" s="1008">
        <v>53.9</v>
      </c>
      <c r="F16" s="1009">
        <v>11</v>
      </c>
      <c r="G16" s="1010">
        <f t="shared" si="4"/>
        <v>42.9</v>
      </c>
      <c r="H16" s="1009">
        <v>69.25</v>
      </c>
      <c r="I16" s="1009">
        <v>0</v>
      </c>
      <c r="J16" s="1010">
        <f t="shared" si="5"/>
        <v>69.25</v>
      </c>
      <c r="K16" s="1006">
        <v>67.5</v>
      </c>
      <c r="L16" s="1006">
        <v>0</v>
      </c>
      <c r="M16" s="1007">
        <f t="shared" si="0"/>
        <v>67.5</v>
      </c>
      <c r="N16" s="1006">
        <v>164.3</v>
      </c>
      <c r="O16" s="1006">
        <v>0</v>
      </c>
      <c r="P16" s="1011">
        <v>164.3</v>
      </c>
      <c r="Q16" s="1006"/>
      <c r="R16" s="1006"/>
      <c r="S16" s="1011">
        <f t="shared" si="2"/>
        <v>0</v>
      </c>
    </row>
    <row r="17" spans="1:19" ht="15" customHeight="1">
      <c r="A17" s="797" t="s">
        <v>785</v>
      </c>
      <c r="B17" s="1008">
        <v>62.35</v>
      </c>
      <c r="C17" s="1009">
        <v>0</v>
      </c>
      <c r="D17" s="1010">
        <f t="shared" si="3"/>
        <v>62.35</v>
      </c>
      <c r="E17" s="1008">
        <v>32.4</v>
      </c>
      <c r="F17" s="1009">
        <v>0</v>
      </c>
      <c r="G17" s="1010">
        <f t="shared" si="4"/>
        <v>32.4</v>
      </c>
      <c r="H17" s="1009">
        <v>133</v>
      </c>
      <c r="I17" s="1009">
        <v>0</v>
      </c>
      <c r="J17" s="1010">
        <f t="shared" si="5"/>
        <v>133</v>
      </c>
      <c r="K17" s="1006">
        <v>82.75</v>
      </c>
      <c r="L17" s="1006">
        <v>0</v>
      </c>
      <c r="M17" s="1007">
        <f t="shared" si="0"/>
        <v>82.75</v>
      </c>
      <c r="N17" s="1006">
        <v>183.45</v>
      </c>
      <c r="O17" s="1006">
        <v>0</v>
      </c>
      <c r="P17" s="1011">
        <v>183.45</v>
      </c>
      <c r="Q17" s="1006"/>
      <c r="R17" s="1006"/>
      <c r="S17" s="1011">
        <f t="shared" si="2"/>
        <v>0</v>
      </c>
    </row>
    <row r="18" spans="1:19" ht="15" customHeight="1">
      <c r="A18" s="1012" t="s">
        <v>786</v>
      </c>
      <c r="B18" s="1015">
        <v>44.85</v>
      </c>
      <c r="C18" s="1016">
        <v>15.2</v>
      </c>
      <c r="D18" s="1007">
        <f t="shared" si="3"/>
        <v>29.650000000000002</v>
      </c>
      <c r="E18" s="1015">
        <v>54.5</v>
      </c>
      <c r="F18" s="1016">
        <v>0</v>
      </c>
      <c r="G18" s="1007">
        <f t="shared" si="4"/>
        <v>54.5</v>
      </c>
      <c r="H18" s="1006">
        <v>78.8</v>
      </c>
      <c r="I18" s="1006">
        <v>0</v>
      </c>
      <c r="J18" s="1007">
        <f t="shared" si="5"/>
        <v>78.8</v>
      </c>
      <c r="K18" s="1006">
        <v>101.3</v>
      </c>
      <c r="L18" s="1006">
        <v>0</v>
      </c>
      <c r="M18" s="1007">
        <f t="shared" si="0"/>
        <v>101.3</v>
      </c>
      <c r="N18" s="1006">
        <v>196.35</v>
      </c>
      <c r="O18" s="1006">
        <v>3.1</v>
      </c>
      <c r="P18" s="1011">
        <f>SUM(N18-O18)</f>
        <v>193.25</v>
      </c>
      <c r="Q18" s="1006"/>
      <c r="R18" s="1006"/>
      <c r="S18" s="1011">
        <f t="shared" si="2"/>
        <v>0</v>
      </c>
    </row>
    <row r="19" spans="1:19" s="1022" customFormat="1" ht="15" customHeight="1" thickBot="1">
      <c r="A19" s="1017" t="s">
        <v>789</v>
      </c>
      <c r="B19" s="1018">
        <f>SUM(B7:B18)</f>
        <v>398.80000000000007</v>
      </c>
      <c r="C19" s="1019">
        <f>SUM(C7:C18)</f>
        <v>27.6</v>
      </c>
      <c r="D19" s="1020">
        <f>SUM(B19-C19)</f>
        <v>371.20000000000005</v>
      </c>
      <c r="E19" s="1018">
        <f>SUM(E7:E18)</f>
        <v>527</v>
      </c>
      <c r="F19" s="1019">
        <f>SUM(F7:F18)</f>
        <v>50.1</v>
      </c>
      <c r="G19" s="1020">
        <f>SUM(E19-F19)</f>
        <v>476.9</v>
      </c>
      <c r="H19" s="1018">
        <f>SUM(H7:H18)</f>
        <v>769.8</v>
      </c>
      <c r="I19" s="1019">
        <f>SUM(I7:I18)</f>
        <v>9.200000000000001</v>
      </c>
      <c r="J19" s="1020">
        <f t="shared" si="5"/>
        <v>760.5999999999999</v>
      </c>
      <c r="K19" s="1018">
        <f>SUM(K7:K18)</f>
        <v>922.9499999999999</v>
      </c>
      <c r="L19" s="1019">
        <f>SUM(L7:L18)</f>
        <v>7.2</v>
      </c>
      <c r="M19" s="1020">
        <f>SUM(K19-L19)</f>
        <v>915.7499999999999</v>
      </c>
      <c r="N19" s="1018">
        <f>SUM(N7:N18)</f>
        <v>1589.1499999999999</v>
      </c>
      <c r="O19" s="1019">
        <f>SUM(O7:O18)</f>
        <v>17.7</v>
      </c>
      <c r="P19" s="1021">
        <f>SUM(N19-O19)</f>
        <v>1571.4499999999998</v>
      </c>
      <c r="Q19" s="1018">
        <f>SUM(Q7:Q18)</f>
        <v>81.75</v>
      </c>
      <c r="R19" s="1019">
        <f>SUM(R7:R18)</f>
        <v>2.7</v>
      </c>
      <c r="S19" s="1021">
        <f>SUM(Q19-R19)</f>
        <v>79.05</v>
      </c>
    </row>
    <row r="20" s="795" customFormat="1" ht="16.5" customHeight="1">
      <c r="A20" s="795" t="s">
        <v>1206</v>
      </c>
    </row>
  </sheetData>
  <mergeCells count="9">
    <mergeCell ref="Q5:S5"/>
    <mergeCell ref="A1:S1"/>
    <mergeCell ref="A2:S2"/>
    <mergeCell ref="A3:J3"/>
    <mergeCell ref="B5:D5"/>
    <mergeCell ref="E5:G5"/>
    <mergeCell ref="H5:J5"/>
    <mergeCell ref="K5:M5"/>
    <mergeCell ref="N5:P5"/>
  </mergeCells>
  <printOptions horizontalCentered="1"/>
  <pageMargins left="0.56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H22" sqref="H22"/>
    </sheetView>
  </sheetViews>
  <sheetFormatPr defaultColWidth="9.140625" defaultRowHeight="12.75"/>
  <cols>
    <col min="1" max="1" width="10.00390625" style="940" customWidth="1"/>
    <col min="2" max="2" width="10.7109375" style="940" hidden="1" customWidth="1"/>
    <col min="3" max="3" width="8.140625" style="940" hidden="1" customWidth="1"/>
    <col min="4" max="4" width="10.7109375" style="940" bestFit="1" customWidth="1"/>
    <col min="5" max="5" width="8.140625" style="940" bestFit="1" customWidth="1"/>
    <col min="6" max="6" width="10.7109375" style="940" bestFit="1" customWidth="1"/>
    <col min="7" max="7" width="8.140625" style="940" bestFit="1" customWidth="1"/>
    <col min="8" max="8" width="11.00390625" style="940" bestFit="1" customWidth="1"/>
    <col min="9" max="9" width="8.140625" style="940" customWidth="1"/>
    <col min="10" max="10" width="11.28125" style="940" bestFit="1" customWidth="1"/>
    <col min="11" max="11" width="8.140625" style="940" customWidth="1"/>
    <col min="12" max="16384" width="9.140625" style="940" customWidth="1"/>
  </cols>
  <sheetData>
    <row r="1" spans="1:19" ht="12.75">
      <c r="A1" s="1684" t="s">
        <v>875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935"/>
      <c r="O1" s="935"/>
      <c r="P1" s="935"/>
      <c r="Q1" s="935"/>
      <c r="R1" s="935"/>
      <c r="S1" s="935"/>
    </row>
    <row r="2" spans="1:19" ht="15.75">
      <c r="A2" s="1645" t="s">
        <v>12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076"/>
      <c r="O2" s="935"/>
      <c r="P2" s="935"/>
      <c r="Q2" s="935"/>
      <c r="R2" s="935"/>
      <c r="S2" s="935"/>
    </row>
    <row r="3" spans="1:13" ht="17.25" customHeight="1">
      <c r="A3" s="850"/>
      <c r="B3" s="850"/>
      <c r="C3" s="850"/>
      <c r="D3" s="1024"/>
      <c r="E3" s="1024"/>
      <c r="F3" s="1024"/>
      <c r="G3" s="1024"/>
      <c r="H3" s="1024"/>
      <c r="I3" s="103"/>
      <c r="J3" s="1024"/>
      <c r="M3" s="103" t="s">
        <v>1208</v>
      </c>
    </row>
    <row r="4" spans="1:13" s="1026" customFormat="1" ht="13.5" customHeight="1">
      <c r="A4" s="1025"/>
      <c r="B4" s="1686" t="s">
        <v>1202</v>
      </c>
      <c r="C4" s="1685"/>
      <c r="D4" s="1687" t="str">
        <f>forex_nrs!E5</f>
        <v>2004/05</v>
      </c>
      <c r="E4" s="1685"/>
      <c r="F4" s="1622" t="str">
        <f>forex_nrs!H5</f>
        <v>2005/06</v>
      </c>
      <c r="G4" s="1685"/>
      <c r="H4" s="1622" t="str">
        <f>forex_nrs!K5</f>
        <v>2006/07</v>
      </c>
      <c r="I4" s="1685"/>
      <c r="J4" s="1622" t="str">
        <f>forex_nrs!N5</f>
        <v>2007/08</v>
      </c>
      <c r="K4" s="1685"/>
      <c r="L4" s="1622" t="str">
        <f>forex_nrs!Q5</f>
        <v>2008/09</v>
      </c>
      <c r="M4" s="1685"/>
    </row>
    <row r="5" spans="1:13" s="1026" customFormat="1" ht="13.5" customHeight="1">
      <c r="A5" s="1027" t="s">
        <v>901</v>
      </c>
      <c r="B5" s="1028" t="s">
        <v>1209</v>
      </c>
      <c r="C5" s="1029" t="s">
        <v>1210</v>
      </c>
      <c r="D5" s="1028" t="s">
        <v>1209</v>
      </c>
      <c r="E5" s="1029" t="s">
        <v>1210</v>
      </c>
      <c r="F5" s="1030" t="s">
        <v>1209</v>
      </c>
      <c r="G5" s="1029" t="s">
        <v>1210</v>
      </c>
      <c r="H5" s="1030" t="s">
        <v>1209</v>
      </c>
      <c r="I5" s="1029" t="s">
        <v>1210</v>
      </c>
      <c r="J5" s="1030" t="s">
        <v>1209</v>
      </c>
      <c r="K5" s="1029" t="s">
        <v>1210</v>
      </c>
      <c r="L5" s="1030" t="s">
        <v>1209</v>
      </c>
      <c r="M5" s="1029" t="s">
        <v>1210</v>
      </c>
    </row>
    <row r="6" spans="1:13" ht="15.75" customHeight="1">
      <c r="A6" s="770" t="s">
        <v>1186</v>
      </c>
      <c r="B6" s="1031">
        <v>461.85</v>
      </c>
      <c r="C6" s="1032">
        <v>10</v>
      </c>
      <c r="D6" s="1033">
        <v>1847.355</v>
      </c>
      <c r="E6" s="1034">
        <v>40</v>
      </c>
      <c r="F6" s="1035">
        <v>2611.31</v>
      </c>
      <c r="G6" s="1034">
        <v>60</v>
      </c>
      <c r="H6" s="1035">
        <f>466.4+467.55+469.45+465.275+465.9</f>
        <v>2334.5750000000003</v>
      </c>
      <c r="I6" s="1034">
        <v>50</v>
      </c>
      <c r="J6" s="1036">
        <f>403.55+403.525+402.35+403.3+405.1+404.35+406.45+405.675+407.325</f>
        <v>3641.625</v>
      </c>
      <c r="K6" s="1034">
        <f>90</f>
        <v>90</v>
      </c>
      <c r="L6" s="1036">
        <v>5969.58</v>
      </c>
      <c r="M6" s="1034">
        <v>140</v>
      </c>
    </row>
    <row r="7" spans="1:13" ht="15.75" customHeight="1">
      <c r="A7" s="770" t="s">
        <v>1187</v>
      </c>
      <c r="B7" s="1031">
        <v>0</v>
      </c>
      <c r="C7" s="1032">
        <v>0</v>
      </c>
      <c r="D7" s="1033">
        <v>0</v>
      </c>
      <c r="E7" s="1037">
        <v>0</v>
      </c>
      <c r="F7" s="1035">
        <v>2191.9</v>
      </c>
      <c r="G7" s="1034">
        <v>50</v>
      </c>
      <c r="H7" s="1035">
        <f>465.275+465.225+465.9+465.175+462.3+462.6</f>
        <v>2786.475</v>
      </c>
      <c r="I7" s="1034">
        <v>60</v>
      </c>
      <c r="J7" s="1036">
        <f>411.9+411.675+409.9+408.925+409.3+407.25+406.05+406.2+404.225</f>
        <v>3675.4249999999997</v>
      </c>
      <c r="K7" s="1034">
        <v>90</v>
      </c>
      <c r="L7" s="1036"/>
      <c r="M7" s="1034"/>
    </row>
    <row r="8" spans="1:13" ht="15.75" customHeight="1">
      <c r="A8" s="770" t="s">
        <v>1188</v>
      </c>
      <c r="B8" s="1031">
        <v>453.35</v>
      </c>
      <c r="C8" s="1032">
        <v>10</v>
      </c>
      <c r="D8" s="1033">
        <v>0</v>
      </c>
      <c r="E8" s="1037">
        <v>0</v>
      </c>
      <c r="F8" s="1035">
        <v>2652.09</v>
      </c>
      <c r="G8" s="1034">
        <v>50</v>
      </c>
      <c r="H8" s="1035">
        <f>461.125+459.275+459.5+457.65+456.925+455.925+454.9</f>
        <v>3205.3000000000006</v>
      </c>
      <c r="I8" s="1034">
        <v>70</v>
      </c>
      <c r="J8" s="1038">
        <f>405.65+398.925+397+397.1+397.6+397.725+394.825+394.35+393.1+393.075+393.025+393.05+787.3</f>
        <v>5542.724999999999</v>
      </c>
      <c r="K8" s="1039">
        <f>140</f>
        <v>140</v>
      </c>
      <c r="L8" s="1038"/>
      <c r="M8" s="1039"/>
    </row>
    <row r="9" spans="1:13" ht="15.75" customHeight="1">
      <c r="A9" s="770" t="s">
        <v>1189</v>
      </c>
      <c r="B9" s="1031">
        <v>906.175</v>
      </c>
      <c r="C9" s="1032">
        <v>20</v>
      </c>
      <c r="D9" s="1033">
        <v>0</v>
      </c>
      <c r="E9" s="1037">
        <v>0</v>
      </c>
      <c r="F9" s="1035">
        <v>1810.725</v>
      </c>
      <c r="G9" s="1034">
        <v>40</v>
      </c>
      <c r="H9" s="1040">
        <f>452.9+450.575+450.15+449.475+449.35+448.875+449.025+451.8</f>
        <v>3602.15</v>
      </c>
      <c r="I9" s="1039">
        <v>80</v>
      </c>
      <c r="J9" s="1038">
        <f>393.85+393.2+393.6+393.35+785.4+392.45+393.4+393.6+393.5</f>
        <v>3932.35</v>
      </c>
      <c r="K9" s="1039">
        <v>100</v>
      </c>
      <c r="L9" s="1038"/>
      <c r="M9" s="1039"/>
    </row>
    <row r="10" spans="1:13" ht="15.75" customHeight="1">
      <c r="A10" s="770" t="s">
        <v>1190</v>
      </c>
      <c r="B10" s="1031">
        <v>228.075</v>
      </c>
      <c r="C10" s="1032">
        <v>5</v>
      </c>
      <c r="D10" s="1033">
        <v>1340.73</v>
      </c>
      <c r="E10" s="1034">
        <v>30</v>
      </c>
      <c r="F10" s="1035">
        <v>2290.13</v>
      </c>
      <c r="G10" s="1034">
        <v>50</v>
      </c>
      <c r="H10" s="1040">
        <f>453.325+448.675+447.125+445.6+445.85+448.75</f>
        <v>2689.325</v>
      </c>
      <c r="I10" s="1039">
        <v>60</v>
      </c>
      <c r="J10" s="1038">
        <f>393.025+393.425+394.4+393.025+396.75+398.375+396.9+397.575+396.3+394.3+394.65+394.65+394.225+394</f>
        <v>5531.6</v>
      </c>
      <c r="K10" s="1039">
        <v>140</v>
      </c>
      <c r="L10" s="1038"/>
      <c r="M10" s="1039"/>
    </row>
    <row r="11" spans="1:13" ht="15.75" customHeight="1">
      <c r="A11" s="770" t="s">
        <v>1191</v>
      </c>
      <c r="B11" s="1031">
        <v>228.1625</v>
      </c>
      <c r="C11" s="1032">
        <v>5</v>
      </c>
      <c r="D11" s="1033">
        <v>437.3</v>
      </c>
      <c r="E11" s="1034">
        <v>10</v>
      </c>
      <c r="F11" s="1035">
        <v>1348.15</v>
      </c>
      <c r="G11" s="1034">
        <v>40</v>
      </c>
      <c r="H11" s="1040">
        <f>447.03+446.45+444.875+443.7+443.275+443.32+443.355</f>
        <v>3112.005</v>
      </c>
      <c r="I11" s="1039">
        <v>70</v>
      </c>
      <c r="J11" s="1038">
        <f>394.9+395.7+396.1+395.75+394.45+394.125+394.1+392.65+392.825+392.85</f>
        <v>3943.4499999999994</v>
      </c>
      <c r="K11" s="1039">
        <v>100</v>
      </c>
      <c r="L11" s="1038"/>
      <c r="M11" s="1039"/>
    </row>
    <row r="12" spans="1:13" ht="15.75" customHeight="1">
      <c r="A12" s="770" t="s">
        <v>1192</v>
      </c>
      <c r="B12" s="1031">
        <v>2265.55</v>
      </c>
      <c r="C12" s="1032">
        <v>50</v>
      </c>
      <c r="D12" s="1033">
        <v>2183.225</v>
      </c>
      <c r="E12" s="1034">
        <v>50</v>
      </c>
      <c r="F12" s="1035">
        <v>2213.55</v>
      </c>
      <c r="G12" s="1034">
        <v>50</v>
      </c>
      <c r="H12" s="1035">
        <f>443.255+442.35+441.13</f>
        <v>1326.7350000000001</v>
      </c>
      <c r="I12" s="1034">
        <v>30</v>
      </c>
      <c r="J12" s="1038">
        <v>5125.83</v>
      </c>
      <c r="K12" s="1039">
        <v>130</v>
      </c>
      <c r="L12" s="1038"/>
      <c r="M12" s="1039"/>
    </row>
    <row r="13" spans="1:13" ht="15.75" customHeight="1">
      <c r="A13" s="770" t="s">
        <v>1193</v>
      </c>
      <c r="B13" s="1031">
        <v>2263.11</v>
      </c>
      <c r="C13" s="1032">
        <v>50</v>
      </c>
      <c r="D13" s="1033">
        <v>2624.225</v>
      </c>
      <c r="E13" s="1034">
        <v>60</v>
      </c>
      <c r="F13" s="1035">
        <v>3106.1</v>
      </c>
      <c r="G13" s="1034">
        <v>70</v>
      </c>
      <c r="H13" s="1035">
        <f>441.625+440.875+441.925+442.525+441.95+442.75+442.125</f>
        <v>3093.7749999999996</v>
      </c>
      <c r="I13" s="1034">
        <v>70</v>
      </c>
      <c r="J13" s="1038">
        <v>4799.95</v>
      </c>
      <c r="K13" s="1039">
        <v>120</v>
      </c>
      <c r="L13" s="1038"/>
      <c r="M13" s="1039"/>
    </row>
    <row r="14" spans="1:13" ht="15.75" customHeight="1">
      <c r="A14" s="770" t="s">
        <v>1194</v>
      </c>
      <c r="B14" s="1031">
        <v>904.81</v>
      </c>
      <c r="C14" s="1032">
        <v>20</v>
      </c>
      <c r="D14" s="1033">
        <v>436.25</v>
      </c>
      <c r="E14" s="1034">
        <v>10</v>
      </c>
      <c r="F14" s="1035">
        <v>3124.5</v>
      </c>
      <c r="G14" s="1034">
        <v>70</v>
      </c>
      <c r="H14" s="1040">
        <f>436.3+436.95+435.55+430.675+430.85+429+430.1+428.15</f>
        <v>3457.575</v>
      </c>
      <c r="I14" s="1039">
        <v>80</v>
      </c>
      <c r="J14" s="1040">
        <v>5624.83</v>
      </c>
      <c r="K14" s="1039">
        <v>140</v>
      </c>
      <c r="L14" s="1040"/>
      <c r="M14" s="1039"/>
    </row>
    <row r="15" spans="1:13" ht="15.75" customHeight="1">
      <c r="A15" s="770" t="s">
        <v>784</v>
      </c>
      <c r="B15" s="1031">
        <v>1325.615</v>
      </c>
      <c r="C15" s="1032">
        <v>30</v>
      </c>
      <c r="D15" s="1033">
        <v>3052.16</v>
      </c>
      <c r="E15" s="1034">
        <v>70</v>
      </c>
      <c r="F15" s="1035">
        <v>452.95</v>
      </c>
      <c r="G15" s="1034">
        <v>10</v>
      </c>
      <c r="H15" s="1040">
        <f>427.475+417.35+417.1+410.4+408.35+414.4+411.925+409.15+406.15+408.115+409.05+411.175</f>
        <v>4950.640000000001</v>
      </c>
      <c r="I15" s="1039">
        <v>120</v>
      </c>
      <c r="J15" s="1040">
        <v>6474.78</v>
      </c>
      <c r="K15" s="1039">
        <v>160</v>
      </c>
      <c r="L15" s="1040"/>
      <c r="M15" s="1039"/>
    </row>
    <row r="16" spans="1:13" ht="15.75" customHeight="1">
      <c r="A16" s="770" t="s">
        <v>785</v>
      </c>
      <c r="B16" s="1031">
        <v>0</v>
      </c>
      <c r="C16" s="1032">
        <v>0</v>
      </c>
      <c r="D16" s="1033">
        <v>2177.63</v>
      </c>
      <c r="E16" s="1034">
        <v>50</v>
      </c>
      <c r="F16" s="1040">
        <f>450.675+454.7+455.1+457.05+460.8+463.9</f>
        <v>2742.225</v>
      </c>
      <c r="G16" s="1039">
        <v>60</v>
      </c>
      <c r="H16" s="1040">
        <f>412.75+409.55+408.25+408.925+405.25+405.675+405.2+405.115+406.475+405.025+405.1+406.75+409.2</f>
        <v>5293.265</v>
      </c>
      <c r="I16" s="1039">
        <v>130</v>
      </c>
      <c r="J16" s="1040">
        <v>7678.38</v>
      </c>
      <c r="K16" s="1039">
        <v>180</v>
      </c>
      <c r="L16" s="1040"/>
      <c r="M16" s="1039"/>
    </row>
    <row r="17" spans="1:13" ht="15.75" customHeight="1">
      <c r="A17" s="771" t="s">
        <v>786</v>
      </c>
      <c r="B17" s="1041">
        <v>452.58</v>
      </c>
      <c r="C17" s="1042">
        <v>10</v>
      </c>
      <c r="D17" s="1043">
        <v>1306.875</v>
      </c>
      <c r="E17" s="1044">
        <v>30</v>
      </c>
      <c r="F17" s="1045">
        <f>459.25+458.9+462.15+463.65+461.025</f>
        <v>2304.975</v>
      </c>
      <c r="G17" s="1046">
        <v>50</v>
      </c>
      <c r="H17" s="1045">
        <f>408.7+409.9+407.875+407.4+408.35+410.2+405.5+404.315+404.1+403.71+405.8</f>
        <v>4475.849999999999</v>
      </c>
      <c r="I17" s="1046">
        <v>110</v>
      </c>
      <c r="J17" s="1045">
        <v>14631.58</v>
      </c>
      <c r="K17" s="1046">
        <v>340</v>
      </c>
      <c r="L17" s="1045"/>
      <c r="M17" s="1046"/>
    </row>
    <row r="18" spans="1:13" s="1055" customFormat="1" ht="15.75" customHeight="1">
      <c r="A18" s="1047" t="s">
        <v>789</v>
      </c>
      <c r="B18" s="1048">
        <v>9489.2775</v>
      </c>
      <c r="C18" s="1049">
        <v>210</v>
      </c>
      <c r="D18" s="1050">
        <f aca="true" t="shared" si="0" ref="D18:I18">SUM(D6:D17)</f>
        <v>15405.75</v>
      </c>
      <c r="E18" s="1051">
        <f t="shared" si="0"/>
        <v>350</v>
      </c>
      <c r="F18" s="1052">
        <f t="shared" si="0"/>
        <v>26848.604999999996</v>
      </c>
      <c r="G18" s="1053">
        <f t="shared" si="0"/>
        <v>600</v>
      </c>
      <c r="H18" s="1052">
        <f t="shared" si="0"/>
        <v>40327.670000000006</v>
      </c>
      <c r="I18" s="1053">
        <f t="shared" si="0"/>
        <v>930</v>
      </c>
      <c r="J18" s="1054">
        <f>SUM(J6:J17)</f>
        <v>70602.525</v>
      </c>
      <c r="K18" s="1053">
        <f>SUM(K6:K17)</f>
        <v>1730</v>
      </c>
      <c r="L18" s="1054">
        <f>SUM(L6:L17)</f>
        <v>5969.58</v>
      </c>
      <c r="M18" s="1053">
        <f>SUM(M6:M17)</f>
        <v>140</v>
      </c>
    </row>
    <row r="19" spans="1:8" s="1057" customFormat="1" ht="12.75">
      <c r="A19" s="1056"/>
      <c r="H19" s="1058"/>
    </row>
    <row r="20" spans="1:10" ht="12.75">
      <c r="A20" s="1057"/>
      <c r="B20" s="1057"/>
      <c r="H20" s="1059"/>
      <c r="J20" s="1060"/>
    </row>
    <row r="21" ht="12.75">
      <c r="J21" s="1059"/>
    </row>
    <row r="26" ht="12.75">
      <c r="H26" s="940" t="s">
        <v>1211</v>
      </c>
    </row>
  </sheetData>
  <mergeCells count="8">
    <mergeCell ref="L4:M4"/>
    <mergeCell ref="A1:M1"/>
    <mergeCell ref="A2:M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">
      <selection activeCell="B26" sqref="B26:G26"/>
    </sheetView>
  </sheetViews>
  <sheetFormatPr defaultColWidth="9.140625" defaultRowHeight="12.75"/>
  <cols>
    <col min="1" max="1" width="9.140625" style="940" customWidth="1"/>
    <col min="2" max="2" width="10.421875" style="940" customWidth="1"/>
    <col min="3" max="6" width="12.140625" style="940" customWidth="1"/>
    <col min="7" max="7" width="9.8515625" style="940" bestFit="1" customWidth="1"/>
    <col min="8" max="16384" width="9.140625" style="940" customWidth="1"/>
  </cols>
  <sheetData>
    <row r="1" spans="2:8" ht="12.75">
      <c r="B1" s="1631" t="s">
        <v>876</v>
      </c>
      <c r="C1" s="1631"/>
      <c r="D1" s="1631"/>
      <c r="E1" s="1631"/>
      <c r="F1" s="1631"/>
      <c r="G1" s="1631"/>
      <c r="H1" s="147"/>
    </row>
    <row r="2" spans="2:8" ht="15.75">
      <c r="B2" s="1632" t="s">
        <v>1212</v>
      </c>
      <c r="C2" s="1632"/>
      <c r="D2" s="1632"/>
      <c r="E2" s="1632"/>
      <c r="F2" s="1632"/>
      <c r="G2" s="1632"/>
      <c r="H2" s="939"/>
    </row>
    <row r="3" spans="2:4" ht="12.75" hidden="1">
      <c r="B3" s="1684" t="s">
        <v>1201</v>
      </c>
      <c r="C3" s="1684"/>
      <c r="D3" s="1684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103"/>
      <c r="E5" s="103"/>
      <c r="G5" s="103" t="s">
        <v>802</v>
      </c>
      <c r="H5" s="1057"/>
    </row>
    <row r="6" spans="2:7" ht="19.5" customHeight="1">
      <c r="B6" s="1061" t="s">
        <v>901</v>
      </c>
      <c r="C6" s="1062" t="str">
        <f>outright!B4</f>
        <v>2004/05</v>
      </c>
      <c r="D6" s="1063" t="str">
        <f>outright!D4</f>
        <v>2005/06</v>
      </c>
      <c r="E6" s="1063" t="str">
        <f>outright!F4</f>
        <v>2006/07</v>
      </c>
      <c r="F6" s="1064" t="str">
        <f>outright!H4</f>
        <v>2007/08</v>
      </c>
      <c r="G6" s="1064" t="str">
        <f>outright!J4</f>
        <v>2008/09</v>
      </c>
    </row>
    <row r="7" spans="2:7" ht="15" customHeight="1">
      <c r="B7" s="948" t="s">
        <v>1186</v>
      </c>
      <c r="C7" s="1065">
        <v>585</v>
      </c>
      <c r="D7" s="950">
        <v>400</v>
      </c>
      <c r="E7" s="950">
        <v>0</v>
      </c>
      <c r="F7" s="953">
        <v>0</v>
      </c>
      <c r="G7" s="953">
        <v>17130</v>
      </c>
    </row>
    <row r="8" spans="2:7" ht="15" customHeight="1">
      <c r="B8" s="948" t="s">
        <v>1187</v>
      </c>
      <c r="C8" s="1065">
        <v>189</v>
      </c>
      <c r="D8" s="950">
        <v>550</v>
      </c>
      <c r="E8" s="950">
        <v>370</v>
      </c>
      <c r="F8" s="953">
        <v>4080</v>
      </c>
      <c r="G8" s="953"/>
    </row>
    <row r="9" spans="2:7" ht="15" customHeight="1">
      <c r="B9" s="948" t="s">
        <v>1188</v>
      </c>
      <c r="C9" s="1065">
        <v>3367.28</v>
      </c>
      <c r="D9" s="950">
        <v>220</v>
      </c>
      <c r="E9" s="950">
        <v>1575</v>
      </c>
      <c r="F9" s="953">
        <v>9665</v>
      </c>
      <c r="G9" s="953"/>
    </row>
    <row r="10" spans="2:7" ht="15" customHeight="1">
      <c r="B10" s="948" t="s">
        <v>1189</v>
      </c>
      <c r="C10" s="1065">
        <v>15836.81</v>
      </c>
      <c r="D10" s="950">
        <v>0</v>
      </c>
      <c r="E10" s="950">
        <v>2101.5</v>
      </c>
      <c r="F10" s="953">
        <v>13135</v>
      </c>
      <c r="G10" s="953"/>
    </row>
    <row r="11" spans="2:7" ht="15" customHeight="1">
      <c r="B11" s="948" t="s">
        <v>1190</v>
      </c>
      <c r="C11" s="1065">
        <v>2362.5</v>
      </c>
      <c r="D11" s="950">
        <v>0</v>
      </c>
      <c r="E11" s="950">
        <v>1074.7</v>
      </c>
      <c r="F11" s="953">
        <v>9310</v>
      </c>
      <c r="G11" s="953"/>
    </row>
    <row r="12" spans="2:7" ht="15" customHeight="1">
      <c r="B12" s="948" t="s">
        <v>1191</v>
      </c>
      <c r="C12" s="1065">
        <v>200</v>
      </c>
      <c r="D12" s="950">
        <v>753.5</v>
      </c>
      <c r="E12" s="954">
        <v>3070</v>
      </c>
      <c r="F12" s="953">
        <v>10780</v>
      </c>
      <c r="G12" s="953"/>
    </row>
    <row r="13" spans="2:7" ht="15" customHeight="1">
      <c r="B13" s="948" t="s">
        <v>1192</v>
      </c>
      <c r="C13" s="1065">
        <v>6224.804</v>
      </c>
      <c r="D13" s="950">
        <v>200</v>
      </c>
      <c r="E13" s="950">
        <v>0</v>
      </c>
      <c r="F13" s="953">
        <v>25532</v>
      </c>
      <c r="G13" s="953"/>
    </row>
    <row r="14" spans="2:7" ht="15" customHeight="1">
      <c r="B14" s="948" t="s">
        <v>1193</v>
      </c>
      <c r="C14" s="1065">
        <v>11402</v>
      </c>
      <c r="D14" s="954">
        <v>160</v>
      </c>
      <c r="E14" s="954">
        <v>300</v>
      </c>
      <c r="F14" s="953">
        <v>0</v>
      </c>
      <c r="G14" s="953"/>
    </row>
    <row r="15" spans="2:7" ht="15" customHeight="1">
      <c r="B15" s="948" t="s">
        <v>1194</v>
      </c>
      <c r="C15" s="1065">
        <v>4027.9</v>
      </c>
      <c r="D15" s="954">
        <f>200+750</f>
        <v>950</v>
      </c>
      <c r="E15" s="954">
        <v>8630</v>
      </c>
      <c r="F15" s="953">
        <v>3850</v>
      </c>
      <c r="G15" s="953"/>
    </row>
    <row r="16" spans="2:7" ht="15" customHeight="1">
      <c r="B16" s="948" t="s">
        <v>784</v>
      </c>
      <c r="C16" s="1065">
        <v>1040</v>
      </c>
      <c r="D16" s="954">
        <v>4800</v>
      </c>
      <c r="E16" s="954">
        <v>13821</v>
      </c>
      <c r="F16" s="953">
        <v>21250</v>
      </c>
      <c r="G16" s="953"/>
    </row>
    <row r="17" spans="2:7" ht="15" customHeight="1">
      <c r="B17" s="948" t="s">
        <v>785</v>
      </c>
      <c r="C17" s="1065">
        <v>600</v>
      </c>
      <c r="D17" s="950">
        <v>0</v>
      </c>
      <c r="E17" s="954">
        <v>350</v>
      </c>
      <c r="F17" s="953">
        <v>4500</v>
      </c>
      <c r="G17" s="953"/>
    </row>
    <row r="18" spans="2:7" ht="15" customHeight="1">
      <c r="B18" s="956" t="s">
        <v>786</v>
      </c>
      <c r="C18" s="1066">
        <v>3472.05</v>
      </c>
      <c r="D18" s="960">
        <v>1850</v>
      </c>
      <c r="E18" s="960">
        <v>15687</v>
      </c>
      <c r="F18" s="962">
        <v>1730</v>
      </c>
      <c r="G18" s="962"/>
    </row>
    <row r="19" spans="2:7" s="1067" customFormat="1" ht="15.75" customHeight="1" thickBot="1">
      <c r="B19" s="1068" t="s">
        <v>789</v>
      </c>
      <c r="C19" s="965">
        <f>SUM(C7:C18)</f>
        <v>49307.344000000005</v>
      </c>
      <c r="D19" s="965">
        <f>SUM(D7:D18)</f>
        <v>9883.5</v>
      </c>
      <c r="E19" s="967">
        <f>SUM(E7:E18)</f>
        <v>46979.2</v>
      </c>
      <c r="F19" s="969">
        <f>SUM(F7:F18)</f>
        <v>103832</v>
      </c>
      <c r="G19" s="969">
        <f>SUM(G7:G18)</f>
        <v>17130</v>
      </c>
    </row>
    <row r="20" s="970" customFormat="1" ht="15" customHeight="1">
      <c r="B20" s="428" t="s">
        <v>1213</v>
      </c>
    </row>
    <row r="21" s="970" customFormat="1" ht="15" customHeight="1">
      <c r="B21" s="428" t="s">
        <v>1214</v>
      </c>
    </row>
    <row r="22" s="970" customFormat="1" ht="15" customHeight="1">
      <c r="B22" s="428" t="s">
        <v>1215</v>
      </c>
    </row>
    <row r="23" s="970" customFormat="1" ht="15" customHeight="1">
      <c r="B23" s="428"/>
    </row>
    <row r="24" s="970" customFormat="1" ht="12.75"/>
    <row r="25" spans="2:8" ht="12.75">
      <c r="B25" s="1631" t="s">
        <v>877</v>
      </c>
      <c r="C25" s="1631"/>
      <c r="D25" s="1631"/>
      <c r="E25" s="1631"/>
      <c r="F25" s="1631"/>
      <c r="G25" s="1631"/>
      <c r="H25" s="147"/>
    </row>
    <row r="26" spans="2:8" ht="18.75">
      <c r="B26" s="1688" t="s">
        <v>1216</v>
      </c>
      <c r="C26" s="1688"/>
      <c r="D26" s="1688"/>
      <c r="E26" s="1688"/>
      <c r="F26" s="1688"/>
      <c r="G26" s="1688"/>
      <c r="H26" s="1596"/>
    </row>
    <row r="27" spans="2:7" ht="13.5" thickBot="1">
      <c r="B27" s="18"/>
      <c r="C27" s="18"/>
      <c r="D27" s="18"/>
      <c r="E27" s="18"/>
      <c r="G27" s="103" t="s">
        <v>802</v>
      </c>
    </row>
    <row r="28" spans="2:7" ht="12.75">
      <c r="B28" s="1069" t="s">
        <v>901</v>
      </c>
      <c r="C28" s="982" t="str">
        <f>C6</f>
        <v>2004/05</v>
      </c>
      <c r="D28" s="942" t="str">
        <f>D6</f>
        <v>2005/06</v>
      </c>
      <c r="E28" s="942" t="str">
        <f>E6</f>
        <v>2006/07</v>
      </c>
      <c r="F28" s="943" t="str">
        <f>F6</f>
        <v>2007/08</v>
      </c>
      <c r="G28" s="943" t="str">
        <f>G6</f>
        <v>2008/09</v>
      </c>
    </row>
    <row r="29" spans="2:7" ht="13.5" customHeight="1">
      <c r="B29" s="948" t="s">
        <v>1186</v>
      </c>
      <c r="C29" s="983">
        <v>4309</v>
      </c>
      <c r="D29" s="984">
        <v>20554.2</v>
      </c>
      <c r="E29" s="984">
        <v>13397</v>
      </c>
      <c r="F29" s="985">
        <v>35455</v>
      </c>
      <c r="G29" s="985">
        <v>22432</v>
      </c>
    </row>
    <row r="30" spans="2:7" ht="13.5" customHeight="1">
      <c r="B30" s="948" t="s">
        <v>1187</v>
      </c>
      <c r="C30" s="983">
        <v>13165</v>
      </c>
      <c r="D30" s="984">
        <v>24670.5</v>
      </c>
      <c r="E30" s="984">
        <v>18830</v>
      </c>
      <c r="F30" s="985">
        <v>31353</v>
      </c>
      <c r="G30" s="985"/>
    </row>
    <row r="31" spans="2:7" ht="13.5" customHeight="1">
      <c r="B31" s="948" t="s">
        <v>1188</v>
      </c>
      <c r="C31" s="983">
        <v>12145</v>
      </c>
      <c r="D31" s="984">
        <v>12021</v>
      </c>
      <c r="E31" s="984">
        <v>15855</v>
      </c>
      <c r="F31" s="985">
        <v>35062</v>
      </c>
      <c r="G31" s="985"/>
    </row>
    <row r="32" spans="2:7" ht="13.5" customHeight="1">
      <c r="B32" s="948" t="s">
        <v>1189</v>
      </c>
      <c r="C32" s="983">
        <v>9056</v>
      </c>
      <c r="D32" s="984">
        <v>10369</v>
      </c>
      <c r="E32" s="984">
        <v>14880</v>
      </c>
      <c r="F32" s="985">
        <v>21472</v>
      </c>
      <c r="G32" s="985"/>
    </row>
    <row r="33" spans="2:7" ht="13.5" customHeight="1">
      <c r="B33" s="948" t="s">
        <v>1190</v>
      </c>
      <c r="C33" s="983">
        <v>11018</v>
      </c>
      <c r="D33" s="984">
        <v>15533</v>
      </c>
      <c r="E33" s="984">
        <v>14180</v>
      </c>
      <c r="F33" s="985">
        <v>20418</v>
      </c>
      <c r="G33" s="985"/>
    </row>
    <row r="34" spans="2:7" ht="13.5" customHeight="1">
      <c r="B34" s="948" t="s">
        <v>1191</v>
      </c>
      <c r="C34" s="983">
        <v>11030</v>
      </c>
      <c r="D34" s="984">
        <v>11255.5</v>
      </c>
      <c r="E34" s="995">
        <v>17395</v>
      </c>
      <c r="F34" s="985">
        <v>24379</v>
      </c>
      <c r="G34" s="985"/>
    </row>
    <row r="35" spans="2:7" ht="13.5" customHeight="1">
      <c r="B35" s="948" t="s">
        <v>1192</v>
      </c>
      <c r="C35" s="983">
        <v>12710</v>
      </c>
      <c r="D35" s="995">
        <v>14541</v>
      </c>
      <c r="E35" s="995">
        <v>8962</v>
      </c>
      <c r="F35" s="985">
        <v>12236</v>
      </c>
      <c r="G35" s="985"/>
    </row>
    <row r="36" spans="2:7" ht="13.5" customHeight="1">
      <c r="B36" s="948" t="s">
        <v>1193</v>
      </c>
      <c r="C36" s="983">
        <v>9500</v>
      </c>
      <c r="D36" s="995">
        <v>20075</v>
      </c>
      <c r="E36" s="995">
        <v>7713</v>
      </c>
      <c r="F36" s="985">
        <v>10443</v>
      </c>
      <c r="G36" s="985"/>
    </row>
    <row r="37" spans="2:7" ht="13.5" customHeight="1">
      <c r="B37" s="948" t="s">
        <v>1194</v>
      </c>
      <c r="C37" s="983">
        <v>18162</v>
      </c>
      <c r="D37" s="995">
        <v>15654</v>
      </c>
      <c r="E37" s="995">
        <v>7295</v>
      </c>
      <c r="F37" s="985">
        <v>12583.9</v>
      </c>
      <c r="G37" s="985"/>
    </row>
    <row r="38" spans="2:7" ht="13.5" customHeight="1">
      <c r="B38" s="948" t="s">
        <v>784</v>
      </c>
      <c r="C38" s="983">
        <v>13050</v>
      </c>
      <c r="D38" s="995">
        <v>7970</v>
      </c>
      <c r="E38" s="995">
        <v>20300</v>
      </c>
      <c r="F38" s="985">
        <v>21570</v>
      </c>
      <c r="G38" s="985"/>
    </row>
    <row r="39" spans="2:7" ht="13.5" customHeight="1">
      <c r="B39" s="948" t="s">
        <v>785</v>
      </c>
      <c r="C39" s="983">
        <v>18334.25</v>
      </c>
      <c r="D39" s="995">
        <v>10245</v>
      </c>
      <c r="E39" s="995">
        <v>17397</v>
      </c>
      <c r="F39" s="985">
        <v>17413</v>
      </c>
      <c r="G39" s="985"/>
    </row>
    <row r="40" spans="2:7" ht="13.5" customHeight="1">
      <c r="B40" s="956" t="s">
        <v>786</v>
      </c>
      <c r="C40" s="987">
        <v>20358.5</v>
      </c>
      <c r="D40" s="988">
        <v>12862</v>
      </c>
      <c r="E40" s="988">
        <v>13980</v>
      </c>
      <c r="F40" s="990">
        <v>15934.2</v>
      </c>
      <c r="G40" s="990"/>
    </row>
    <row r="41" spans="2:7" ht="13.5" thickBot="1">
      <c r="B41" s="1068" t="s">
        <v>789</v>
      </c>
      <c r="C41" s="991">
        <f>SUM(C29:C40)</f>
        <v>152837.75</v>
      </c>
      <c r="D41" s="996">
        <f>SUM(D29:D40)</f>
        <v>175750.2</v>
      </c>
      <c r="E41" s="996">
        <f>SUM(E29:E40)</f>
        <v>170184</v>
      </c>
      <c r="F41" s="993">
        <f>SUM(F29:F40)</f>
        <v>258319.1</v>
      </c>
      <c r="G41" s="993">
        <f>SUM(G29:G40)</f>
        <v>22432</v>
      </c>
    </row>
  </sheetData>
  <mergeCells count="5">
    <mergeCell ref="B26:G26"/>
    <mergeCell ref="B3:D3"/>
    <mergeCell ref="B1:G1"/>
    <mergeCell ref="B2:G2"/>
    <mergeCell ref="B25:G2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workbookViewId="0" topLeftCell="D86">
      <selection activeCell="A109" sqref="A109"/>
    </sheetView>
  </sheetViews>
  <sheetFormatPr defaultColWidth="9.140625" defaultRowHeight="12.75"/>
  <cols>
    <col min="1" max="1" width="3.140625" style="905" customWidth="1"/>
    <col min="2" max="2" width="4.421875" style="905" customWidth="1"/>
    <col min="3" max="3" width="29.57421875" style="905" customWidth="1"/>
    <col min="4" max="4" width="7.57421875" style="1074" bestFit="1" customWidth="1"/>
    <col min="5" max="5" width="7.28125" style="1074" customWidth="1"/>
    <col min="6" max="6" width="7.57421875" style="905" bestFit="1" customWidth="1"/>
    <col min="7" max="7" width="7.57421875" style="905" hidden="1" customWidth="1"/>
    <col min="8" max="8" width="6.7109375" style="905" hidden="1" customWidth="1"/>
    <col min="9" max="9" width="7.421875" style="1074" hidden="1" customWidth="1"/>
    <col min="10" max="10" width="7.421875" style="905" customWidth="1"/>
    <col min="11" max="12" width="7.421875" style="1074" customWidth="1"/>
    <col min="13" max="16" width="7.421875" style="1075" customWidth="1"/>
    <col min="17" max="16384" width="9.140625" style="905" customWidth="1"/>
  </cols>
  <sheetData>
    <row r="1" spans="1:11" ht="12.75" customHeight="1" hidden="1">
      <c r="A1" s="1684" t="s">
        <v>628</v>
      </c>
      <c r="B1" s="1684"/>
      <c r="C1" s="1684"/>
      <c r="D1" s="1684"/>
      <c r="E1" s="1684"/>
      <c r="F1" s="1684"/>
      <c r="G1" s="1684"/>
      <c r="H1" s="1684"/>
      <c r="I1" s="1684"/>
      <c r="K1" s="905"/>
    </row>
    <row r="2" spans="1:11" ht="12.75" customHeight="1" hidden="1">
      <c r="A2" s="1684" t="s">
        <v>1218</v>
      </c>
      <c r="B2" s="1684"/>
      <c r="C2" s="1684"/>
      <c r="D2" s="1684"/>
      <c r="E2" s="1684"/>
      <c r="F2" s="1684"/>
      <c r="G2" s="1684"/>
      <c r="H2" s="1684"/>
      <c r="I2" s="1684"/>
      <c r="K2" s="905"/>
    </row>
    <row r="3" spans="1:11" ht="12.75" customHeight="1" hidden="1">
      <c r="A3" s="1684" t="s">
        <v>636</v>
      </c>
      <c r="B3" s="1684"/>
      <c r="C3" s="1684"/>
      <c r="D3" s="1684"/>
      <c r="E3" s="1684"/>
      <c r="F3" s="1684"/>
      <c r="G3" s="1684"/>
      <c r="H3" s="1684"/>
      <c r="I3" s="1684"/>
      <c r="K3" s="905"/>
    </row>
    <row r="4" spans="1:16" ht="5.25" customHeight="1" hidden="1">
      <c r="A4" s="935"/>
      <c r="B4" s="935"/>
      <c r="C4" s="935"/>
      <c r="D4" s="1076"/>
      <c r="E4" s="1076"/>
      <c r="F4" s="935"/>
      <c r="G4" s="935"/>
      <c r="H4" s="935"/>
      <c r="I4" s="1076"/>
      <c r="J4" s="935"/>
      <c r="K4" s="1076"/>
      <c r="L4" s="1076"/>
      <c r="M4" s="1077"/>
      <c r="N4" s="1077"/>
      <c r="O4" s="1077"/>
      <c r="P4" s="1077"/>
    </row>
    <row r="5" spans="1:11" ht="12.75" customHeight="1" hidden="1">
      <c r="A5" s="1684" t="s">
        <v>1219</v>
      </c>
      <c r="B5" s="1684"/>
      <c r="C5" s="1684"/>
      <c r="D5" s="1684"/>
      <c r="E5" s="1684"/>
      <c r="F5" s="1684"/>
      <c r="G5" s="1684"/>
      <c r="H5" s="1684"/>
      <c r="I5" s="1684"/>
      <c r="K5" s="905"/>
    </row>
    <row r="6" spans="1:11" ht="12.75" customHeight="1" hidden="1">
      <c r="A6" s="1684" t="s">
        <v>1220</v>
      </c>
      <c r="B6" s="1684"/>
      <c r="C6" s="1684"/>
      <c r="D6" s="1684"/>
      <c r="E6" s="1684"/>
      <c r="F6" s="1684"/>
      <c r="G6" s="1684"/>
      <c r="H6" s="1684"/>
      <c r="I6" s="1684"/>
      <c r="K6" s="905"/>
    </row>
    <row r="7" spans="1:16" ht="5.25" customHeight="1" hidden="1">
      <c r="A7" s="18"/>
      <c r="B7" s="18"/>
      <c r="C7" s="18"/>
      <c r="D7" s="795"/>
      <c r="E7" s="795"/>
      <c r="F7" s="18"/>
      <c r="G7" s="18"/>
      <c r="H7" s="18"/>
      <c r="I7" s="795"/>
      <c r="J7" s="18"/>
      <c r="K7" s="795"/>
      <c r="L7" s="795"/>
      <c r="M7" s="428"/>
      <c r="N7" s="428"/>
      <c r="O7" s="428"/>
      <c r="P7" s="428"/>
    </row>
    <row r="8" spans="1:16" s="1083" customFormat="1" ht="12.75" customHeight="1" hidden="1">
      <c r="A8" s="1689" t="s">
        <v>1221</v>
      </c>
      <c r="B8" s="1690"/>
      <c r="C8" s="1691"/>
      <c r="D8" s="1078">
        <v>2004</v>
      </c>
      <c r="E8" s="1078">
        <v>2004</v>
      </c>
      <c r="F8" s="1079">
        <v>2004</v>
      </c>
      <c r="G8" s="1079">
        <v>2004</v>
      </c>
      <c r="H8" s="1079">
        <v>2004</v>
      </c>
      <c r="I8" s="1078">
        <v>2004</v>
      </c>
      <c r="J8" s="1079">
        <v>2004</v>
      </c>
      <c r="K8" s="1078">
        <v>2004</v>
      </c>
      <c r="L8" s="1080">
        <v>2004</v>
      </c>
      <c r="M8" s="1081">
        <v>2004</v>
      </c>
      <c r="N8" s="1081">
        <v>2004</v>
      </c>
      <c r="O8" s="1082">
        <v>2004</v>
      </c>
      <c r="P8" s="1082">
        <v>2004</v>
      </c>
    </row>
    <row r="9" spans="1:16" s="1083" customFormat="1" ht="12.75" customHeight="1" hidden="1">
      <c r="A9" s="1692" t="s">
        <v>1223</v>
      </c>
      <c r="B9" s="1693"/>
      <c r="C9" s="1694"/>
      <c r="D9" s="1084" t="s">
        <v>786</v>
      </c>
      <c r="E9" s="1084" t="s">
        <v>786</v>
      </c>
      <c r="F9" s="1085" t="s">
        <v>786</v>
      </c>
      <c r="G9" s="1085" t="s">
        <v>429</v>
      </c>
      <c r="H9" s="1085" t="s">
        <v>1224</v>
      </c>
      <c r="I9" s="1084" t="s">
        <v>1224</v>
      </c>
      <c r="J9" s="1085" t="s">
        <v>1224</v>
      </c>
      <c r="K9" s="1084" t="s">
        <v>1224</v>
      </c>
      <c r="L9" s="1086" t="s">
        <v>1224</v>
      </c>
      <c r="M9" s="1087" t="s">
        <v>1224</v>
      </c>
      <c r="N9" s="1087" t="s">
        <v>1224</v>
      </c>
      <c r="O9" s="1088" t="s">
        <v>1224</v>
      </c>
      <c r="P9" s="1088" t="s">
        <v>1224</v>
      </c>
    </row>
    <row r="10" spans="1:16" ht="12.75" hidden="1">
      <c r="A10" s="1089" t="s">
        <v>1225</v>
      </c>
      <c r="B10" s="108"/>
      <c r="C10" s="924"/>
      <c r="D10" s="1090"/>
      <c r="E10" s="1090"/>
      <c r="F10" s="770"/>
      <c r="G10" s="770"/>
      <c r="H10" s="770"/>
      <c r="I10" s="1090"/>
      <c r="J10" s="770"/>
      <c r="K10" s="1090"/>
      <c r="L10" s="1091"/>
      <c r="M10" s="428"/>
      <c r="N10" s="428"/>
      <c r="O10" s="1092"/>
      <c r="P10" s="1092"/>
    </row>
    <row r="11" spans="1:16" ht="12.75" hidden="1">
      <c r="A11" s="1093"/>
      <c r="B11" s="107" t="s">
        <v>1226</v>
      </c>
      <c r="C11" s="916"/>
      <c r="D11" s="1094">
        <v>1.820083870967742</v>
      </c>
      <c r="E11" s="1094">
        <v>1.820083870967742</v>
      </c>
      <c r="F11" s="1094">
        <v>1.820083870967742</v>
      </c>
      <c r="G11" s="1094">
        <v>0</v>
      </c>
      <c r="H11" s="1094">
        <v>0.3454</v>
      </c>
      <c r="I11" s="1094">
        <v>0.3454</v>
      </c>
      <c r="J11" s="1094">
        <v>0.3454</v>
      </c>
      <c r="K11" s="1094">
        <v>0.3454</v>
      </c>
      <c r="L11" s="1095">
        <v>0.3454</v>
      </c>
      <c r="M11" s="278">
        <v>0.3454</v>
      </c>
      <c r="N11" s="278">
        <v>0.3454</v>
      </c>
      <c r="O11" s="1096">
        <v>0.3454</v>
      </c>
      <c r="P11" s="1096">
        <v>0.3454</v>
      </c>
    </row>
    <row r="12" spans="1:16" ht="12.75" hidden="1">
      <c r="A12" s="96"/>
      <c r="B12" s="107" t="s">
        <v>1227</v>
      </c>
      <c r="C12" s="916"/>
      <c r="D12" s="1094">
        <v>1.4706548192771083</v>
      </c>
      <c r="E12" s="1094">
        <v>1.4706548192771083</v>
      </c>
      <c r="F12" s="1094">
        <v>1.4706548192771083</v>
      </c>
      <c r="G12" s="1094">
        <v>0.6176727272727273</v>
      </c>
      <c r="H12" s="1094">
        <v>0.629863076923077</v>
      </c>
      <c r="I12" s="1094">
        <v>0.629863076923077</v>
      </c>
      <c r="J12" s="1094">
        <v>0.629863076923077</v>
      </c>
      <c r="K12" s="1094">
        <v>0.629863076923077</v>
      </c>
      <c r="L12" s="1095">
        <v>0.629863076923077</v>
      </c>
      <c r="M12" s="278">
        <v>0.629863076923077</v>
      </c>
      <c r="N12" s="278">
        <v>0.629863076923077</v>
      </c>
      <c r="O12" s="1096">
        <v>0.629863076923077</v>
      </c>
      <c r="P12" s="1096">
        <v>0.629863076923077</v>
      </c>
    </row>
    <row r="13" spans="1:16" ht="12.75" hidden="1">
      <c r="A13" s="96"/>
      <c r="B13" s="107" t="s">
        <v>1228</v>
      </c>
      <c r="C13" s="916"/>
      <c r="D13" s="1097">
        <v>0</v>
      </c>
      <c r="E13" s="1097">
        <v>0</v>
      </c>
      <c r="F13" s="1098">
        <v>0</v>
      </c>
      <c r="G13" s="1097">
        <v>0</v>
      </c>
      <c r="H13" s="1094">
        <v>1</v>
      </c>
      <c r="I13" s="1094">
        <v>1</v>
      </c>
      <c r="J13" s="1094">
        <v>1</v>
      </c>
      <c r="K13" s="1094">
        <v>1</v>
      </c>
      <c r="L13" s="1095">
        <v>1</v>
      </c>
      <c r="M13" s="278">
        <v>1</v>
      </c>
      <c r="N13" s="278">
        <v>1</v>
      </c>
      <c r="O13" s="1096">
        <v>1</v>
      </c>
      <c r="P13" s="1096">
        <v>1</v>
      </c>
    </row>
    <row r="14" spans="1:16" ht="12.75" hidden="1">
      <c r="A14" s="96"/>
      <c r="B14" s="107" t="s">
        <v>1229</v>
      </c>
      <c r="C14" s="916"/>
      <c r="D14" s="1094">
        <v>3.8123749843660346</v>
      </c>
      <c r="E14" s="1094">
        <v>3.8123749843660346</v>
      </c>
      <c r="F14" s="1099">
        <v>3.8123749843660346</v>
      </c>
      <c r="G14" s="1094" t="s">
        <v>1045</v>
      </c>
      <c r="H14" s="1094" t="s">
        <v>1045</v>
      </c>
      <c r="I14" s="1094" t="s">
        <v>1045</v>
      </c>
      <c r="J14" s="1094" t="s">
        <v>1045</v>
      </c>
      <c r="K14" s="1094" t="s">
        <v>1045</v>
      </c>
      <c r="L14" s="1095" t="s">
        <v>1045</v>
      </c>
      <c r="M14" s="278" t="s">
        <v>1045</v>
      </c>
      <c r="N14" s="278" t="s">
        <v>1045</v>
      </c>
      <c r="O14" s="1096" t="s">
        <v>1045</v>
      </c>
      <c r="P14" s="1096" t="s">
        <v>1045</v>
      </c>
    </row>
    <row r="15" spans="1:16" ht="12.75" hidden="1">
      <c r="A15" s="96"/>
      <c r="B15" s="20" t="s">
        <v>1230</v>
      </c>
      <c r="C15" s="916"/>
      <c r="D15" s="1100" t="s">
        <v>1231</v>
      </c>
      <c r="E15" s="1100" t="s">
        <v>1231</v>
      </c>
      <c r="F15" s="109" t="s">
        <v>1231</v>
      </c>
      <c r="G15" s="109" t="s">
        <v>1231</v>
      </c>
      <c r="H15" s="109" t="s">
        <v>1231</v>
      </c>
      <c r="I15" s="1100" t="s">
        <v>1231</v>
      </c>
      <c r="J15" s="109" t="s">
        <v>1231</v>
      </c>
      <c r="K15" s="1100" t="s">
        <v>1231</v>
      </c>
      <c r="L15" s="1101" t="s">
        <v>1231</v>
      </c>
      <c r="M15" s="1102" t="s">
        <v>1231</v>
      </c>
      <c r="N15" s="1102" t="s">
        <v>1231</v>
      </c>
      <c r="O15" s="1103" t="s">
        <v>1231</v>
      </c>
      <c r="P15" s="1103" t="s">
        <v>1231</v>
      </c>
    </row>
    <row r="16" spans="1:16" ht="12.75" hidden="1">
      <c r="A16" s="96"/>
      <c r="B16" s="20" t="s">
        <v>1232</v>
      </c>
      <c r="C16" s="916"/>
      <c r="D16" s="1100" t="s">
        <v>1233</v>
      </c>
      <c r="E16" s="1100" t="s">
        <v>1233</v>
      </c>
      <c r="F16" s="109" t="s">
        <v>1233</v>
      </c>
      <c r="G16" s="109" t="s">
        <v>1233</v>
      </c>
      <c r="H16" s="109" t="s">
        <v>1233</v>
      </c>
      <c r="I16" s="1100" t="s">
        <v>1233</v>
      </c>
      <c r="J16" s="109" t="s">
        <v>1233</v>
      </c>
      <c r="K16" s="1100" t="s">
        <v>1233</v>
      </c>
      <c r="L16" s="1101" t="s">
        <v>1233</v>
      </c>
      <c r="M16" s="1102" t="s">
        <v>1233</v>
      </c>
      <c r="N16" s="1102" t="s">
        <v>1233</v>
      </c>
      <c r="O16" s="1103" t="s">
        <v>1233</v>
      </c>
      <c r="P16" s="1103" t="s">
        <v>1233</v>
      </c>
    </row>
    <row r="17" spans="1:16" ht="7.5" customHeight="1" hidden="1">
      <c r="A17" s="1104"/>
      <c r="B17" s="162"/>
      <c r="C17" s="927"/>
      <c r="D17" s="1100"/>
      <c r="E17" s="1100"/>
      <c r="F17" s="109"/>
      <c r="G17" s="109"/>
      <c r="H17" s="109"/>
      <c r="I17" s="1100"/>
      <c r="J17" s="109"/>
      <c r="K17" s="1100"/>
      <c r="L17" s="1101"/>
      <c r="M17" s="1102"/>
      <c r="N17" s="1102"/>
      <c r="O17" s="1103"/>
      <c r="P17" s="1103"/>
    </row>
    <row r="18" spans="1:16" ht="12.75" hidden="1">
      <c r="A18" s="1093" t="s">
        <v>1234</v>
      </c>
      <c r="B18" s="20"/>
      <c r="C18" s="916"/>
      <c r="D18" s="1078"/>
      <c r="E18" s="1078"/>
      <c r="F18" s="1079"/>
      <c r="G18" s="1079"/>
      <c r="H18" s="1079"/>
      <c r="I18" s="1078"/>
      <c r="J18" s="1079"/>
      <c r="K18" s="1078"/>
      <c r="L18" s="1080"/>
      <c r="M18" s="1081"/>
      <c r="N18" s="1081"/>
      <c r="O18" s="1082"/>
      <c r="P18" s="1082"/>
    </row>
    <row r="19" spans="1:16" ht="12.75" hidden="1">
      <c r="A19" s="1093"/>
      <c r="B19" s="20" t="s">
        <v>1235</v>
      </c>
      <c r="C19" s="916"/>
      <c r="D19" s="1105">
        <v>6</v>
      </c>
      <c r="E19" s="1105">
        <v>6</v>
      </c>
      <c r="F19" s="781">
        <v>6</v>
      </c>
      <c r="G19" s="781">
        <v>5</v>
      </c>
      <c r="H19" s="781">
        <v>5</v>
      </c>
      <c r="I19" s="1105">
        <v>5</v>
      </c>
      <c r="J19" s="781">
        <v>5</v>
      </c>
      <c r="K19" s="1105">
        <v>5</v>
      </c>
      <c r="L19" s="1106">
        <v>5</v>
      </c>
      <c r="M19" s="1107">
        <v>5</v>
      </c>
      <c r="N19" s="1107">
        <v>5</v>
      </c>
      <c r="O19" s="1108">
        <v>5</v>
      </c>
      <c r="P19" s="1108">
        <v>5</v>
      </c>
    </row>
    <row r="20" spans="1:16" ht="12.75" hidden="1">
      <c r="A20" s="96"/>
      <c r="B20" s="20" t="s">
        <v>1236</v>
      </c>
      <c r="C20" s="916"/>
      <c r="D20" s="1084" t="s">
        <v>1237</v>
      </c>
      <c r="E20" s="1084" t="s">
        <v>1237</v>
      </c>
      <c r="F20" s="1085" t="s">
        <v>1237</v>
      </c>
      <c r="G20" s="1085" t="s">
        <v>1237</v>
      </c>
      <c r="H20" s="1085" t="s">
        <v>1237</v>
      </c>
      <c r="I20" s="1084" t="s">
        <v>1237</v>
      </c>
      <c r="J20" s="1085" t="s">
        <v>1237</v>
      </c>
      <c r="K20" s="1084" t="s">
        <v>1237</v>
      </c>
      <c r="L20" s="1086" t="s">
        <v>1237</v>
      </c>
      <c r="M20" s="1087" t="s">
        <v>1237</v>
      </c>
      <c r="N20" s="1087" t="s">
        <v>1237</v>
      </c>
      <c r="O20" s="1088" t="s">
        <v>1237</v>
      </c>
      <c r="P20" s="1088" t="s">
        <v>1237</v>
      </c>
    </row>
    <row r="21" spans="1:16" ht="12.75" hidden="1">
      <c r="A21" s="96"/>
      <c r="B21" s="107" t="s">
        <v>1238</v>
      </c>
      <c r="C21" s="916"/>
      <c r="D21" s="1100"/>
      <c r="E21" s="1100"/>
      <c r="F21" s="109"/>
      <c r="G21" s="109"/>
      <c r="H21" s="109"/>
      <c r="I21" s="1100"/>
      <c r="J21" s="109"/>
      <c r="K21" s="1100"/>
      <c r="L21" s="1101"/>
      <c r="M21" s="1102"/>
      <c r="N21" s="1102"/>
      <c r="O21" s="1103"/>
      <c r="P21" s="1103"/>
    </row>
    <row r="22" spans="1:16" ht="12.75" hidden="1">
      <c r="A22" s="1109" t="s">
        <v>1239</v>
      </c>
      <c r="B22" s="1110"/>
      <c r="C22" s="1111"/>
      <c r="D22" s="1112">
        <v>0.711</v>
      </c>
      <c r="E22" s="1112">
        <v>0.711</v>
      </c>
      <c r="F22" s="1112">
        <v>0.711</v>
      </c>
      <c r="G22" s="1112">
        <v>1.016</v>
      </c>
      <c r="H22" s="1112">
        <v>0.387</v>
      </c>
      <c r="I22" s="1112">
        <v>0.387</v>
      </c>
      <c r="J22" s="1112">
        <v>0.387</v>
      </c>
      <c r="K22" s="1112">
        <v>0.387</v>
      </c>
      <c r="L22" s="1113">
        <v>0.387</v>
      </c>
      <c r="M22" s="1114">
        <v>0.387</v>
      </c>
      <c r="N22" s="1114">
        <v>0.387</v>
      </c>
      <c r="O22" s="1115">
        <v>0.387</v>
      </c>
      <c r="P22" s="1115">
        <v>0.387</v>
      </c>
    </row>
    <row r="23" spans="1:16" ht="12.75" hidden="1">
      <c r="A23" s="1093" t="s">
        <v>1240</v>
      </c>
      <c r="B23" s="20"/>
      <c r="C23" s="916"/>
      <c r="D23" s="1100"/>
      <c r="E23" s="1100"/>
      <c r="F23" s="109"/>
      <c r="G23" s="109"/>
      <c r="H23" s="109"/>
      <c r="I23" s="1100"/>
      <c r="J23" s="109"/>
      <c r="K23" s="1100"/>
      <c r="L23" s="1101"/>
      <c r="M23" s="1102"/>
      <c r="N23" s="1102"/>
      <c r="O23" s="1103"/>
      <c r="P23" s="1103"/>
    </row>
    <row r="24" spans="1:16" ht="12.75" hidden="1">
      <c r="A24" s="96"/>
      <c r="B24" s="379" t="s">
        <v>1241</v>
      </c>
      <c r="C24" s="916"/>
      <c r="D24" s="1100"/>
      <c r="E24" s="1100"/>
      <c r="F24" s="109"/>
      <c r="G24" s="109"/>
      <c r="H24" s="109"/>
      <c r="I24" s="1100"/>
      <c r="J24" s="109"/>
      <c r="K24" s="1100"/>
      <c r="L24" s="1101"/>
      <c r="M24" s="1102"/>
      <c r="N24" s="1102"/>
      <c r="O24" s="1103"/>
      <c r="P24" s="1103"/>
    </row>
    <row r="25" spans="1:16" ht="12.75" hidden="1">
      <c r="A25" s="96"/>
      <c r="B25" s="20" t="s">
        <v>1242</v>
      </c>
      <c r="C25" s="916"/>
      <c r="D25" s="1100" t="s">
        <v>1243</v>
      </c>
      <c r="E25" s="1100" t="s">
        <v>1243</v>
      </c>
      <c r="F25" s="109" t="s">
        <v>1243</v>
      </c>
      <c r="G25" s="109" t="s">
        <v>1244</v>
      </c>
      <c r="H25" s="109" t="s">
        <v>1244</v>
      </c>
      <c r="I25" s="1100" t="s">
        <v>1244</v>
      </c>
      <c r="J25" s="109" t="s">
        <v>1244</v>
      </c>
      <c r="K25" s="1100" t="s">
        <v>1244</v>
      </c>
      <c r="L25" s="1101" t="s">
        <v>1244</v>
      </c>
      <c r="M25" s="1102" t="s">
        <v>1244</v>
      </c>
      <c r="N25" s="1102" t="s">
        <v>1244</v>
      </c>
      <c r="O25" s="1103" t="s">
        <v>1244</v>
      </c>
      <c r="P25" s="1103" t="s">
        <v>1244</v>
      </c>
    </row>
    <row r="26" spans="1:16" ht="12.75" hidden="1">
      <c r="A26" s="96"/>
      <c r="B26" s="20" t="s">
        <v>1245</v>
      </c>
      <c r="C26" s="916"/>
      <c r="D26" s="1100"/>
      <c r="E26" s="1100"/>
      <c r="F26" s="109"/>
      <c r="G26" s="109"/>
      <c r="H26" s="109"/>
      <c r="I26" s="1100"/>
      <c r="J26" s="109"/>
      <c r="K26" s="1100"/>
      <c r="L26" s="1101"/>
      <c r="M26" s="1102"/>
      <c r="N26" s="1102"/>
      <c r="O26" s="1103"/>
      <c r="P26" s="1103"/>
    </row>
    <row r="27" spans="1:16" ht="12.75" hidden="1">
      <c r="A27" s="96"/>
      <c r="B27" s="20"/>
      <c r="C27" s="916" t="s">
        <v>1246</v>
      </c>
      <c r="D27" s="1100" t="s">
        <v>1247</v>
      </c>
      <c r="E27" s="1100" t="s">
        <v>1247</v>
      </c>
      <c r="F27" s="109" t="s">
        <v>1247</v>
      </c>
      <c r="G27" s="109" t="s">
        <v>1248</v>
      </c>
      <c r="H27" s="109" t="s">
        <v>1248</v>
      </c>
      <c r="I27" s="1100" t="s">
        <v>1248</v>
      </c>
      <c r="J27" s="109" t="s">
        <v>1248</v>
      </c>
      <c r="K27" s="1100" t="s">
        <v>1248</v>
      </c>
      <c r="L27" s="1101" t="s">
        <v>1248</v>
      </c>
      <c r="M27" s="1102" t="s">
        <v>1248</v>
      </c>
      <c r="N27" s="1102" t="s">
        <v>1248</v>
      </c>
      <c r="O27" s="1103" t="s">
        <v>1248</v>
      </c>
      <c r="P27" s="1103" t="s">
        <v>1248</v>
      </c>
    </row>
    <row r="28" spans="1:16" ht="12.75" hidden="1">
      <c r="A28" s="96"/>
      <c r="B28" s="20"/>
      <c r="C28" s="916" t="s">
        <v>1249</v>
      </c>
      <c r="D28" s="1100" t="s">
        <v>1250</v>
      </c>
      <c r="E28" s="1100" t="s">
        <v>1250</v>
      </c>
      <c r="F28" s="1100" t="s">
        <v>1250</v>
      </c>
      <c r="G28" s="1100" t="s">
        <v>1251</v>
      </c>
      <c r="H28" s="1100" t="s">
        <v>1251</v>
      </c>
      <c r="I28" s="1100" t="s">
        <v>1251</v>
      </c>
      <c r="J28" s="1100" t="s">
        <v>1251</v>
      </c>
      <c r="K28" s="1100" t="s">
        <v>1251</v>
      </c>
      <c r="L28" s="1101" t="s">
        <v>1251</v>
      </c>
      <c r="M28" s="1102" t="s">
        <v>1251</v>
      </c>
      <c r="N28" s="1102" t="s">
        <v>1251</v>
      </c>
      <c r="O28" s="1103" t="s">
        <v>1251</v>
      </c>
      <c r="P28" s="1103" t="s">
        <v>1251</v>
      </c>
    </row>
    <row r="29" spans="1:16" ht="12.75" hidden="1">
      <c r="A29" s="96"/>
      <c r="B29" s="20"/>
      <c r="C29" s="916" t="s">
        <v>1252</v>
      </c>
      <c r="D29" s="1100" t="s">
        <v>1244</v>
      </c>
      <c r="E29" s="1100" t="s">
        <v>1244</v>
      </c>
      <c r="F29" s="1100" t="s">
        <v>1244</v>
      </c>
      <c r="G29" s="1100" t="s">
        <v>1253</v>
      </c>
      <c r="H29" s="1100" t="s">
        <v>1253</v>
      </c>
      <c r="I29" s="1100" t="s">
        <v>1253</v>
      </c>
      <c r="J29" s="1100" t="s">
        <v>1253</v>
      </c>
      <c r="K29" s="1100" t="s">
        <v>1253</v>
      </c>
      <c r="L29" s="1101" t="s">
        <v>1253</v>
      </c>
      <c r="M29" s="1102" t="s">
        <v>1253</v>
      </c>
      <c r="N29" s="1102" t="s">
        <v>1253</v>
      </c>
      <c r="O29" s="1103" t="s">
        <v>1253</v>
      </c>
      <c r="P29" s="1103" t="s">
        <v>1253</v>
      </c>
    </row>
    <row r="30" spans="1:16" ht="12.75" hidden="1">
      <c r="A30" s="96"/>
      <c r="B30" s="20"/>
      <c r="C30" s="916" t="s">
        <v>1254</v>
      </c>
      <c r="D30" s="1100" t="s">
        <v>1255</v>
      </c>
      <c r="E30" s="1100" t="s">
        <v>1255</v>
      </c>
      <c r="F30" s="1100" t="s">
        <v>1255</v>
      </c>
      <c r="G30" s="109" t="s">
        <v>1256</v>
      </c>
      <c r="H30" s="1100" t="s">
        <v>1257</v>
      </c>
      <c r="I30" s="1100" t="s">
        <v>1257</v>
      </c>
      <c r="J30" s="1100" t="s">
        <v>1257</v>
      </c>
      <c r="K30" s="1100" t="s">
        <v>1257</v>
      </c>
      <c r="L30" s="1101" t="s">
        <v>1257</v>
      </c>
      <c r="M30" s="1102" t="s">
        <v>1257</v>
      </c>
      <c r="N30" s="1102" t="s">
        <v>1257</v>
      </c>
      <c r="O30" s="1103" t="s">
        <v>1257</v>
      </c>
      <c r="P30" s="1103" t="s">
        <v>1257</v>
      </c>
    </row>
    <row r="31" spans="1:16" ht="12.75" hidden="1">
      <c r="A31" s="96"/>
      <c r="B31" s="20"/>
      <c r="C31" s="916" t="s">
        <v>1258</v>
      </c>
      <c r="D31" s="1100" t="s">
        <v>1259</v>
      </c>
      <c r="E31" s="1100" t="s">
        <v>1259</v>
      </c>
      <c r="F31" s="1100" t="s">
        <v>1259</v>
      </c>
      <c r="G31" s="109" t="s">
        <v>1260</v>
      </c>
      <c r="H31" s="1100" t="s">
        <v>1261</v>
      </c>
      <c r="I31" s="1100" t="s">
        <v>1261</v>
      </c>
      <c r="J31" s="1100" t="s">
        <v>1261</v>
      </c>
      <c r="K31" s="1100" t="s">
        <v>1261</v>
      </c>
      <c r="L31" s="1101" t="s">
        <v>1261</v>
      </c>
      <c r="M31" s="1102" t="s">
        <v>1261</v>
      </c>
      <c r="N31" s="1102" t="s">
        <v>1261</v>
      </c>
      <c r="O31" s="1103" t="s">
        <v>1261</v>
      </c>
      <c r="P31" s="1103" t="s">
        <v>1261</v>
      </c>
    </row>
    <row r="32" spans="1:16" ht="7.5" customHeight="1" hidden="1">
      <c r="A32" s="96"/>
      <c r="B32" s="20"/>
      <c r="C32" s="916"/>
      <c r="D32" s="1100"/>
      <c r="E32" s="1100"/>
      <c r="F32" s="109"/>
      <c r="G32" s="109"/>
      <c r="H32" s="109"/>
      <c r="I32" s="1100"/>
      <c r="J32" s="109"/>
      <c r="K32" s="1100"/>
      <c r="L32" s="1101"/>
      <c r="M32" s="1102"/>
      <c r="N32" s="1102"/>
      <c r="O32" s="1103"/>
      <c r="P32" s="1103"/>
    </row>
    <row r="33" spans="1:16" ht="12.75" hidden="1">
      <c r="A33" s="96"/>
      <c r="B33" s="379" t="s">
        <v>1262</v>
      </c>
      <c r="C33" s="916"/>
      <c r="D33" s="1100"/>
      <c r="E33" s="1100"/>
      <c r="F33" s="109"/>
      <c r="G33" s="109"/>
      <c r="H33" s="109"/>
      <c r="I33" s="1100"/>
      <c r="J33" s="109"/>
      <c r="K33" s="1100"/>
      <c r="L33" s="1101"/>
      <c r="M33" s="1102"/>
      <c r="N33" s="1102"/>
      <c r="O33" s="1103"/>
      <c r="P33" s="1103"/>
    </row>
    <row r="34" spans="1:16" ht="12.75" hidden="1">
      <c r="A34" s="96"/>
      <c r="B34" s="20" t="s">
        <v>1263</v>
      </c>
      <c r="C34" s="916"/>
      <c r="D34" s="1100" t="s">
        <v>1264</v>
      </c>
      <c r="E34" s="1100" t="s">
        <v>1264</v>
      </c>
      <c r="F34" s="109" t="s">
        <v>1264</v>
      </c>
      <c r="G34" s="109" t="s">
        <v>1264</v>
      </c>
      <c r="H34" s="109" t="s">
        <v>1264</v>
      </c>
      <c r="I34" s="1100" t="s">
        <v>1264</v>
      </c>
      <c r="J34" s="109" t="s">
        <v>1264</v>
      </c>
      <c r="K34" s="1100" t="s">
        <v>1264</v>
      </c>
      <c r="L34" s="1101" t="s">
        <v>1264</v>
      </c>
      <c r="M34" s="1102" t="s">
        <v>1264</v>
      </c>
      <c r="N34" s="1102" t="s">
        <v>1264</v>
      </c>
      <c r="O34" s="1103" t="s">
        <v>1264</v>
      </c>
      <c r="P34" s="1103" t="s">
        <v>1264</v>
      </c>
    </row>
    <row r="35" spans="1:16" ht="12.75" hidden="1">
      <c r="A35" s="96"/>
      <c r="B35" s="107" t="s">
        <v>1265</v>
      </c>
      <c r="C35" s="916"/>
      <c r="D35" s="1100" t="s">
        <v>1266</v>
      </c>
      <c r="E35" s="1100" t="s">
        <v>1266</v>
      </c>
      <c r="F35" s="109" t="s">
        <v>1266</v>
      </c>
      <c r="G35" s="109" t="s">
        <v>1267</v>
      </c>
      <c r="H35" s="109" t="s">
        <v>1267</v>
      </c>
      <c r="I35" s="1100" t="s">
        <v>1267</v>
      </c>
      <c r="J35" s="109" t="s">
        <v>1267</v>
      </c>
      <c r="K35" s="1100" t="s">
        <v>1267</v>
      </c>
      <c r="L35" s="1101" t="s">
        <v>1267</v>
      </c>
      <c r="M35" s="1102" t="s">
        <v>1267</v>
      </c>
      <c r="N35" s="1102" t="s">
        <v>1267</v>
      </c>
      <c r="O35" s="1103" t="s">
        <v>1267</v>
      </c>
      <c r="P35" s="1103" t="s">
        <v>1267</v>
      </c>
    </row>
    <row r="36" spans="1:16" ht="12.75" hidden="1">
      <c r="A36" s="96"/>
      <c r="B36" s="107" t="s">
        <v>1268</v>
      </c>
      <c r="C36" s="916"/>
      <c r="D36" s="1100" t="s">
        <v>1269</v>
      </c>
      <c r="E36" s="1100" t="s">
        <v>1269</v>
      </c>
      <c r="F36" s="109" t="s">
        <v>1269</v>
      </c>
      <c r="G36" s="109" t="s">
        <v>1270</v>
      </c>
      <c r="H36" s="109" t="s">
        <v>1270</v>
      </c>
      <c r="I36" s="1100" t="s">
        <v>1270</v>
      </c>
      <c r="J36" s="109" t="s">
        <v>1270</v>
      </c>
      <c r="K36" s="1100" t="s">
        <v>1270</v>
      </c>
      <c r="L36" s="1101" t="s">
        <v>1270</v>
      </c>
      <c r="M36" s="1102" t="s">
        <v>1270</v>
      </c>
      <c r="N36" s="1102" t="s">
        <v>1270</v>
      </c>
      <c r="O36" s="1103" t="s">
        <v>1270</v>
      </c>
      <c r="P36" s="1103" t="s">
        <v>1270</v>
      </c>
    </row>
    <row r="37" spans="1:16" ht="12.75" hidden="1">
      <c r="A37" s="96"/>
      <c r="B37" s="107" t="s">
        <v>1271</v>
      </c>
      <c r="C37" s="916"/>
      <c r="D37" s="1100" t="s">
        <v>1272</v>
      </c>
      <c r="E37" s="1100" t="s">
        <v>1272</v>
      </c>
      <c r="F37" s="109" t="s">
        <v>1272</v>
      </c>
      <c r="G37" s="109" t="s">
        <v>1273</v>
      </c>
      <c r="H37" s="109" t="s">
        <v>1273</v>
      </c>
      <c r="I37" s="1100" t="s">
        <v>1273</v>
      </c>
      <c r="J37" s="109" t="s">
        <v>1273</v>
      </c>
      <c r="K37" s="1100" t="s">
        <v>1273</v>
      </c>
      <c r="L37" s="1101" t="s">
        <v>1273</v>
      </c>
      <c r="M37" s="1102" t="s">
        <v>1273</v>
      </c>
      <c r="N37" s="1102" t="s">
        <v>1273</v>
      </c>
      <c r="O37" s="1103" t="s">
        <v>1273</v>
      </c>
      <c r="P37" s="1103" t="s">
        <v>1273</v>
      </c>
    </row>
    <row r="38" spans="1:16" ht="12.75" hidden="1">
      <c r="A38" s="96"/>
      <c r="B38" s="107" t="s">
        <v>1274</v>
      </c>
      <c r="C38" s="916"/>
      <c r="D38" s="1100" t="s">
        <v>1275</v>
      </c>
      <c r="E38" s="1100" t="s">
        <v>1275</v>
      </c>
      <c r="F38" s="109" t="s">
        <v>1275</v>
      </c>
      <c r="G38" s="109" t="s">
        <v>1276</v>
      </c>
      <c r="H38" s="109" t="s">
        <v>1277</v>
      </c>
      <c r="I38" s="1100" t="s">
        <v>1277</v>
      </c>
      <c r="J38" s="109" t="s">
        <v>1277</v>
      </c>
      <c r="K38" s="1100" t="s">
        <v>1277</v>
      </c>
      <c r="L38" s="1101" t="s">
        <v>1277</v>
      </c>
      <c r="M38" s="1102" t="s">
        <v>1277</v>
      </c>
      <c r="N38" s="1102" t="s">
        <v>1277</v>
      </c>
      <c r="O38" s="1103" t="s">
        <v>1277</v>
      </c>
      <c r="P38" s="1103" t="s">
        <v>1277</v>
      </c>
    </row>
    <row r="39" spans="1:16" ht="7.5" customHeight="1" hidden="1">
      <c r="A39" s="1104"/>
      <c r="B39" s="1116"/>
      <c r="C39" s="927"/>
      <c r="D39" s="1100"/>
      <c r="E39" s="1100"/>
      <c r="F39" s="109"/>
      <c r="G39" s="109"/>
      <c r="H39" s="109"/>
      <c r="I39" s="1100"/>
      <c r="J39" s="109"/>
      <c r="K39" s="1100"/>
      <c r="L39" s="1101"/>
      <c r="M39" s="1102"/>
      <c r="N39" s="1102"/>
      <c r="O39" s="1103"/>
      <c r="P39" s="1103"/>
    </row>
    <row r="40" spans="1:16" s="1125" customFormat="1" ht="12.75" hidden="1">
      <c r="A40" s="1117"/>
      <c r="B40" s="1118" t="s">
        <v>1278</v>
      </c>
      <c r="C40" s="1119"/>
      <c r="D40" s="1120">
        <v>4</v>
      </c>
      <c r="E40" s="1120">
        <v>4</v>
      </c>
      <c r="F40" s="1121">
        <v>4</v>
      </c>
      <c r="G40" s="1121"/>
      <c r="H40" s="1121"/>
      <c r="I40" s="1120"/>
      <c r="J40" s="1121"/>
      <c r="K40" s="1120"/>
      <c r="L40" s="1122"/>
      <c r="M40" s="1123"/>
      <c r="N40" s="1123"/>
      <c r="O40" s="1124"/>
      <c r="P40" s="1124"/>
    </row>
    <row r="41" spans="1:16" ht="12.75" hidden="1">
      <c r="A41" s="18" t="s">
        <v>1279</v>
      </c>
      <c r="B41" s="20"/>
      <c r="C41" s="20"/>
      <c r="D41" s="795"/>
      <c r="E41" s="795"/>
      <c r="F41" s="18"/>
      <c r="G41" s="18"/>
      <c r="H41" s="18"/>
      <c r="I41" s="795"/>
      <c r="J41" s="18"/>
      <c r="K41" s="795"/>
      <c r="L41" s="795"/>
      <c r="M41" s="428"/>
      <c r="N41" s="428"/>
      <c r="O41" s="428"/>
      <c r="P41" s="428"/>
    </row>
    <row r="42" spans="1:16" ht="12.75" hidden="1">
      <c r="A42" s="18"/>
      <c r="B42" s="20" t="s">
        <v>1280</v>
      </c>
      <c r="C42" s="20"/>
      <c r="D42" s="795"/>
      <c r="E42" s="795"/>
      <c r="F42" s="18"/>
      <c r="G42" s="18"/>
      <c r="H42" s="18"/>
      <c r="I42" s="795"/>
      <c r="J42" s="18"/>
      <c r="K42" s="795"/>
      <c r="L42" s="795"/>
      <c r="M42" s="428"/>
      <c r="N42" s="428"/>
      <c r="O42" s="428"/>
      <c r="P42" s="428"/>
    </row>
    <row r="43" spans="1:16" ht="12.75" hidden="1">
      <c r="A43" s="18"/>
      <c r="B43" s="20" t="s">
        <v>1281</v>
      </c>
      <c r="C43" s="20"/>
      <c r="D43" s="795"/>
      <c r="E43" s="795"/>
      <c r="F43" s="18"/>
      <c r="G43" s="18"/>
      <c r="H43" s="18"/>
      <c r="I43" s="795"/>
      <c r="J43" s="18"/>
      <c r="K43" s="795"/>
      <c r="L43" s="795"/>
      <c r="M43" s="428"/>
      <c r="N43" s="428"/>
      <c r="O43" s="428"/>
      <c r="P43" s="428"/>
    </row>
    <row r="44" spans="1:16" ht="12.75" hidden="1">
      <c r="A44" s="18"/>
      <c r="B44" s="20" t="s">
        <v>1282</v>
      </c>
      <c r="C44" s="20"/>
      <c r="D44" s="795"/>
      <c r="E44" s="795"/>
      <c r="F44" s="18"/>
      <c r="G44" s="18"/>
      <c r="H44" s="18"/>
      <c r="I44" s="795"/>
      <c r="J44" s="18"/>
      <c r="K44" s="795"/>
      <c r="L44" s="795"/>
      <c r="M44" s="428"/>
      <c r="N44" s="428"/>
      <c r="O44" s="428"/>
      <c r="P44" s="428"/>
    </row>
    <row r="45" spans="1:16" ht="12.75" hidden="1">
      <c r="A45" s="18"/>
      <c r="B45" s="20" t="s">
        <v>1283</v>
      </c>
      <c r="C45" s="20"/>
      <c r="D45" s="795"/>
      <c r="E45" s="795"/>
      <c r="F45" s="18"/>
      <c r="G45" s="18"/>
      <c r="H45" s="18"/>
      <c r="I45" s="795"/>
      <c r="J45" s="18"/>
      <c r="K45" s="795"/>
      <c r="L45" s="795"/>
      <c r="M45" s="428"/>
      <c r="N45" s="428"/>
      <c r="O45" s="428"/>
      <c r="P45" s="428"/>
    </row>
    <row r="46" spans="1:16" ht="12.75" hidden="1">
      <c r="A46" s="18"/>
      <c r="B46" s="20"/>
      <c r="C46" s="20"/>
      <c r="D46" s="795"/>
      <c r="E46" s="795"/>
      <c r="F46" s="18"/>
      <c r="G46" s="18"/>
      <c r="H46" s="18"/>
      <c r="I46" s="795"/>
      <c r="J46" s="18"/>
      <c r="K46" s="795"/>
      <c r="L46" s="795"/>
      <c r="M46" s="428"/>
      <c r="N46" s="428"/>
      <c r="O46" s="428"/>
      <c r="P46" s="428"/>
    </row>
    <row r="47" spans="1:16" ht="12.75" hidden="1">
      <c r="A47" s="18" t="s">
        <v>1284</v>
      </c>
      <c r="B47" s="20" t="s">
        <v>1285</v>
      </c>
      <c r="C47" s="20"/>
      <c r="D47" s="795"/>
      <c r="E47" s="795"/>
      <c r="F47" s="18"/>
      <c r="G47" s="18"/>
      <c r="H47" s="18"/>
      <c r="I47" s="795"/>
      <c r="J47" s="18"/>
      <c r="K47" s="795"/>
      <c r="L47" s="795"/>
      <c r="M47" s="428"/>
      <c r="N47" s="428"/>
      <c r="O47" s="428"/>
      <c r="P47" s="428"/>
    </row>
    <row r="48" spans="1:16" ht="12.75" hidden="1">
      <c r="A48" s="18"/>
      <c r="B48" s="20"/>
      <c r="C48" s="20" t="s">
        <v>1241</v>
      </c>
      <c r="D48" s="795"/>
      <c r="E48" s="795"/>
      <c r="F48" s="18"/>
      <c r="G48" s="18"/>
      <c r="H48" s="18"/>
      <c r="I48" s="795"/>
      <c r="J48" s="18"/>
      <c r="K48" s="795"/>
      <c r="L48" s="795"/>
      <c r="M48" s="428"/>
      <c r="N48" s="428"/>
      <c r="O48" s="428"/>
      <c r="P48" s="428"/>
    </row>
    <row r="49" spans="1:16" ht="12.75" hidden="1">
      <c r="A49" s="18"/>
      <c r="B49" s="20"/>
      <c r="C49" s="20" t="s">
        <v>1245</v>
      </c>
      <c r="D49" s="795"/>
      <c r="E49" s="795"/>
      <c r="F49" s="18"/>
      <c r="G49" s="18"/>
      <c r="H49" s="18"/>
      <c r="I49" s="795"/>
      <c r="J49" s="18"/>
      <c r="K49" s="795"/>
      <c r="L49" s="795"/>
      <c r="M49" s="428"/>
      <c r="N49" s="428"/>
      <c r="O49" s="428"/>
      <c r="P49" s="428"/>
    </row>
    <row r="50" spans="1:16" ht="12.75" hidden="1">
      <c r="A50" s="18"/>
      <c r="B50" s="20"/>
      <c r="C50" s="1126" t="s">
        <v>1249</v>
      </c>
      <c r="D50" s="795"/>
      <c r="E50" s="795"/>
      <c r="F50" s="18"/>
      <c r="G50" s="18"/>
      <c r="H50" s="18"/>
      <c r="I50" s="795"/>
      <c r="J50" s="18"/>
      <c r="K50" s="795"/>
      <c r="L50" s="795"/>
      <c r="M50" s="428"/>
      <c r="N50" s="428"/>
      <c r="O50" s="428"/>
      <c r="P50" s="428"/>
    </row>
    <row r="51" spans="1:16" ht="12.75" hidden="1">
      <c r="A51" s="18"/>
      <c r="B51" s="20"/>
      <c r="C51" s="1126" t="s">
        <v>1252</v>
      </c>
      <c r="D51" s="795"/>
      <c r="E51" s="795"/>
      <c r="F51" s="18"/>
      <c r="G51" s="18"/>
      <c r="H51" s="18"/>
      <c r="I51" s="795"/>
      <c r="J51" s="18"/>
      <c r="K51" s="795"/>
      <c r="L51" s="795"/>
      <c r="M51" s="428"/>
      <c r="N51" s="428"/>
      <c r="O51" s="428"/>
      <c r="P51" s="428"/>
    </row>
    <row r="52" spans="1:16" ht="12.75" hidden="1">
      <c r="A52" s="18"/>
      <c r="B52" s="20"/>
      <c r="C52" s="1126" t="s">
        <v>1254</v>
      </c>
      <c r="D52" s="795"/>
      <c r="E52" s="795"/>
      <c r="F52" s="18"/>
      <c r="G52" s="18"/>
      <c r="H52" s="18"/>
      <c r="I52" s="795"/>
      <c r="J52" s="18"/>
      <c r="K52" s="795"/>
      <c r="L52" s="795"/>
      <c r="M52" s="428"/>
      <c r="N52" s="428"/>
      <c r="O52" s="428"/>
      <c r="P52" s="428"/>
    </row>
    <row r="53" spans="1:16" ht="12.75" hidden="1">
      <c r="A53" s="18"/>
      <c r="B53" s="20"/>
      <c r="C53" s="1126" t="s">
        <v>1304</v>
      </c>
      <c r="D53" s="795"/>
      <c r="E53" s="795"/>
      <c r="F53" s="18"/>
      <c r="G53" s="18"/>
      <c r="H53" s="18"/>
      <c r="I53" s="795"/>
      <c r="J53" s="18"/>
      <c r="K53" s="795"/>
      <c r="L53" s="795"/>
      <c r="M53" s="428"/>
      <c r="N53" s="428"/>
      <c r="O53" s="428"/>
      <c r="P53" s="428"/>
    </row>
    <row r="54" spans="1:16" ht="12.75" hidden="1">
      <c r="A54" s="18"/>
      <c r="B54" s="20"/>
      <c r="C54" s="1126" t="s">
        <v>1305</v>
      </c>
      <c r="D54" s="795"/>
      <c r="E54" s="795"/>
      <c r="F54" s="18"/>
      <c r="G54" s="18"/>
      <c r="H54" s="18"/>
      <c r="I54" s="795"/>
      <c r="J54" s="18"/>
      <c r="K54" s="795"/>
      <c r="L54" s="795"/>
      <c r="M54" s="428"/>
      <c r="N54" s="428"/>
      <c r="O54" s="428"/>
      <c r="P54" s="428"/>
    </row>
    <row r="55" spans="1:16" ht="12.75" hidden="1">
      <c r="A55" s="18"/>
      <c r="B55" s="20"/>
      <c r="C55" s="1126" t="s">
        <v>1306</v>
      </c>
      <c r="D55" s="795"/>
      <c r="E55" s="795"/>
      <c r="F55" s="18"/>
      <c r="G55" s="18"/>
      <c r="H55" s="18"/>
      <c r="I55" s="795"/>
      <c r="J55" s="18"/>
      <c r="K55" s="795"/>
      <c r="L55" s="795"/>
      <c r="M55" s="428"/>
      <c r="N55" s="428"/>
      <c r="O55" s="428"/>
      <c r="P55" s="428"/>
    </row>
    <row r="56" spans="1:16" ht="12.75" hidden="1">
      <c r="A56" s="18"/>
      <c r="B56" s="20"/>
      <c r="C56" s="1126" t="s">
        <v>1307</v>
      </c>
      <c r="D56" s="795"/>
      <c r="E56" s="795"/>
      <c r="F56" s="18"/>
      <c r="G56" s="18"/>
      <c r="H56" s="18"/>
      <c r="I56" s="795"/>
      <c r="J56" s="18"/>
      <c r="K56" s="795"/>
      <c r="L56" s="795"/>
      <c r="M56" s="428"/>
      <c r="N56" s="428"/>
      <c r="O56" s="428"/>
      <c r="P56" s="428"/>
    </row>
    <row r="57" spans="1:16" ht="12.75" hidden="1">
      <c r="A57" s="18"/>
      <c r="B57" s="20"/>
      <c r="C57" s="20" t="s">
        <v>1262</v>
      </c>
      <c r="D57" s="795"/>
      <c r="E57" s="795"/>
      <c r="F57" s="18"/>
      <c r="G57" s="18"/>
      <c r="H57" s="18"/>
      <c r="I57" s="795"/>
      <c r="J57" s="18"/>
      <c r="K57" s="795"/>
      <c r="L57" s="795"/>
      <c r="M57" s="428"/>
      <c r="N57" s="428"/>
      <c r="O57" s="428"/>
      <c r="P57" s="428"/>
    </row>
    <row r="58" spans="1:16" ht="12.75" hidden="1">
      <c r="A58" s="18"/>
      <c r="B58" s="20"/>
      <c r="C58" s="20" t="s">
        <v>1263</v>
      </c>
      <c r="D58" s="795"/>
      <c r="E58" s="795"/>
      <c r="F58" s="18"/>
      <c r="G58" s="18"/>
      <c r="H58" s="18"/>
      <c r="I58" s="795"/>
      <c r="J58" s="18"/>
      <c r="K58" s="795"/>
      <c r="L58" s="795"/>
      <c r="M58" s="428"/>
      <c r="N58" s="428"/>
      <c r="O58" s="428"/>
      <c r="P58" s="428"/>
    </row>
    <row r="59" spans="1:16" ht="12.75" hidden="1">
      <c r="A59" s="18"/>
      <c r="B59" s="20"/>
      <c r="C59" s="34" t="s">
        <v>1308</v>
      </c>
      <c r="D59" s="795"/>
      <c r="E59" s="795"/>
      <c r="F59" s="18"/>
      <c r="G59" s="18"/>
      <c r="H59" s="18"/>
      <c r="I59" s="795"/>
      <c r="J59" s="18"/>
      <c r="K59" s="795"/>
      <c r="L59" s="795"/>
      <c r="M59" s="428"/>
      <c r="N59" s="428"/>
      <c r="O59" s="428"/>
      <c r="P59" s="428"/>
    </row>
    <row r="60" spans="1:16" ht="12.75" hidden="1">
      <c r="A60" s="18"/>
      <c r="B60" s="20"/>
      <c r="C60" s="34" t="s">
        <v>1309</v>
      </c>
      <c r="D60" s="795"/>
      <c r="E60" s="795"/>
      <c r="F60" s="18"/>
      <c r="G60" s="18"/>
      <c r="H60" s="18"/>
      <c r="I60" s="795"/>
      <c r="J60" s="18"/>
      <c r="K60" s="795"/>
      <c r="L60" s="795"/>
      <c r="M60" s="428"/>
      <c r="N60" s="428"/>
      <c r="O60" s="428"/>
      <c r="P60" s="428"/>
    </row>
    <row r="61" spans="1:16" ht="12.75" hidden="1">
      <c r="A61" s="18"/>
      <c r="B61" s="20"/>
      <c r="C61" s="107" t="s">
        <v>1271</v>
      </c>
      <c r="D61" s="795"/>
      <c r="E61" s="795"/>
      <c r="F61" s="18"/>
      <c r="G61" s="18"/>
      <c r="H61" s="18"/>
      <c r="I61" s="795"/>
      <c r="J61" s="18"/>
      <c r="K61" s="795"/>
      <c r="L61" s="795"/>
      <c r="M61" s="428"/>
      <c r="N61" s="428"/>
      <c r="O61" s="428"/>
      <c r="P61" s="428"/>
    </row>
    <row r="62" spans="1:16" ht="12.75" hidden="1">
      <c r="A62" s="18"/>
      <c r="B62" s="20"/>
      <c r="C62" s="107"/>
      <c r="D62" s="795"/>
      <c r="E62" s="795"/>
      <c r="F62" s="18"/>
      <c r="G62" s="18"/>
      <c r="H62" s="18"/>
      <c r="I62" s="795"/>
      <c r="J62" s="18"/>
      <c r="K62" s="795"/>
      <c r="L62" s="795"/>
      <c r="M62" s="428"/>
      <c r="N62" s="428"/>
      <c r="O62" s="428"/>
      <c r="P62" s="428"/>
    </row>
    <row r="63" spans="1:16" ht="12.75" hidden="1">
      <c r="A63" s="106" t="s">
        <v>1310</v>
      </c>
      <c r="B63" s="20"/>
      <c r="C63" s="20"/>
      <c r="D63" s="795"/>
      <c r="E63" s="795"/>
      <c r="F63" s="18"/>
      <c r="G63" s="18"/>
      <c r="H63" s="18"/>
      <c r="I63" s="795"/>
      <c r="J63" s="18"/>
      <c r="K63" s="795"/>
      <c r="L63" s="795"/>
      <c r="M63" s="428"/>
      <c r="N63" s="428"/>
      <c r="O63" s="428"/>
      <c r="P63" s="428"/>
    </row>
    <row r="64" spans="1:16" ht="12.75" hidden="1">
      <c r="A64" s="106" t="s">
        <v>1311</v>
      </c>
      <c r="B64" s="20"/>
      <c r="C64" s="20"/>
      <c r="D64" s="795"/>
      <c r="E64" s="795"/>
      <c r="F64" s="18"/>
      <c r="G64" s="18"/>
      <c r="H64" s="18"/>
      <c r="I64" s="795"/>
      <c r="J64" s="18"/>
      <c r="K64" s="795"/>
      <c r="L64" s="795"/>
      <c r="M64" s="428"/>
      <c r="N64" s="428"/>
      <c r="O64" s="428"/>
      <c r="P64" s="428"/>
    </row>
    <row r="65" spans="2:3" ht="12.75" hidden="1">
      <c r="B65" s="1127"/>
      <c r="C65" s="1127"/>
    </row>
    <row r="66" spans="1:23" s="940" customFormat="1" ht="12.75">
      <c r="A66" s="1631" t="s">
        <v>878</v>
      </c>
      <c r="B66" s="1631"/>
      <c r="C66" s="1631"/>
      <c r="D66" s="1631"/>
      <c r="E66" s="1631"/>
      <c r="F66" s="1631"/>
      <c r="G66" s="1631"/>
      <c r="H66" s="1631"/>
      <c r="I66" s="1631"/>
      <c r="J66" s="1631"/>
      <c r="K66" s="1631"/>
      <c r="L66" s="1631"/>
      <c r="M66" s="1631"/>
      <c r="N66" s="1631"/>
      <c r="O66" s="1631"/>
      <c r="P66" s="1631"/>
      <c r="Q66" s="1631"/>
      <c r="R66" s="1631"/>
      <c r="S66" s="1631"/>
      <c r="T66" s="1631"/>
      <c r="U66" s="1631"/>
      <c r="V66" s="1631"/>
      <c r="W66" s="1631"/>
    </row>
    <row r="67" spans="1:23" ht="15.75">
      <c r="A67" s="1645" t="s">
        <v>1219</v>
      </c>
      <c r="B67" s="1645"/>
      <c r="C67" s="1645"/>
      <c r="D67" s="1645"/>
      <c r="E67" s="1645"/>
      <c r="F67" s="1645"/>
      <c r="G67" s="1645"/>
      <c r="H67" s="1645"/>
      <c r="I67" s="1645"/>
      <c r="J67" s="1645"/>
      <c r="K67" s="1645"/>
      <c r="L67" s="1645"/>
      <c r="M67" s="1645"/>
      <c r="N67" s="1645"/>
      <c r="O67" s="1645"/>
      <c r="P67" s="1645"/>
      <c r="Q67" s="1645"/>
      <c r="R67" s="1645"/>
      <c r="S67" s="1645"/>
      <c r="T67" s="1645"/>
      <c r="U67" s="1645"/>
      <c r="V67" s="1645"/>
      <c r="W67" s="1645"/>
    </row>
    <row r="68" spans="1:24" ht="12.75">
      <c r="A68" s="1684" t="s">
        <v>1312</v>
      </c>
      <c r="B68" s="1684"/>
      <c r="C68" s="1684"/>
      <c r="D68" s="1684"/>
      <c r="E68" s="1684"/>
      <c r="F68" s="1684"/>
      <c r="G68" s="1684"/>
      <c r="H68" s="1684"/>
      <c r="I68" s="1684"/>
      <c r="J68" s="1684"/>
      <c r="K68" s="1684"/>
      <c r="L68" s="1684"/>
      <c r="M68" s="1684"/>
      <c r="N68" s="1684"/>
      <c r="O68" s="1684"/>
      <c r="P68" s="1684"/>
      <c r="Q68" s="1684"/>
      <c r="R68" s="1684"/>
      <c r="S68" s="1684"/>
      <c r="T68" s="1684"/>
      <c r="U68" s="1684"/>
      <c r="V68" s="1684"/>
      <c r="W68" s="1684"/>
      <c r="X68" s="1074"/>
    </row>
    <row r="69" spans="1:21" ht="13.5" thickBot="1">
      <c r="A69" s="18"/>
      <c r="B69" s="18"/>
      <c r="C69" s="18"/>
      <c r="D69" s="795"/>
      <c r="E69" s="795"/>
      <c r="F69" s="18"/>
      <c r="G69" s="18"/>
      <c r="H69" s="18"/>
      <c r="I69" s="795"/>
      <c r="J69" s="18"/>
      <c r="K69" s="795"/>
      <c r="L69" s="795"/>
      <c r="M69" s="428"/>
      <c r="N69" s="428"/>
      <c r="O69" s="428"/>
      <c r="P69" s="428"/>
      <c r="U69" s="1466"/>
    </row>
    <row r="70" spans="1:23" ht="12.75">
      <c r="A70" s="1695" t="s">
        <v>1221</v>
      </c>
      <c r="B70" s="1696"/>
      <c r="C70" s="1697"/>
      <c r="D70" s="1128">
        <v>2003</v>
      </c>
      <c r="E70" s="1128">
        <v>2004</v>
      </c>
      <c r="F70" s="1128">
        <v>2005</v>
      </c>
      <c r="G70" s="1128">
        <v>2005</v>
      </c>
      <c r="H70" s="1128">
        <v>2006</v>
      </c>
      <c r="I70" s="1128">
        <v>2006</v>
      </c>
      <c r="J70" s="1128">
        <v>2006</v>
      </c>
      <c r="K70" s="1128">
        <v>2006</v>
      </c>
      <c r="L70" s="1128">
        <v>2007</v>
      </c>
      <c r="M70" s="1128">
        <v>2007</v>
      </c>
      <c r="N70" s="1128">
        <v>2007</v>
      </c>
      <c r="O70" s="1128">
        <v>2007</v>
      </c>
      <c r="P70" s="1128">
        <v>2008</v>
      </c>
      <c r="Q70" s="1128">
        <v>2008</v>
      </c>
      <c r="R70" s="1128">
        <v>2008</v>
      </c>
      <c r="S70" s="1128">
        <v>2008</v>
      </c>
      <c r="T70" s="1128">
        <v>2008</v>
      </c>
      <c r="U70" s="1465">
        <v>2008</v>
      </c>
      <c r="V70" s="1128">
        <v>2008</v>
      </c>
      <c r="W70" s="1128">
        <v>2008</v>
      </c>
    </row>
    <row r="71" spans="1:23" ht="12.75">
      <c r="A71" s="1698" t="s">
        <v>1313</v>
      </c>
      <c r="B71" s="1699"/>
      <c r="C71" s="1700"/>
      <c r="D71" s="546" t="s">
        <v>909</v>
      </c>
      <c r="E71" s="546" t="s">
        <v>909</v>
      </c>
      <c r="F71" s="546" t="s">
        <v>909</v>
      </c>
      <c r="G71" s="546" t="s">
        <v>777</v>
      </c>
      <c r="H71" s="546" t="s">
        <v>780</v>
      </c>
      <c r="I71" s="546" t="s">
        <v>783</v>
      </c>
      <c r="J71" s="546" t="s">
        <v>909</v>
      </c>
      <c r="K71" s="546" t="s">
        <v>777</v>
      </c>
      <c r="L71" s="546" t="s">
        <v>780</v>
      </c>
      <c r="M71" s="546" t="s">
        <v>783</v>
      </c>
      <c r="N71" s="546" t="s">
        <v>909</v>
      </c>
      <c r="O71" s="546" t="s">
        <v>777</v>
      </c>
      <c r="P71" s="546" t="s">
        <v>780</v>
      </c>
      <c r="Q71" s="546" t="s">
        <v>781</v>
      </c>
      <c r="R71" s="546" t="s">
        <v>1193</v>
      </c>
      <c r="S71" s="546" t="s">
        <v>1194</v>
      </c>
      <c r="T71" s="546" t="s">
        <v>784</v>
      </c>
      <c r="U71" s="546" t="s">
        <v>785</v>
      </c>
      <c r="V71" s="546" t="s">
        <v>786</v>
      </c>
      <c r="W71" s="546" t="s">
        <v>1186</v>
      </c>
    </row>
    <row r="72" spans="1:23" ht="12.75">
      <c r="A72" s="644" t="s">
        <v>1314</v>
      </c>
      <c r="B72" s="20"/>
      <c r="C72" s="916"/>
      <c r="D72" s="1102"/>
      <c r="E72" s="1102"/>
      <c r="F72" s="1129"/>
      <c r="G72" s="1129"/>
      <c r="H72" s="1129"/>
      <c r="I72" s="1102"/>
      <c r="J72" s="1102"/>
      <c r="K72" s="1102"/>
      <c r="L72" s="1102"/>
      <c r="M72" s="1102"/>
      <c r="N72" s="1081"/>
      <c r="O72" s="1081"/>
      <c r="P72" s="1081"/>
      <c r="Q72" s="1081"/>
      <c r="R72" s="1081"/>
      <c r="S72" s="1081"/>
      <c r="T72" s="1081"/>
      <c r="U72" s="1127"/>
      <c r="V72" s="1127"/>
      <c r="W72" s="1127"/>
    </row>
    <row r="73" spans="1:23" ht="12.75">
      <c r="A73" s="644"/>
      <c r="B73" s="20" t="s">
        <v>1235</v>
      </c>
      <c r="C73" s="916"/>
      <c r="D73" s="1107">
        <v>6</v>
      </c>
      <c r="E73" s="1107">
        <v>6</v>
      </c>
      <c r="F73" s="549">
        <v>5</v>
      </c>
      <c r="G73" s="549">
        <v>5</v>
      </c>
      <c r="H73" s="549">
        <v>5</v>
      </c>
      <c r="I73" s="1107">
        <v>5</v>
      </c>
      <c r="J73" s="1107">
        <v>5</v>
      </c>
      <c r="K73" s="1107">
        <v>5</v>
      </c>
      <c r="L73" s="1107">
        <v>5</v>
      </c>
      <c r="M73" s="1107">
        <v>5</v>
      </c>
      <c r="N73" s="1107">
        <v>5</v>
      </c>
      <c r="O73" s="1107">
        <v>5</v>
      </c>
      <c r="P73" s="1107">
        <v>5</v>
      </c>
      <c r="Q73" s="1107">
        <v>5</v>
      </c>
      <c r="R73" s="1107">
        <v>5</v>
      </c>
      <c r="S73" s="1107">
        <v>5</v>
      </c>
      <c r="T73" s="1107">
        <v>5</v>
      </c>
      <c r="U73" s="1107">
        <v>5</v>
      </c>
      <c r="V73" s="1107">
        <v>5</v>
      </c>
      <c r="W73" s="1107">
        <v>5</v>
      </c>
    </row>
    <row r="74" spans="1:23" ht="12.75">
      <c r="A74" s="57"/>
      <c r="B74" s="20" t="s">
        <v>1315</v>
      </c>
      <c r="C74" s="916"/>
      <c r="D74" s="1102">
        <v>5.5</v>
      </c>
      <c r="E74" s="1102">
        <v>5.5</v>
      </c>
      <c r="F74" s="1129">
        <v>5.5</v>
      </c>
      <c r="G74" s="549">
        <v>6</v>
      </c>
      <c r="H74" s="549">
        <v>6</v>
      </c>
      <c r="I74" s="1102">
        <v>6.25</v>
      </c>
      <c r="J74" s="1102">
        <v>6.25</v>
      </c>
      <c r="K74" s="1102">
        <v>6.25</v>
      </c>
      <c r="L74" s="1102">
        <v>6.25</v>
      </c>
      <c r="M74" s="1102">
        <v>6.25</v>
      </c>
      <c r="N74" s="1102">
        <v>6.25</v>
      </c>
      <c r="O74" s="1102">
        <v>6.25</v>
      </c>
      <c r="P74" s="1102">
        <v>6.25</v>
      </c>
      <c r="Q74" s="1102">
        <v>6.25</v>
      </c>
      <c r="R74" s="1102">
        <v>6.25</v>
      </c>
      <c r="S74" s="1102">
        <v>6.25</v>
      </c>
      <c r="T74" s="1102">
        <v>6.25</v>
      </c>
      <c r="U74" s="1102">
        <v>6.25</v>
      </c>
      <c r="V74" s="1102">
        <v>6.25</v>
      </c>
      <c r="W74" s="1102">
        <v>6.25</v>
      </c>
    </row>
    <row r="75" spans="1:23" ht="12.75" hidden="1">
      <c r="A75" s="430"/>
      <c r="B75" s="1116" t="s">
        <v>1238</v>
      </c>
      <c r="C75" s="927"/>
      <c r="D75" s="1087"/>
      <c r="E75" s="1087"/>
      <c r="F75" s="937"/>
      <c r="G75" s="937"/>
      <c r="H75" s="937"/>
      <c r="I75" s="1087"/>
      <c r="J75" s="1087"/>
      <c r="K75" s="1087"/>
      <c r="L75" s="1087"/>
      <c r="M75" s="1087"/>
      <c r="N75" s="1087"/>
      <c r="O75" s="1087"/>
      <c r="P75" s="1087"/>
      <c r="Q75" s="1087"/>
      <c r="R75" s="1087"/>
      <c r="S75" s="1087"/>
      <c r="T75" s="1087"/>
      <c r="U75" s="1127"/>
      <c r="V75" s="1127"/>
      <c r="W75" s="1127"/>
    </row>
    <row r="76" spans="1:20" s="1127" customFormat="1" ht="12.75">
      <c r="A76" s="57"/>
      <c r="B76" s="20" t="s">
        <v>1316</v>
      </c>
      <c r="C76" s="916"/>
      <c r="D76" s="1101"/>
      <c r="E76" s="1102"/>
      <c r="F76" s="1129"/>
      <c r="G76" s="1129"/>
      <c r="H76" s="1129"/>
      <c r="I76" s="1129"/>
      <c r="J76" s="1129"/>
      <c r="K76" s="1129"/>
      <c r="L76" s="1129"/>
      <c r="M76" s="1129"/>
      <c r="N76" s="1102"/>
      <c r="O76" s="1102"/>
      <c r="P76" s="1102"/>
      <c r="Q76" s="1102"/>
      <c r="R76" s="1102"/>
      <c r="S76" s="1102"/>
      <c r="T76" s="1102"/>
    </row>
    <row r="77" spans="1:23" s="1127" customFormat="1" ht="12.75">
      <c r="A77" s="57"/>
      <c r="B77" s="20"/>
      <c r="C77" s="916" t="s">
        <v>1317</v>
      </c>
      <c r="D77" s="1107">
        <v>3</v>
      </c>
      <c r="E77" s="1107">
        <v>2</v>
      </c>
      <c r="F77" s="1129">
        <v>1.5</v>
      </c>
      <c r="G77" s="1129">
        <v>1.5</v>
      </c>
      <c r="H77" s="1129">
        <v>1.5</v>
      </c>
      <c r="I77" s="1129">
        <v>1.5</v>
      </c>
      <c r="J77" s="1129">
        <v>1.5</v>
      </c>
      <c r="K77" s="1129">
        <v>1.5</v>
      </c>
      <c r="L77" s="1129">
        <v>1.5</v>
      </c>
      <c r="M77" s="1129">
        <v>1.5</v>
      </c>
      <c r="N77" s="1129">
        <v>1.5</v>
      </c>
      <c r="O77" s="1102">
        <v>1.5</v>
      </c>
      <c r="P77" s="1102">
        <v>1.5</v>
      </c>
      <c r="Q77" s="1102">
        <v>1.5</v>
      </c>
      <c r="R77" s="1102">
        <v>1.5</v>
      </c>
      <c r="S77" s="1102">
        <v>1.5</v>
      </c>
      <c r="T77" s="1102">
        <v>1.5</v>
      </c>
      <c r="U77" s="1102">
        <v>1.5</v>
      </c>
      <c r="V77" s="1102">
        <v>1.5</v>
      </c>
      <c r="W77" s="1102">
        <v>1.5</v>
      </c>
    </row>
    <row r="78" spans="1:23" s="1127" customFormat="1" ht="12.75">
      <c r="A78" s="57"/>
      <c r="B78" s="20"/>
      <c r="C78" s="916" t="s">
        <v>1318</v>
      </c>
      <c r="D78" s="1130">
        <v>4.5</v>
      </c>
      <c r="E78" s="1130">
        <v>4.5</v>
      </c>
      <c r="F78" s="1131">
        <v>3</v>
      </c>
      <c r="G78" s="1132">
        <v>3.5</v>
      </c>
      <c r="H78" s="1132">
        <v>3.5</v>
      </c>
      <c r="I78" s="1132">
        <v>3.5</v>
      </c>
      <c r="J78" s="1132">
        <v>3.5</v>
      </c>
      <c r="K78" s="1132">
        <v>3.5</v>
      </c>
      <c r="L78" s="1132">
        <v>3.5</v>
      </c>
      <c r="M78" s="1132">
        <v>3.5</v>
      </c>
      <c r="N78" s="1132">
        <v>3.5</v>
      </c>
      <c r="O78" s="1102">
        <v>3.5</v>
      </c>
      <c r="P78" s="1102">
        <v>3.5</v>
      </c>
      <c r="Q78" s="1102">
        <v>2.5</v>
      </c>
      <c r="R78" s="1102">
        <v>2.5</v>
      </c>
      <c r="S78" s="1102">
        <v>2.5</v>
      </c>
      <c r="T78" s="1102">
        <v>2.5</v>
      </c>
      <c r="U78" s="1102">
        <v>2.5</v>
      </c>
      <c r="V78" s="1102">
        <v>2.5</v>
      </c>
      <c r="W78" s="1102">
        <v>2.5</v>
      </c>
    </row>
    <row r="79" spans="1:23" s="1127" customFormat="1" ht="12.75">
      <c r="A79" s="57"/>
      <c r="B79" s="20"/>
      <c r="C79" s="916" t="s">
        <v>1319</v>
      </c>
      <c r="D79" s="1102">
        <v>4.5</v>
      </c>
      <c r="E79" s="1102">
        <v>4.5</v>
      </c>
      <c r="F79" s="549">
        <v>3</v>
      </c>
      <c r="G79" s="1129">
        <v>3.5</v>
      </c>
      <c r="H79" s="1129">
        <v>3.5</v>
      </c>
      <c r="I79" s="1129">
        <v>3.5</v>
      </c>
      <c r="J79" s="1129">
        <v>3.5</v>
      </c>
      <c r="K79" s="1129">
        <v>3.5</v>
      </c>
      <c r="L79" s="1129">
        <v>3.5</v>
      </c>
      <c r="M79" s="1129">
        <v>3.5</v>
      </c>
      <c r="N79" s="1129">
        <v>3.5</v>
      </c>
      <c r="O79" s="1130">
        <v>2.5</v>
      </c>
      <c r="P79" s="1102">
        <v>2.5</v>
      </c>
      <c r="Q79" s="1102">
        <v>3.5</v>
      </c>
      <c r="R79" s="1102">
        <v>3.5</v>
      </c>
      <c r="S79" s="1102">
        <v>3.5</v>
      </c>
      <c r="T79" s="1102">
        <v>3.5</v>
      </c>
      <c r="U79" s="1102">
        <v>3.5</v>
      </c>
      <c r="V79" s="1102">
        <v>3.5</v>
      </c>
      <c r="W79" s="1102">
        <v>3.5</v>
      </c>
    </row>
    <row r="80" spans="1:23" s="1127" customFormat="1" ht="12.75">
      <c r="A80" s="57"/>
      <c r="B80" s="20"/>
      <c r="C80" s="916" t="s">
        <v>1320</v>
      </c>
      <c r="D80" s="1107">
        <v>2</v>
      </c>
      <c r="E80" s="1107">
        <v>2</v>
      </c>
      <c r="F80" s="549">
        <v>2</v>
      </c>
      <c r="G80" s="1129">
        <v>3.25</v>
      </c>
      <c r="H80" s="1129">
        <v>3.25</v>
      </c>
      <c r="I80" s="1129">
        <v>3.25</v>
      </c>
      <c r="J80" s="1129">
        <v>3.25</v>
      </c>
      <c r="K80" s="1129">
        <v>3.25</v>
      </c>
      <c r="L80" s="1129">
        <v>3.25</v>
      </c>
      <c r="M80" s="1129">
        <v>3.25</v>
      </c>
      <c r="N80" s="1129">
        <v>3.25</v>
      </c>
      <c r="O80" s="1102">
        <v>3.25</v>
      </c>
      <c r="P80" s="1102">
        <v>3.25</v>
      </c>
      <c r="Q80" s="1102">
        <v>3.25</v>
      </c>
      <c r="R80" s="1102">
        <v>3.25</v>
      </c>
      <c r="S80" s="1102">
        <v>3.25</v>
      </c>
      <c r="T80" s="1102">
        <v>3.25</v>
      </c>
      <c r="U80" s="1102">
        <v>3.25</v>
      </c>
      <c r="V80" s="1102">
        <v>3.25</v>
      </c>
      <c r="W80" s="1102">
        <v>3.25</v>
      </c>
    </row>
    <row r="81" spans="1:23" ht="15.75">
      <c r="A81" s="430"/>
      <c r="B81" s="162" t="s">
        <v>1321</v>
      </c>
      <c r="C81" s="927"/>
      <c r="D81" s="1133">
        <v>0</v>
      </c>
      <c r="E81" s="1133">
        <v>0</v>
      </c>
      <c r="F81" s="937">
        <v>1.5</v>
      </c>
      <c r="G81" s="937">
        <v>1.5</v>
      </c>
      <c r="H81" s="937">
        <v>1.5</v>
      </c>
      <c r="I81" s="937">
        <v>1.5</v>
      </c>
      <c r="J81" s="937">
        <v>1.5</v>
      </c>
      <c r="K81" s="937">
        <v>1.5</v>
      </c>
      <c r="L81" s="937">
        <v>1.5</v>
      </c>
      <c r="M81" s="937">
        <v>1.5</v>
      </c>
      <c r="N81" s="937">
        <v>1.5</v>
      </c>
      <c r="O81" s="1134">
        <v>2</v>
      </c>
      <c r="P81" s="1237">
        <v>2</v>
      </c>
      <c r="Q81" s="1237">
        <v>2</v>
      </c>
      <c r="R81" s="1237">
        <v>2</v>
      </c>
      <c r="S81" s="1237">
        <v>2</v>
      </c>
      <c r="T81" s="1237">
        <v>2</v>
      </c>
      <c r="U81" s="1237">
        <v>2</v>
      </c>
      <c r="V81" s="1237">
        <v>2</v>
      </c>
      <c r="W81" s="1237">
        <v>2</v>
      </c>
    </row>
    <row r="82" spans="1:23" ht="12.75">
      <c r="A82" s="644" t="s">
        <v>1322</v>
      </c>
      <c r="B82" s="20"/>
      <c r="C82" s="916"/>
      <c r="D82" s="428"/>
      <c r="E82" s="428"/>
      <c r="F82" s="20"/>
      <c r="G82" s="20"/>
      <c r="H82" s="20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1127"/>
      <c r="V82" s="1127"/>
      <c r="W82" s="1127"/>
    </row>
    <row r="83" spans="1:23" ht="12.75">
      <c r="A83" s="644"/>
      <c r="B83" s="107" t="s">
        <v>1323</v>
      </c>
      <c r="C83" s="916"/>
      <c r="D83" s="278" t="s">
        <v>1045</v>
      </c>
      <c r="E83" s="278">
        <v>1.820083870967742</v>
      </c>
      <c r="F83" s="278" t="s">
        <v>1045</v>
      </c>
      <c r="G83" s="278">
        <v>2.62</v>
      </c>
      <c r="H83" s="278">
        <v>1.5925</v>
      </c>
      <c r="I83" s="278">
        <v>2.54</v>
      </c>
      <c r="J83" s="278">
        <v>2.3997</v>
      </c>
      <c r="K83" s="278">
        <v>2.01</v>
      </c>
      <c r="L83" s="278">
        <v>2.3749</v>
      </c>
      <c r="M83" s="278">
        <v>1.5013</v>
      </c>
      <c r="N83" s="278">
        <v>2.1337</v>
      </c>
      <c r="O83" s="278">
        <v>2.9733</v>
      </c>
      <c r="P83" s="278">
        <v>4.3458</v>
      </c>
      <c r="Q83" s="278">
        <v>6.2997</v>
      </c>
      <c r="R83" s="278">
        <v>5.7927</v>
      </c>
      <c r="S83" s="278">
        <v>3.17</v>
      </c>
      <c r="T83" s="278">
        <v>3.17</v>
      </c>
      <c r="U83" s="1102">
        <v>5.75</v>
      </c>
      <c r="V83" s="1102">
        <v>5.16</v>
      </c>
      <c r="W83" s="1102">
        <v>3.13</v>
      </c>
    </row>
    <row r="84" spans="1:23" ht="12.75">
      <c r="A84" s="57"/>
      <c r="B84" s="107" t="s">
        <v>1324</v>
      </c>
      <c r="C84" s="916"/>
      <c r="D84" s="1135">
        <v>2.9805422437758247</v>
      </c>
      <c r="E84" s="1135">
        <v>1.4706548192771083</v>
      </c>
      <c r="F84" s="1135">
        <v>3.9398</v>
      </c>
      <c r="G84" s="278">
        <v>3.1</v>
      </c>
      <c r="H84" s="278">
        <v>2.4648049469964666</v>
      </c>
      <c r="I84" s="278">
        <v>2.89</v>
      </c>
      <c r="J84" s="278">
        <v>3.2485</v>
      </c>
      <c r="K84" s="278">
        <v>2.54</v>
      </c>
      <c r="L84" s="278">
        <v>2.6702572438162546</v>
      </c>
      <c r="M84" s="278">
        <v>1.8496</v>
      </c>
      <c r="N84" s="278">
        <v>2.7651</v>
      </c>
      <c r="O84" s="278">
        <v>2.3486</v>
      </c>
      <c r="P84" s="278">
        <v>3.8637</v>
      </c>
      <c r="Q84" s="278">
        <v>5.7924</v>
      </c>
      <c r="R84" s="278">
        <v>5.5404</v>
      </c>
      <c r="S84" s="278">
        <v>4.0699</v>
      </c>
      <c r="T84" s="278">
        <v>5.32</v>
      </c>
      <c r="U84" s="1102">
        <v>5.41</v>
      </c>
      <c r="V84" s="1102">
        <v>5.13</v>
      </c>
      <c r="W84" s="1102">
        <v>5.17</v>
      </c>
    </row>
    <row r="85" spans="1:23" ht="12.75">
      <c r="A85" s="57"/>
      <c r="B85" s="107" t="s">
        <v>1325</v>
      </c>
      <c r="C85" s="916"/>
      <c r="D85" s="278" t="s">
        <v>1045</v>
      </c>
      <c r="E85" s="278" t="s">
        <v>1045</v>
      </c>
      <c r="F85" s="1136">
        <v>4.420184745762712</v>
      </c>
      <c r="G85" s="1137">
        <v>3.7</v>
      </c>
      <c r="H85" s="278">
        <v>2.5683</v>
      </c>
      <c r="I85" s="278">
        <v>3.77</v>
      </c>
      <c r="J85" s="278">
        <v>3.8641</v>
      </c>
      <c r="K85" s="278">
        <v>2.7782</v>
      </c>
      <c r="L85" s="1138">
        <v>3.2519</v>
      </c>
      <c r="M85" s="1138">
        <v>2.6727</v>
      </c>
      <c r="N85" s="1138">
        <v>3.51395</v>
      </c>
      <c r="O85" s="278">
        <v>2.6605</v>
      </c>
      <c r="P85" s="278">
        <v>4.325</v>
      </c>
      <c r="Q85" s="1264">
        <v>0</v>
      </c>
      <c r="R85" s="1264">
        <v>0</v>
      </c>
      <c r="S85" s="1264">
        <v>4.39</v>
      </c>
      <c r="T85" s="1264">
        <v>4.98</v>
      </c>
      <c r="U85" s="1102">
        <v>4.5</v>
      </c>
      <c r="V85" s="1102">
        <v>5.16</v>
      </c>
      <c r="W85" s="1102">
        <v>5.16</v>
      </c>
    </row>
    <row r="86" spans="1:23" ht="12.75">
      <c r="A86" s="57"/>
      <c r="B86" s="107" t="s">
        <v>1326</v>
      </c>
      <c r="C86" s="916"/>
      <c r="D86" s="278">
        <v>4.928079080914116</v>
      </c>
      <c r="E86" s="278">
        <v>3.8123749843660346</v>
      </c>
      <c r="F86" s="1139">
        <v>4.78535242830253</v>
      </c>
      <c r="G86" s="278">
        <v>3.8745670329670325</v>
      </c>
      <c r="H86" s="278">
        <v>3.4186746835443036</v>
      </c>
      <c r="I86" s="278">
        <v>4.31</v>
      </c>
      <c r="J86" s="278">
        <v>4.04</v>
      </c>
      <c r="K86" s="278">
        <v>3.78</v>
      </c>
      <c r="L86" s="278">
        <v>3.1393493670886072</v>
      </c>
      <c r="M86" s="278">
        <v>3.0861</v>
      </c>
      <c r="N86" s="278">
        <v>3.9996456840042054</v>
      </c>
      <c r="O86" s="278">
        <v>3.0448</v>
      </c>
      <c r="P86" s="278">
        <v>4.6724</v>
      </c>
      <c r="Q86" s="278">
        <v>6.4471</v>
      </c>
      <c r="R86" s="278">
        <v>5.9542</v>
      </c>
      <c r="S86" s="278">
        <v>4.8222</v>
      </c>
      <c r="T86" s="278">
        <v>5.3</v>
      </c>
      <c r="U86" s="1102">
        <v>5.66</v>
      </c>
      <c r="V86" s="1102">
        <v>6.47</v>
      </c>
      <c r="W86" s="1102">
        <v>6.47</v>
      </c>
    </row>
    <row r="87" spans="1:23" s="1127" customFormat="1" ht="12.75">
      <c r="A87" s="57"/>
      <c r="B87" s="20" t="s">
        <v>1232</v>
      </c>
      <c r="C87" s="916"/>
      <c r="D87" s="1102" t="s">
        <v>1233</v>
      </c>
      <c r="E87" s="1102" t="s">
        <v>1233</v>
      </c>
      <c r="F87" s="1129" t="s">
        <v>1233</v>
      </c>
      <c r="G87" s="1129" t="s">
        <v>1233</v>
      </c>
      <c r="H87" s="1129" t="s">
        <v>1233</v>
      </c>
      <c r="I87" s="1102" t="s">
        <v>1327</v>
      </c>
      <c r="J87" s="1102" t="s">
        <v>1327</v>
      </c>
      <c r="K87" s="1102" t="s">
        <v>1327</v>
      </c>
      <c r="L87" s="1102" t="s">
        <v>1327</v>
      </c>
      <c r="M87" s="1102" t="s">
        <v>1327</v>
      </c>
      <c r="N87" s="1102" t="s">
        <v>1327</v>
      </c>
      <c r="O87" s="1102" t="s">
        <v>1327</v>
      </c>
      <c r="P87" s="1102" t="s">
        <v>1328</v>
      </c>
      <c r="Q87" s="1102" t="s">
        <v>1328</v>
      </c>
      <c r="R87" s="1102" t="s">
        <v>1328</v>
      </c>
      <c r="S87" s="1102" t="s">
        <v>1328</v>
      </c>
      <c r="T87" s="1102" t="s">
        <v>223</v>
      </c>
      <c r="U87" s="1102" t="s">
        <v>223</v>
      </c>
      <c r="V87" s="1102" t="s">
        <v>230</v>
      </c>
      <c r="W87" s="1102" t="s">
        <v>230</v>
      </c>
    </row>
    <row r="88" spans="1:23" ht="12.75">
      <c r="A88" s="430"/>
      <c r="B88" s="162" t="s">
        <v>1329</v>
      </c>
      <c r="C88" s="927"/>
      <c r="D88" s="1087" t="s">
        <v>1330</v>
      </c>
      <c r="E88" s="1087" t="s">
        <v>1231</v>
      </c>
      <c r="F88" s="937" t="s">
        <v>1231</v>
      </c>
      <c r="G88" s="937" t="s">
        <v>1231</v>
      </c>
      <c r="H88" s="937" t="s">
        <v>1231</v>
      </c>
      <c r="I88" s="1087" t="s">
        <v>1331</v>
      </c>
      <c r="J88" s="1087" t="s">
        <v>1332</v>
      </c>
      <c r="K88" s="1087" t="s">
        <v>1332</v>
      </c>
      <c r="L88" s="1087" t="s">
        <v>1332</v>
      </c>
      <c r="M88" s="1087" t="s">
        <v>1332</v>
      </c>
      <c r="N88" s="1087" t="s">
        <v>1332</v>
      </c>
      <c r="O88" s="1087" t="s">
        <v>1333</v>
      </c>
      <c r="P88" s="1087" t="s">
        <v>1334</v>
      </c>
      <c r="Q88" s="1087" t="s">
        <v>1334</v>
      </c>
      <c r="R88" s="1087" t="s">
        <v>1334</v>
      </c>
      <c r="S88" s="1087" t="s">
        <v>1334</v>
      </c>
      <c r="T88" s="1087" t="s">
        <v>224</v>
      </c>
      <c r="U88" s="1102" t="s">
        <v>224</v>
      </c>
      <c r="V88" s="1102" t="s">
        <v>231</v>
      </c>
      <c r="W88" s="1102" t="s">
        <v>231</v>
      </c>
    </row>
    <row r="89" spans="1:23" s="1145" customFormat="1" ht="12.75">
      <c r="A89" s="1140" t="s">
        <v>1335</v>
      </c>
      <c r="B89" s="1141"/>
      <c r="C89" s="1142"/>
      <c r="D89" s="1143">
        <v>4.5</v>
      </c>
      <c r="E89" s="1143">
        <v>0.711</v>
      </c>
      <c r="F89" s="1143">
        <v>4.712</v>
      </c>
      <c r="G89" s="1143">
        <v>3.177</v>
      </c>
      <c r="H89" s="1143">
        <v>1.222</v>
      </c>
      <c r="I89" s="1143">
        <v>1.965</v>
      </c>
      <c r="J89" s="1143">
        <v>2.133</v>
      </c>
      <c r="K89" s="1143">
        <v>2.111</v>
      </c>
      <c r="L89" s="1143">
        <v>3.029</v>
      </c>
      <c r="M89" s="1143">
        <v>1.688</v>
      </c>
      <c r="N89" s="1143">
        <v>3.0342345624701954</v>
      </c>
      <c r="O89" s="1144">
        <v>3.3517</v>
      </c>
      <c r="P89" s="1144">
        <v>4.9267</v>
      </c>
      <c r="Q89" s="1144">
        <v>7.5521</v>
      </c>
      <c r="R89" s="1144">
        <v>5.0667</v>
      </c>
      <c r="S89" s="1144">
        <v>2.69</v>
      </c>
      <c r="T89" s="1144">
        <v>6.48</v>
      </c>
      <c r="U89" s="1144">
        <v>4.64</v>
      </c>
      <c r="V89" s="1144">
        <v>3.61</v>
      </c>
      <c r="W89" s="1144">
        <v>5.15</v>
      </c>
    </row>
    <row r="90" spans="1:23" ht="12.75">
      <c r="A90" s="644" t="s">
        <v>1240</v>
      </c>
      <c r="B90" s="20"/>
      <c r="C90" s="916"/>
      <c r="D90" s="1102"/>
      <c r="E90" s="1102"/>
      <c r="F90" s="1129"/>
      <c r="G90" s="1129"/>
      <c r="H90" s="1129"/>
      <c r="I90" s="1102"/>
      <c r="J90" s="1102"/>
      <c r="K90" s="1102"/>
      <c r="L90" s="1102"/>
      <c r="M90" s="1102"/>
      <c r="N90" s="1102"/>
      <c r="O90" s="1102"/>
      <c r="P90" s="1102"/>
      <c r="Q90" s="1102"/>
      <c r="R90" s="1102"/>
      <c r="S90" s="1102"/>
      <c r="T90" s="1102"/>
      <c r="U90" s="1127"/>
      <c r="V90" s="1127"/>
      <c r="W90" s="1127"/>
    </row>
    <row r="91" spans="1:23" ht="12.75">
      <c r="A91" s="57"/>
      <c r="B91" s="379" t="s">
        <v>1241</v>
      </c>
      <c r="C91" s="916"/>
      <c r="D91" s="1102"/>
      <c r="E91" s="1102"/>
      <c r="F91" s="1129"/>
      <c r="G91" s="1129"/>
      <c r="H91" s="1129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27"/>
      <c r="V91" s="1127"/>
      <c r="W91" s="1127"/>
    </row>
    <row r="92" spans="1:23" ht="12.75">
      <c r="A92" s="57"/>
      <c r="B92" s="20" t="s">
        <v>1242</v>
      </c>
      <c r="C92" s="916"/>
      <c r="D92" s="1102" t="s">
        <v>1336</v>
      </c>
      <c r="E92" s="1102" t="s">
        <v>1243</v>
      </c>
      <c r="F92" s="1129" t="s">
        <v>1337</v>
      </c>
      <c r="G92" s="1129" t="s">
        <v>1243</v>
      </c>
      <c r="H92" s="1129" t="s">
        <v>1243</v>
      </c>
      <c r="I92" s="1102" t="s">
        <v>1243</v>
      </c>
      <c r="J92" s="1102" t="s">
        <v>1243</v>
      </c>
      <c r="K92" s="1102" t="s">
        <v>1243</v>
      </c>
      <c r="L92" s="1102" t="s">
        <v>1243</v>
      </c>
      <c r="M92" s="1102" t="s">
        <v>1243</v>
      </c>
      <c r="N92" s="1102" t="s">
        <v>1243</v>
      </c>
      <c r="O92" s="1102" t="s">
        <v>1243</v>
      </c>
      <c r="P92" s="1102" t="s">
        <v>1243</v>
      </c>
      <c r="Q92" s="1102" t="s">
        <v>1421</v>
      </c>
      <c r="R92" s="1102" t="s">
        <v>220</v>
      </c>
      <c r="S92" s="1102" t="s">
        <v>27</v>
      </c>
      <c r="T92" s="1102" t="s">
        <v>27</v>
      </c>
      <c r="U92" s="1102" t="s">
        <v>27</v>
      </c>
      <c r="V92" s="1102" t="s">
        <v>27</v>
      </c>
      <c r="W92" s="1102" t="s">
        <v>27</v>
      </c>
    </row>
    <row r="93" spans="1:23" ht="12.75">
      <c r="A93" s="57"/>
      <c r="B93" s="20" t="s">
        <v>1245</v>
      </c>
      <c r="C93" s="916"/>
      <c r="D93" s="1102"/>
      <c r="E93" s="1102"/>
      <c r="F93" s="1129"/>
      <c r="G93" s="1129"/>
      <c r="H93" s="1129"/>
      <c r="I93" s="1102"/>
      <c r="J93" s="1102"/>
      <c r="K93" s="1102"/>
      <c r="L93" s="1102"/>
      <c r="M93" s="1102"/>
      <c r="N93" s="1102"/>
      <c r="O93" s="1102"/>
      <c r="P93" s="1102"/>
      <c r="Q93" s="1102"/>
      <c r="R93" s="1102"/>
      <c r="S93" s="1102"/>
      <c r="T93" s="1102"/>
      <c r="U93" s="1127"/>
      <c r="V93" s="1127"/>
      <c r="W93" s="1127"/>
    </row>
    <row r="94" spans="1:23" ht="12.75">
      <c r="A94" s="57"/>
      <c r="B94" s="20"/>
      <c r="C94" s="916" t="s">
        <v>1246</v>
      </c>
      <c r="D94" s="1146">
        <v>0</v>
      </c>
      <c r="E94" s="1102" t="s">
        <v>1247</v>
      </c>
      <c r="F94" s="1129" t="s">
        <v>1338</v>
      </c>
      <c r="G94" s="1129" t="s">
        <v>1248</v>
      </c>
      <c r="H94" s="1129" t="s">
        <v>1248</v>
      </c>
      <c r="I94" s="1102" t="s">
        <v>1248</v>
      </c>
      <c r="J94" s="1102" t="s">
        <v>1248</v>
      </c>
      <c r="K94" s="1102" t="s">
        <v>1248</v>
      </c>
      <c r="L94" s="1102" t="s">
        <v>1248</v>
      </c>
      <c r="M94" s="1102" t="s">
        <v>1248</v>
      </c>
      <c r="N94" s="1102" t="s">
        <v>1248</v>
      </c>
      <c r="O94" s="1102" t="s">
        <v>1248</v>
      </c>
      <c r="P94" s="1102" t="s">
        <v>1248</v>
      </c>
      <c r="Q94" s="1102" t="s">
        <v>221</v>
      </c>
      <c r="R94" s="1102" t="s">
        <v>24</v>
      </c>
      <c r="S94" s="1102" t="s">
        <v>24</v>
      </c>
      <c r="T94" s="1102" t="s">
        <v>24</v>
      </c>
      <c r="U94" s="1102" t="s">
        <v>24</v>
      </c>
      <c r="V94" s="1102" t="s">
        <v>24</v>
      </c>
      <c r="W94" s="1102" t="s">
        <v>1392</v>
      </c>
    </row>
    <row r="95" spans="1:23" ht="12.75">
      <c r="A95" s="57"/>
      <c r="B95" s="20"/>
      <c r="C95" s="916" t="s">
        <v>1249</v>
      </c>
      <c r="D95" s="1102" t="s">
        <v>1243</v>
      </c>
      <c r="E95" s="1102" t="s">
        <v>1250</v>
      </c>
      <c r="F95" s="1102" t="s">
        <v>1251</v>
      </c>
      <c r="G95" s="1102" t="s">
        <v>1248</v>
      </c>
      <c r="H95" s="1102" t="s">
        <v>1251</v>
      </c>
      <c r="I95" s="1102" t="s">
        <v>1251</v>
      </c>
      <c r="J95" s="1102" t="s">
        <v>1251</v>
      </c>
      <c r="K95" s="1102" t="s">
        <v>1251</v>
      </c>
      <c r="L95" s="1102" t="s">
        <v>1339</v>
      </c>
      <c r="M95" s="1102" t="s">
        <v>1339</v>
      </c>
      <c r="N95" s="1102" t="s">
        <v>1339</v>
      </c>
      <c r="O95" s="1102" t="s">
        <v>1339</v>
      </c>
      <c r="P95" s="1102" t="s">
        <v>1339</v>
      </c>
      <c r="Q95" s="1102" t="s">
        <v>1422</v>
      </c>
      <c r="R95" s="1102" t="s">
        <v>1422</v>
      </c>
      <c r="S95" s="1102" t="s">
        <v>1422</v>
      </c>
      <c r="T95" s="1102" t="s">
        <v>1422</v>
      </c>
      <c r="U95" s="1102" t="s">
        <v>1422</v>
      </c>
      <c r="V95" s="1102" t="s">
        <v>1422</v>
      </c>
      <c r="W95" s="1102" t="s">
        <v>1393</v>
      </c>
    </row>
    <row r="96" spans="1:23" ht="12.75">
      <c r="A96" s="57"/>
      <c r="B96" s="20"/>
      <c r="C96" s="916" t="s">
        <v>1252</v>
      </c>
      <c r="D96" s="1102" t="s">
        <v>1336</v>
      </c>
      <c r="E96" s="1102" t="s">
        <v>1244</v>
      </c>
      <c r="F96" s="1102" t="s">
        <v>1340</v>
      </c>
      <c r="G96" s="1102" t="s">
        <v>1253</v>
      </c>
      <c r="H96" s="1102" t="s">
        <v>1253</v>
      </c>
      <c r="I96" s="1102" t="s">
        <v>1253</v>
      </c>
      <c r="J96" s="1102" t="s">
        <v>1253</v>
      </c>
      <c r="K96" s="1102" t="s">
        <v>1253</v>
      </c>
      <c r="L96" s="1102" t="s">
        <v>1253</v>
      </c>
      <c r="M96" s="1102" t="s">
        <v>1253</v>
      </c>
      <c r="N96" s="1102" t="s">
        <v>1253</v>
      </c>
      <c r="O96" s="1102" t="s">
        <v>1253</v>
      </c>
      <c r="P96" s="1102" t="s">
        <v>1253</v>
      </c>
      <c r="Q96" s="1102" t="s">
        <v>1423</v>
      </c>
      <c r="R96" s="1102" t="s">
        <v>1423</v>
      </c>
      <c r="S96" s="1102" t="s">
        <v>1423</v>
      </c>
      <c r="T96" s="1102" t="s">
        <v>1423</v>
      </c>
      <c r="U96" s="1102" t="s">
        <v>1423</v>
      </c>
      <c r="V96" s="1102" t="s">
        <v>1423</v>
      </c>
      <c r="W96" s="1102" t="s">
        <v>222</v>
      </c>
    </row>
    <row r="97" spans="1:23" ht="12.75">
      <c r="A97" s="57"/>
      <c r="B97" s="20"/>
      <c r="C97" s="916" t="s">
        <v>1254</v>
      </c>
      <c r="D97" s="1102" t="s">
        <v>1341</v>
      </c>
      <c r="E97" s="1102" t="s">
        <v>1255</v>
      </c>
      <c r="F97" s="1102" t="s">
        <v>1257</v>
      </c>
      <c r="G97" s="1129" t="s">
        <v>1257</v>
      </c>
      <c r="H97" s="1102" t="s">
        <v>1257</v>
      </c>
      <c r="I97" s="1102" t="s">
        <v>1257</v>
      </c>
      <c r="J97" s="1102" t="s">
        <v>1257</v>
      </c>
      <c r="K97" s="1102" t="s">
        <v>1257</v>
      </c>
      <c r="L97" s="1102" t="s">
        <v>1257</v>
      </c>
      <c r="M97" s="1102" t="s">
        <v>1257</v>
      </c>
      <c r="N97" s="1102" t="s">
        <v>1257</v>
      </c>
      <c r="O97" s="1102" t="s">
        <v>1257</v>
      </c>
      <c r="P97" s="1102" t="s">
        <v>1257</v>
      </c>
      <c r="Q97" s="1102" t="s">
        <v>1424</v>
      </c>
      <c r="R97" s="1102" t="s">
        <v>222</v>
      </c>
      <c r="S97" s="1102" t="s">
        <v>28</v>
      </c>
      <c r="T97" s="1102" t="s">
        <v>1336</v>
      </c>
      <c r="U97" s="1102" t="s">
        <v>1336</v>
      </c>
      <c r="V97" s="1102" t="s">
        <v>1336</v>
      </c>
      <c r="W97" s="1102" t="s">
        <v>1394</v>
      </c>
    </row>
    <row r="98" spans="1:23" ht="12.75">
      <c r="A98" s="57"/>
      <c r="B98" s="20"/>
      <c r="C98" s="916" t="s">
        <v>1258</v>
      </c>
      <c r="D98" s="1102" t="s">
        <v>1342</v>
      </c>
      <c r="E98" s="1102" t="s">
        <v>1344</v>
      </c>
      <c r="F98" s="1102" t="s">
        <v>1345</v>
      </c>
      <c r="G98" s="1129" t="s">
        <v>1345</v>
      </c>
      <c r="H98" s="1102" t="s">
        <v>1346</v>
      </c>
      <c r="I98" s="1102" t="s">
        <v>1346</v>
      </c>
      <c r="J98" s="1102" t="s">
        <v>1346</v>
      </c>
      <c r="K98" s="1102" t="s">
        <v>1346</v>
      </c>
      <c r="L98" s="1102" t="s">
        <v>1347</v>
      </c>
      <c r="M98" s="1102" t="s">
        <v>1347</v>
      </c>
      <c r="N98" s="1102" t="s">
        <v>1347</v>
      </c>
      <c r="O98" s="1102" t="s">
        <v>1347</v>
      </c>
      <c r="P98" s="1102" t="s">
        <v>1347</v>
      </c>
      <c r="Q98" s="1102" t="s">
        <v>1425</v>
      </c>
      <c r="R98" s="1102" t="s">
        <v>1425</v>
      </c>
      <c r="S98" s="1102" t="s">
        <v>1425</v>
      </c>
      <c r="T98" s="1102" t="s">
        <v>1425</v>
      </c>
      <c r="U98" s="1102" t="s">
        <v>1425</v>
      </c>
      <c r="V98" s="1102" t="s">
        <v>1425</v>
      </c>
      <c r="W98" s="1102" t="s">
        <v>1395</v>
      </c>
    </row>
    <row r="99" spans="1:23" ht="12.75">
      <c r="A99" s="57"/>
      <c r="B99" s="379" t="s">
        <v>1262</v>
      </c>
      <c r="C99" s="916"/>
      <c r="D99" s="1102"/>
      <c r="E99" s="1102"/>
      <c r="F99" s="1129"/>
      <c r="G99" s="1129"/>
      <c r="H99" s="1129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27"/>
      <c r="V99" s="1127"/>
      <c r="W99" s="1127"/>
    </row>
    <row r="100" spans="1:23" ht="12.75">
      <c r="A100" s="57"/>
      <c r="B100" s="20" t="s">
        <v>1263</v>
      </c>
      <c r="C100" s="916"/>
      <c r="D100" s="1102" t="s">
        <v>1348</v>
      </c>
      <c r="E100" s="1102" t="s">
        <v>1264</v>
      </c>
      <c r="F100" s="1129" t="s">
        <v>1349</v>
      </c>
      <c r="G100" s="1129" t="s">
        <v>1350</v>
      </c>
      <c r="H100" s="1129" t="s">
        <v>1350</v>
      </c>
      <c r="I100" s="1102" t="s">
        <v>1350</v>
      </c>
      <c r="J100" s="1102" t="s">
        <v>1350</v>
      </c>
      <c r="K100" s="1102" t="s">
        <v>1350</v>
      </c>
      <c r="L100" s="1102" t="s">
        <v>1350</v>
      </c>
      <c r="M100" s="1102" t="s">
        <v>1350</v>
      </c>
      <c r="N100" s="1102" t="s">
        <v>1350</v>
      </c>
      <c r="O100" s="1102" t="s">
        <v>1350</v>
      </c>
      <c r="P100" s="1102" t="s">
        <v>1351</v>
      </c>
      <c r="Q100" s="1102" t="s">
        <v>1351</v>
      </c>
      <c r="R100" s="1102" t="s">
        <v>1330</v>
      </c>
      <c r="S100" s="1102" t="s">
        <v>1330</v>
      </c>
      <c r="T100" s="1102" t="s">
        <v>1330</v>
      </c>
      <c r="U100" s="1102" t="s">
        <v>1330</v>
      </c>
      <c r="V100" s="1102" t="s">
        <v>1330</v>
      </c>
      <c r="W100" s="1102" t="s">
        <v>1330</v>
      </c>
    </row>
    <row r="101" spans="1:23" ht="12.75">
      <c r="A101" s="57"/>
      <c r="B101" s="107" t="s">
        <v>1265</v>
      </c>
      <c r="C101" s="916"/>
      <c r="D101" s="1102" t="s">
        <v>1352</v>
      </c>
      <c r="E101" s="1102" t="s">
        <v>1266</v>
      </c>
      <c r="F101" s="1129" t="s">
        <v>1353</v>
      </c>
      <c r="G101" s="1129" t="s">
        <v>1267</v>
      </c>
      <c r="H101" s="1129" t="s">
        <v>1267</v>
      </c>
      <c r="I101" s="1129" t="s">
        <v>1267</v>
      </c>
      <c r="J101" s="1129" t="s">
        <v>1267</v>
      </c>
      <c r="K101" s="1129" t="s">
        <v>1267</v>
      </c>
      <c r="L101" s="1102" t="s">
        <v>1267</v>
      </c>
      <c r="M101" s="1102" t="s">
        <v>1267</v>
      </c>
      <c r="N101" s="1102" t="s">
        <v>1267</v>
      </c>
      <c r="O101" s="1102" t="s">
        <v>1267</v>
      </c>
      <c r="P101" s="1102" t="s">
        <v>1267</v>
      </c>
      <c r="Q101" s="1102" t="s">
        <v>1267</v>
      </c>
      <c r="R101" s="1102" t="s">
        <v>25</v>
      </c>
      <c r="S101" s="1102" t="s">
        <v>25</v>
      </c>
      <c r="T101" s="1102" t="s">
        <v>25</v>
      </c>
      <c r="U101" s="1102" t="s">
        <v>25</v>
      </c>
      <c r="V101" s="1102" t="s">
        <v>25</v>
      </c>
      <c r="W101" s="1102" t="s">
        <v>25</v>
      </c>
    </row>
    <row r="102" spans="1:23" ht="12.75">
      <c r="A102" s="57"/>
      <c r="B102" s="107" t="s">
        <v>1268</v>
      </c>
      <c r="C102" s="916"/>
      <c r="D102" s="1102" t="s">
        <v>1354</v>
      </c>
      <c r="E102" s="1102" t="s">
        <v>1269</v>
      </c>
      <c r="F102" s="1129" t="s">
        <v>1355</v>
      </c>
      <c r="G102" s="1129" t="s">
        <v>1355</v>
      </c>
      <c r="H102" s="1129" t="s">
        <v>1356</v>
      </c>
      <c r="I102" s="1102" t="s">
        <v>1356</v>
      </c>
      <c r="J102" s="1102" t="s">
        <v>1356</v>
      </c>
      <c r="K102" s="1102" t="s">
        <v>1356</v>
      </c>
      <c r="L102" s="1102" t="s">
        <v>1356</v>
      </c>
      <c r="M102" s="1102" t="s">
        <v>1356</v>
      </c>
      <c r="N102" s="1102" t="s">
        <v>1356</v>
      </c>
      <c r="O102" s="1102" t="s">
        <v>1269</v>
      </c>
      <c r="P102" s="1102" t="s">
        <v>1269</v>
      </c>
      <c r="Q102" s="1102" t="s">
        <v>1356</v>
      </c>
      <c r="R102" s="1102" t="s">
        <v>1356</v>
      </c>
      <c r="S102" s="1102" t="s">
        <v>1356</v>
      </c>
      <c r="T102" s="1102" t="s">
        <v>1356</v>
      </c>
      <c r="U102" s="1102" t="s">
        <v>1356</v>
      </c>
      <c r="V102" s="1102" t="s">
        <v>1356</v>
      </c>
      <c r="W102" s="1102" t="s">
        <v>1356</v>
      </c>
    </row>
    <row r="103" spans="1:23" ht="12.75">
      <c r="A103" s="57"/>
      <c r="B103" s="107" t="s">
        <v>1271</v>
      </c>
      <c r="C103" s="916"/>
      <c r="D103" s="1102" t="s">
        <v>1357</v>
      </c>
      <c r="E103" s="1102" t="s">
        <v>1272</v>
      </c>
      <c r="F103" s="1129" t="s">
        <v>1358</v>
      </c>
      <c r="G103" s="1129" t="s">
        <v>1358</v>
      </c>
      <c r="H103" s="1129" t="s">
        <v>1358</v>
      </c>
      <c r="I103" s="1102" t="s">
        <v>1358</v>
      </c>
      <c r="J103" s="1102" t="s">
        <v>1358</v>
      </c>
      <c r="K103" s="1102" t="s">
        <v>1358</v>
      </c>
      <c r="L103" s="1102" t="s">
        <v>1359</v>
      </c>
      <c r="M103" s="1102" t="s">
        <v>1359</v>
      </c>
      <c r="N103" s="1102" t="s">
        <v>1359</v>
      </c>
      <c r="O103" s="1102" t="s">
        <v>1359</v>
      </c>
      <c r="P103" s="1102" t="s">
        <v>1359</v>
      </c>
      <c r="Q103" s="1102" t="s">
        <v>1359</v>
      </c>
      <c r="R103" s="1102" t="s">
        <v>1350</v>
      </c>
      <c r="S103" s="1102" t="s">
        <v>1350</v>
      </c>
      <c r="T103" s="1102" t="s">
        <v>1350</v>
      </c>
      <c r="U103" s="1102" t="s">
        <v>1350</v>
      </c>
      <c r="V103" s="1102" t="s">
        <v>1350</v>
      </c>
      <c r="W103" s="1102" t="s">
        <v>1350</v>
      </c>
    </row>
    <row r="104" spans="1:23" ht="12.75">
      <c r="A104" s="430"/>
      <c r="B104" s="1116" t="s">
        <v>1274</v>
      </c>
      <c r="C104" s="927"/>
      <c r="D104" s="1087" t="s">
        <v>1360</v>
      </c>
      <c r="E104" s="1087" t="s">
        <v>1275</v>
      </c>
      <c r="F104" s="937" t="s">
        <v>1361</v>
      </c>
      <c r="G104" s="937" t="s">
        <v>1362</v>
      </c>
      <c r="H104" s="937" t="s">
        <v>1362</v>
      </c>
      <c r="I104" s="1087" t="s">
        <v>1362</v>
      </c>
      <c r="J104" s="1087" t="s">
        <v>1362</v>
      </c>
      <c r="K104" s="1087" t="s">
        <v>1362</v>
      </c>
      <c r="L104" s="1087" t="s">
        <v>1363</v>
      </c>
      <c r="M104" s="1087" t="s">
        <v>1363</v>
      </c>
      <c r="N104" s="1087" t="s">
        <v>1363</v>
      </c>
      <c r="O104" s="1087" t="s">
        <v>1363</v>
      </c>
      <c r="P104" s="1087" t="s">
        <v>1363</v>
      </c>
      <c r="Q104" s="1087" t="s">
        <v>1426</v>
      </c>
      <c r="R104" s="1087" t="s">
        <v>26</v>
      </c>
      <c r="S104" s="1087" t="s">
        <v>26</v>
      </c>
      <c r="T104" s="1087" t="s">
        <v>26</v>
      </c>
      <c r="U104" s="1087" t="s">
        <v>26</v>
      </c>
      <c r="V104" s="1087" t="s">
        <v>26</v>
      </c>
      <c r="W104" s="1087" t="s">
        <v>26</v>
      </c>
    </row>
    <row r="105" spans="1:23" s="1154" customFormat="1" ht="14.25" customHeight="1" thickBot="1">
      <c r="A105" s="1147" t="s">
        <v>1278</v>
      </c>
      <c r="B105" s="1148"/>
      <c r="C105" s="1149"/>
      <c r="D105" s="1150">
        <v>4.8</v>
      </c>
      <c r="E105" s="1150">
        <v>4</v>
      </c>
      <c r="F105" s="1150">
        <v>4.5</v>
      </c>
      <c r="G105" s="1151"/>
      <c r="H105" s="1151"/>
      <c r="I105" s="1152"/>
      <c r="J105" s="1153">
        <v>8</v>
      </c>
      <c r="K105" s="1152"/>
      <c r="L105" s="1152"/>
      <c r="M105" s="1152"/>
      <c r="N105" s="1150">
        <v>6.4</v>
      </c>
      <c r="O105" s="1150"/>
      <c r="P105" s="1150"/>
      <c r="Q105" s="1247"/>
      <c r="R105" s="1247"/>
      <c r="S105" s="1247"/>
      <c r="T105" s="1247"/>
      <c r="U105" s="1247"/>
      <c r="V105" s="1531">
        <v>7.7</v>
      </c>
      <c r="W105" s="1247"/>
    </row>
    <row r="106" spans="1:16" ht="15.75" customHeight="1" hidden="1">
      <c r="A106" s="106" t="s">
        <v>1310</v>
      </c>
      <c r="B106" s="20"/>
      <c r="C106" s="20"/>
      <c r="D106" s="795"/>
      <c r="E106" s="795"/>
      <c r="F106" s="18"/>
      <c r="G106" s="18"/>
      <c r="H106" s="18"/>
      <c r="I106" s="795"/>
      <c r="J106" s="18"/>
      <c r="K106" s="795"/>
      <c r="L106" s="795"/>
      <c r="M106" s="428"/>
      <c r="N106" s="428"/>
      <c r="O106" s="428"/>
      <c r="P106" s="428"/>
    </row>
    <row r="107" spans="1:16" ht="12.75">
      <c r="A107" s="106" t="s">
        <v>1311</v>
      </c>
      <c r="B107" s="20"/>
      <c r="C107" s="20"/>
      <c r="D107" s="795"/>
      <c r="E107" s="795"/>
      <c r="F107" s="18"/>
      <c r="G107" s="18"/>
      <c r="H107" s="18"/>
      <c r="I107" s="795"/>
      <c r="J107" s="18"/>
      <c r="K107" s="795"/>
      <c r="L107" s="795"/>
      <c r="M107" s="428"/>
      <c r="N107" s="428"/>
      <c r="O107" s="428"/>
      <c r="P107" s="428"/>
    </row>
    <row r="108" spans="1:16" ht="12.75">
      <c r="A108" s="798" t="s">
        <v>465</v>
      </c>
      <c r="B108" s="20"/>
      <c r="C108" s="20"/>
      <c r="D108" s="795"/>
      <c r="E108" s="795"/>
      <c r="F108" s="18"/>
      <c r="G108" s="18"/>
      <c r="H108" s="18"/>
      <c r="I108" s="795"/>
      <c r="J108" s="18"/>
      <c r="K108" s="795"/>
      <c r="L108" s="795"/>
      <c r="M108" s="428"/>
      <c r="N108" s="428"/>
      <c r="O108" s="428"/>
      <c r="P108" s="428"/>
    </row>
    <row r="109" spans="1:3" ht="12.75">
      <c r="A109" s="19"/>
      <c r="B109" s="1127"/>
      <c r="C109" s="1127"/>
    </row>
    <row r="110" spans="2:3" ht="12.75">
      <c r="B110" s="1127"/>
      <c r="C110" s="1127"/>
    </row>
    <row r="111" spans="2:3" ht="12.75">
      <c r="B111" s="1127"/>
      <c r="C111" s="1127"/>
    </row>
    <row r="112" spans="2:3" ht="12.75">
      <c r="B112" s="1127"/>
      <c r="C112" s="1127"/>
    </row>
    <row r="113" spans="2:3" ht="12.75">
      <c r="B113" s="1127"/>
      <c r="C113" s="1127"/>
    </row>
    <row r="114" spans="2:3" ht="12.75">
      <c r="B114" s="1127"/>
      <c r="C114" s="1127"/>
    </row>
    <row r="115" spans="2:3" ht="12.75">
      <c r="B115" s="1127"/>
      <c r="C115" s="1127"/>
    </row>
    <row r="116" spans="2:3" ht="12.75">
      <c r="B116" s="1127"/>
      <c r="C116" s="1127"/>
    </row>
    <row r="117" spans="2:3" ht="12.75">
      <c r="B117" s="1127"/>
      <c r="C117" s="1127"/>
    </row>
    <row r="118" spans="2:3" ht="12.75">
      <c r="B118" s="1127"/>
      <c r="C118" s="1127"/>
    </row>
    <row r="119" spans="2:3" ht="12.75">
      <c r="B119" s="1127"/>
      <c r="C119" s="1127"/>
    </row>
    <row r="120" spans="2:3" ht="12.75">
      <c r="B120" s="1127"/>
      <c r="C120" s="1127"/>
    </row>
    <row r="121" spans="2:3" ht="12.75">
      <c r="B121" s="1127"/>
      <c r="C121" s="1127"/>
    </row>
    <row r="122" spans="2:3" ht="12.75">
      <c r="B122" s="1127"/>
      <c r="C122" s="1127"/>
    </row>
    <row r="123" spans="2:3" ht="12.75">
      <c r="B123" s="1127"/>
      <c r="C123" s="1127"/>
    </row>
    <row r="124" spans="2:3" ht="12.75">
      <c r="B124" s="1127"/>
      <c r="C124" s="1127"/>
    </row>
    <row r="125" spans="2:3" ht="12.75">
      <c r="B125" s="1127"/>
      <c r="C125" s="1127"/>
    </row>
    <row r="126" spans="2:3" ht="12.75">
      <c r="B126" s="1127"/>
      <c r="C126" s="1127"/>
    </row>
    <row r="127" spans="2:3" ht="12.75">
      <c r="B127" s="1127"/>
      <c r="C127" s="1127"/>
    </row>
    <row r="128" spans="2:3" ht="12.75">
      <c r="B128" s="1127"/>
      <c r="C128" s="1127"/>
    </row>
    <row r="129" spans="2:3" ht="12.75">
      <c r="B129" s="1127"/>
      <c r="C129" s="1127"/>
    </row>
    <row r="130" spans="2:3" ht="12.75">
      <c r="B130" s="1127"/>
      <c r="C130" s="1127"/>
    </row>
    <row r="131" spans="2:3" ht="12.75">
      <c r="B131" s="1127"/>
      <c r="C131" s="1127"/>
    </row>
    <row r="132" spans="2:3" ht="12.75">
      <c r="B132" s="1127"/>
      <c r="C132" s="1127"/>
    </row>
  </sheetData>
  <mergeCells count="12">
    <mergeCell ref="A70:C70"/>
    <mergeCell ref="A71:C71"/>
    <mergeCell ref="A67:W67"/>
    <mergeCell ref="A68:W68"/>
    <mergeCell ref="A6:I6"/>
    <mergeCell ref="A8:C8"/>
    <mergeCell ref="A9:C9"/>
    <mergeCell ref="A66:W66"/>
    <mergeCell ref="A1:I1"/>
    <mergeCell ref="A2:I2"/>
    <mergeCell ref="A3:I3"/>
    <mergeCell ref="A5:I5"/>
  </mergeCells>
  <printOptions horizontalCentered="1"/>
  <pageMargins left="0.2" right="0.2" top="1" bottom="1" header="0.5" footer="0.5"/>
  <pageSetup fitToHeight="1" fitToWidth="1" horizontalDpi="600" verticalDpi="600" orientation="landscape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B1">
      <selection activeCell="A2" sqref="A2:O2"/>
    </sheetView>
  </sheetViews>
  <sheetFormatPr defaultColWidth="9.8515625" defaultRowHeight="12.75"/>
  <cols>
    <col min="1" max="1" width="13.140625" style="1159" hidden="1" customWidth="1"/>
    <col min="2" max="2" width="8.00390625" style="1159" customWidth="1"/>
    <col min="3" max="14" width="6.28125" style="1155" customWidth="1"/>
    <col min="15" max="15" width="7.421875" style="1159" bestFit="1" customWidth="1"/>
    <col min="16" max="16384" width="9.421875" style="1155" customWidth="1"/>
  </cols>
  <sheetData>
    <row r="1" spans="1:15" ht="12.75">
      <c r="A1" s="1631" t="s">
        <v>920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</row>
    <row r="2" spans="1:16" ht="15.75">
      <c r="A2" s="1632" t="s">
        <v>1364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05"/>
    </row>
    <row r="3" spans="1:15" ht="12.75" hidden="1">
      <c r="A3" s="147"/>
      <c r="B3" s="147"/>
      <c r="C3" s="1004"/>
      <c r="D3" s="1156"/>
      <c r="E3" s="1156"/>
      <c r="F3" s="1156"/>
      <c r="G3" s="1004"/>
      <c r="H3" s="1004"/>
      <c r="I3" s="1004"/>
      <c r="J3" s="1004"/>
      <c r="K3" s="1004"/>
      <c r="L3" s="1004"/>
      <c r="M3" s="1004"/>
      <c r="N3" s="1004"/>
      <c r="O3" s="147"/>
    </row>
    <row r="4" spans="1:15" ht="13.5" thickBot="1">
      <c r="A4" s="147"/>
      <c r="B4" s="147"/>
      <c r="C4" s="1004"/>
      <c r="D4" s="1004"/>
      <c r="E4" s="1004"/>
      <c r="F4" s="1004"/>
      <c r="G4" s="1004"/>
      <c r="H4" s="1004"/>
      <c r="I4" s="1004"/>
      <c r="J4" s="1004"/>
      <c r="K4" s="1004"/>
      <c r="L4" s="1156"/>
      <c r="M4" s="1004"/>
      <c r="N4" s="1004"/>
      <c r="O4" s="1157" t="s">
        <v>1365</v>
      </c>
    </row>
    <row r="5" spans="1:15" s="1159" customFormat="1" ht="12.75">
      <c r="A5" s="1701" t="s">
        <v>1366</v>
      </c>
      <c r="B5" s="938"/>
      <c r="C5" s="1703" t="s">
        <v>901</v>
      </c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4"/>
      <c r="O5" s="1158" t="s">
        <v>1129</v>
      </c>
    </row>
    <row r="6" spans="1:15" s="1159" customFormat="1" ht="12.75">
      <c r="A6" s="1702"/>
      <c r="B6" s="936" t="s">
        <v>1366</v>
      </c>
      <c r="C6" s="1160" t="s">
        <v>429</v>
      </c>
      <c r="D6" s="1161" t="s">
        <v>771</v>
      </c>
      <c r="E6" s="1161" t="s">
        <v>777</v>
      </c>
      <c r="F6" s="1161" t="s">
        <v>778</v>
      </c>
      <c r="G6" s="1161" t="s">
        <v>779</v>
      </c>
      <c r="H6" s="1161" t="s">
        <v>780</v>
      </c>
      <c r="I6" s="1161" t="s">
        <v>781</v>
      </c>
      <c r="J6" s="1161" t="s">
        <v>782</v>
      </c>
      <c r="K6" s="1161" t="s">
        <v>783</v>
      </c>
      <c r="L6" s="1161" t="s">
        <v>784</v>
      </c>
      <c r="M6" s="1161" t="s">
        <v>908</v>
      </c>
      <c r="N6" s="248" t="s">
        <v>909</v>
      </c>
      <c r="O6" s="249" t="s">
        <v>632</v>
      </c>
    </row>
    <row r="7" spans="1:15" ht="15" customHeight="1">
      <c r="A7" s="1162" t="s">
        <v>1367</v>
      </c>
      <c r="B7" s="1163" t="s">
        <v>1368</v>
      </c>
      <c r="C7" s="1164">
        <v>8.43</v>
      </c>
      <c r="D7" s="1164">
        <v>8.78</v>
      </c>
      <c r="E7" s="1164">
        <v>8.84</v>
      </c>
      <c r="F7" s="1164">
        <v>8.7</v>
      </c>
      <c r="G7" s="1164">
        <v>8.82</v>
      </c>
      <c r="H7" s="1164">
        <v>8.93</v>
      </c>
      <c r="I7" s="1164">
        <v>9.33</v>
      </c>
      <c r="J7" s="1164">
        <v>9.56</v>
      </c>
      <c r="K7" s="1164">
        <v>9.6</v>
      </c>
      <c r="L7" s="1164">
        <v>9.64</v>
      </c>
      <c r="M7" s="1164">
        <v>9.59</v>
      </c>
      <c r="N7" s="1164">
        <v>9.64</v>
      </c>
      <c r="O7" s="1165">
        <v>9.24</v>
      </c>
    </row>
    <row r="8" spans="1:15" ht="15" customHeight="1">
      <c r="A8" s="1162" t="s">
        <v>1369</v>
      </c>
      <c r="B8" s="1163" t="s">
        <v>1370</v>
      </c>
      <c r="C8" s="1164">
        <v>10.17</v>
      </c>
      <c r="D8" s="1164">
        <v>10.45</v>
      </c>
      <c r="E8" s="1164">
        <v>12.17</v>
      </c>
      <c r="F8" s="1164">
        <v>11.68</v>
      </c>
      <c r="G8" s="1164">
        <v>12.03</v>
      </c>
      <c r="H8" s="1164">
        <v>12.36</v>
      </c>
      <c r="I8" s="1164">
        <v>12.57</v>
      </c>
      <c r="J8" s="1164">
        <v>12.43</v>
      </c>
      <c r="K8" s="1164">
        <v>11.3</v>
      </c>
      <c r="L8" s="1164">
        <v>9.56</v>
      </c>
      <c r="M8" s="1164">
        <v>11.28</v>
      </c>
      <c r="N8" s="1164">
        <v>11.92</v>
      </c>
      <c r="O8" s="1166">
        <v>11.34</v>
      </c>
    </row>
    <row r="9" spans="1:15" ht="15" customHeight="1">
      <c r="A9" s="1162" t="s">
        <v>1371</v>
      </c>
      <c r="B9" s="1163" t="s">
        <v>1372</v>
      </c>
      <c r="C9" s="1164">
        <v>8.49</v>
      </c>
      <c r="D9" s="1164">
        <v>5.94</v>
      </c>
      <c r="E9" s="1164">
        <v>7.24</v>
      </c>
      <c r="F9" s="1164">
        <v>8.74</v>
      </c>
      <c r="G9" s="1164">
        <v>6.05</v>
      </c>
      <c r="H9" s="1164">
        <v>3.93</v>
      </c>
      <c r="I9" s="1164">
        <v>7.57</v>
      </c>
      <c r="J9" s="1164">
        <v>7.56</v>
      </c>
      <c r="K9" s="1164">
        <v>6.38</v>
      </c>
      <c r="L9" s="1164">
        <v>4.93</v>
      </c>
      <c r="M9" s="1164">
        <v>5.31</v>
      </c>
      <c r="N9" s="1164">
        <v>6.01</v>
      </c>
      <c r="O9" s="1166">
        <v>6.5</v>
      </c>
    </row>
    <row r="10" spans="1:15" ht="15" customHeight="1">
      <c r="A10" s="1162" t="s">
        <v>1373</v>
      </c>
      <c r="B10" s="1163" t="s">
        <v>1374</v>
      </c>
      <c r="C10" s="1164">
        <v>6.36</v>
      </c>
      <c r="D10" s="1164">
        <v>6.26</v>
      </c>
      <c r="E10" s="1164">
        <v>6.54</v>
      </c>
      <c r="F10" s="1164">
        <v>7.02</v>
      </c>
      <c r="G10" s="1164">
        <v>6.91</v>
      </c>
      <c r="H10" s="1164">
        <v>6.99</v>
      </c>
      <c r="I10" s="1164">
        <v>7.38</v>
      </c>
      <c r="J10" s="1164">
        <v>7.97</v>
      </c>
      <c r="K10" s="1164">
        <v>8.12</v>
      </c>
      <c r="L10" s="1164">
        <v>7.94</v>
      </c>
      <c r="M10" s="1164">
        <v>7.89</v>
      </c>
      <c r="N10" s="1164">
        <v>8.33</v>
      </c>
      <c r="O10" s="1166">
        <v>7.35</v>
      </c>
    </row>
    <row r="11" spans="1:15" ht="15" customHeight="1">
      <c r="A11" s="1162" t="s">
        <v>1375</v>
      </c>
      <c r="B11" s="1163" t="s">
        <v>1376</v>
      </c>
      <c r="C11" s="1164">
        <v>8.34</v>
      </c>
      <c r="D11" s="1164">
        <v>8.61</v>
      </c>
      <c r="E11" s="1164">
        <v>8.78</v>
      </c>
      <c r="F11" s="1164">
        <v>9.14</v>
      </c>
      <c r="G11" s="1164">
        <v>9.69</v>
      </c>
      <c r="H11" s="1164">
        <v>11.83</v>
      </c>
      <c r="I11" s="1164">
        <v>12.68</v>
      </c>
      <c r="J11" s="1164">
        <v>12.21</v>
      </c>
      <c r="K11" s="1164">
        <v>10.93</v>
      </c>
      <c r="L11" s="1164">
        <v>12.7</v>
      </c>
      <c r="M11" s="1164">
        <v>12.88</v>
      </c>
      <c r="N11" s="1164">
        <v>12.66</v>
      </c>
      <c r="O11" s="1166">
        <v>10.93</v>
      </c>
    </row>
    <row r="12" spans="1:15" ht="15" customHeight="1">
      <c r="A12" s="1162" t="s">
        <v>1396</v>
      </c>
      <c r="B12" s="1163" t="s">
        <v>1397</v>
      </c>
      <c r="C12" s="1164">
        <v>12.180580266567938</v>
      </c>
      <c r="D12" s="1164">
        <v>11.753995135135135</v>
      </c>
      <c r="E12" s="1164">
        <v>11.43</v>
      </c>
      <c r="F12" s="1164">
        <v>11.62647106257875</v>
      </c>
      <c r="G12" s="1164">
        <v>11.507426486486487</v>
      </c>
      <c r="H12" s="1164">
        <v>11.47</v>
      </c>
      <c r="I12" s="1164">
        <v>11.624515713784637</v>
      </c>
      <c r="J12" s="1164">
        <v>10.994226486486486</v>
      </c>
      <c r="K12" s="1164">
        <v>9.76545743647647</v>
      </c>
      <c r="L12" s="1164">
        <v>8.51255915744377</v>
      </c>
      <c r="M12" s="1164">
        <v>6.032429189189189</v>
      </c>
      <c r="N12" s="1164">
        <v>5.6191894558599635</v>
      </c>
      <c r="O12" s="1166">
        <v>10.22055196436712</v>
      </c>
    </row>
    <row r="13" spans="1:15" ht="15" customHeight="1">
      <c r="A13" s="1162" t="s">
        <v>1398</v>
      </c>
      <c r="B13" s="1163" t="s">
        <v>1399</v>
      </c>
      <c r="C13" s="1164">
        <v>4.868429567408652</v>
      </c>
      <c r="D13" s="1164">
        <v>3.3598782967250815</v>
      </c>
      <c r="E13" s="1164">
        <v>3.8128924099661266</v>
      </c>
      <c r="F13" s="1164">
        <v>3.358146871062578</v>
      </c>
      <c r="G13" s="1164">
        <v>2.630800540540541</v>
      </c>
      <c r="H13" s="1164">
        <v>2.7138949166740067</v>
      </c>
      <c r="I13" s="1164">
        <v>3.9024395212095753</v>
      </c>
      <c r="J13" s="1164">
        <v>4.0046837837837845</v>
      </c>
      <c r="K13" s="1164">
        <v>4.168231948270435</v>
      </c>
      <c r="L13" s="1164">
        <v>3.4432686832740216</v>
      </c>
      <c r="M13" s="1164">
        <v>3.2424281081081077</v>
      </c>
      <c r="N13" s="1164">
        <v>2.8717697704892062</v>
      </c>
      <c r="O13" s="1166">
        <v>3.5174291324677225</v>
      </c>
    </row>
    <row r="14" spans="1:15" ht="15" customHeight="1">
      <c r="A14" s="1162" t="s">
        <v>1400</v>
      </c>
      <c r="B14" s="1163" t="s">
        <v>1401</v>
      </c>
      <c r="C14" s="1164">
        <v>1.6129035699286014</v>
      </c>
      <c r="D14" s="1164">
        <v>0.89907419712949</v>
      </c>
      <c r="E14" s="1164">
        <v>0.846207755463706</v>
      </c>
      <c r="F14" s="1164">
        <v>2.879197306069458</v>
      </c>
      <c r="G14" s="1164">
        <v>3.2362716517326144</v>
      </c>
      <c r="H14" s="1164">
        <v>3.288953117353205</v>
      </c>
      <c r="I14" s="1164">
        <v>1.6134097188476224</v>
      </c>
      <c r="J14" s="1164">
        <v>1.2147113333333335</v>
      </c>
      <c r="K14" s="1164">
        <v>2.1575733145895724</v>
      </c>
      <c r="L14" s="1164">
        <v>3.090519992960225</v>
      </c>
      <c r="M14" s="1164">
        <v>3.3535156756756757</v>
      </c>
      <c r="N14" s="1164">
        <v>3.3197895928330032</v>
      </c>
      <c r="O14" s="1166">
        <v>2.3316103563160104</v>
      </c>
    </row>
    <row r="15" spans="1:15" ht="15" customHeight="1">
      <c r="A15" s="1162" t="s">
        <v>1402</v>
      </c>
      <c r="B15" s="1163" t="s">
        <v>1403</v>
      </c>
      <c r="C15" s="1164">
        <v>3.3968185352308224</v>
      </c>
      <c r="D15" s="1164">
        <v>2.895359281579573</v>
      </c>
      <c r="E15" s="1164">
        <v>3.4084731132075468</v>
      </c>
      <c r="F15" s="1164">
        <v>4.093331220329517</v>
      </c>
      <c r="G15" s="1164">
        <v>3.994682751045284</v>
      </c>
      <c r="H15" s="1164">
        <v>4.440908264329805</v>
      </c>
      <c r="I15" s="1164">
        <v>5.164051891704268</v>
      </c>
      <c r="J15" s="1164">
        <v>5.596070322580646</v>
      </c>
      <c r="K15" s="1164">
        <v>5.456351824840063</v>
      </c>
      <c r="L15" s="1164">
        <v>5.726184461067665</v>
      </c>
      <c r="M15" s="1164">
        <v>5.46250458618313</v>
      </c>
      <c r="N15" s="1164">
        <v>5.360435168115558</v>
      </c>
      <c r="O15" s="1166">
        <v>4.662800140488818</v>
      </c>
    </row>
    <row r="16" spans="1:15" ht="15" customHeight="1">
      <c r="A16" s="1162" t="s">
        <v>1404</v>
      </c>
      <c r="B16" s="1163" t="s">
        <v>1405</v>
      </c>
      <c r="C16" s="1164">
        <v>5.425047309961818</v>
      </c>
      <c r="D16" s="1164">
        <v>5.222550591166958</v>
      </c>
      <c r="E16" s="1164">
        <v>4.872020754716981</v>
      </c>
      <c r="F16" s="1164">
        <v>5.242749264705882</v>
      </c>
      <c r="G16" s="1164">
        <v>5.304209852404553</v>
      </c>
      <c r="H16" s="1164">
        <v>5.26434765889847</v>
      </c>
      <c r="I16" s="1164">
        <v>5.170746858729607</v>
      </c>
      <c r="J16" s="1164">
        <v>4.551349535702849</v>
      </c>
      <c r="K16" s="1164">
        <v>3.871767249497724</v>
      </c>
      <c r="L16" s="1164">
        <v>4.674502013189865</v>
      </c>
      <c r="M16" s="1164">
        <v>4.940809824561403</v>
      </c>
      <c r="N16" s="1164">
        <v>4.9510305534645385</v>
      </c>
      <c r="O16" s="1166">
        <v>4.9643167763801666</v>
      </c>
    </row>
    <row r="17" spans="1:15" ht="15" customHeight="1">
      <c r="A17" s="1162" t="s">
        <v>1406</v>
      </c>
      <c r="B17" s="1163" t="s">
        <v>1407</v>
      </c>
      <c r="C17" s="1164">
        <v>4.775216950572465</v>
      </c>
      <c r="D17" s="1164">
        <v>3.77765162028212</v>
      </c>
      <c r="E17" s="1164">
        <v>4.663893382237086</v>
      </c>
      <c r="F17" s="1164">
        <v>4.9555454448777025</v>
      </c>
      <c r="G17" s="1164">
        <v>4.953859860574043</v>
      </c>
      <c r="H17" s="1164">
        <v>4.846119482616302</v>
      </c>
      <c r="I17" s="1164">
        <v>5.187522395978776</v>
      </c>
      <c r="J17" s="1164">
        <v>5.385691068024617</v>
      </c>
      <c r="K17" s="1164">
        <v>5.052342023311288</v>
      </c>
      <c r="L17" s="1164">
        <v>4.859117983803406</v>
      </c>
      <c r="M17" s="1164">
        <v>4.519417635205055</v>
      </c>
      <c r="N17" s="1164">
        <v>3.780621060673431</v>
      </c>
      <c r="O17" s="1166">
        <v>4.708875790310837</v>
      </c>
    </row>
    <row r="18" spans="1:16" ht="15" customHeight="1">
      <c r="A18" s="1162" t="s">
        <v>1408</v>
      </c>
      <c r="B18" s="1163" t="s">
        <v>1409</v>
      </c>
      <c r="C18" s="1164">
        <v>3.41748440269408</v>
      </c>
      <c r="D18" s="1164">
        <v>3.4932778280050107</v>
      </c>
      <c r="E18" s="1164">
        <v>3.5961985600462625</v>
      </c>
      <c r="F18" s="1164">
        <v>4.02602993577213</v>
      </c>
      <c r="G18" s="1164">
        <v>3.7520925058548005</v>
      </c>
      <c r="H18" s="1164">
        <v>4.10236892545691</v>
      </c>
      <c r="I18" s="1164">
        <v>4.0122495923431405</v>
      </c>
      <c r="J18" s="1164">
        <v>3.906800049016938</v>
      </c>
      <c r="K18" s="1164">
        <v>4.055525032860332</v>
      </c>
      <c r="L18" s="1164">
        <v>2.911661630829377</v>
      </c>
      <c r="M18" s="1164">
        <v>1.6678396383639233</v>
      </c>
      <c r="N18" s="1164">
        <v>2.9805422437758247</v>
      </c>
      <c r="O18" s="1166">
        <v>3.4814174393084554</v>
      </c>
      <c r="P18" s="1167"/>
    </row>
    <row r="19" spans="1:15" ht="15" customHeight="1">
      <c r="A19" s="1168" t="s">
        <v>1410</v>
      </c>
      <c r="B19" s="1169" t="s">
        <v>1202</v>
      </c>
      <c r="C19" s="1164">
        <v>4.027662566465792</v>
      </c>
      <c r="D19" s="1164">
        <v>3.6609049773755653</v>
      </c>
      <c r="E19" s="1164">
        <v>3.701351713395639</v>
      </c>
      <c r="F19" s="1164">
        <v>3.676631343283582</v>
      </c>
      <c r="G19" s="1164">
        <v>3.850785333333333</v>
      </c>
      <c r="H19" s="1164">
        <v>3.9490213213213217</v>
      </c>
      <c r="I19" s="1164">
        <v>3.940556451612903</v>
      </c>
      <c r="J19" s="1164">
        <v>3.8080159420289847</v>
      </c>
      <c r="K19" s="1164">
        <v>1.6973710622710623</v>
      </c>
      <c r="L19" s="1164">
        <v>0.7020408450704225</v>
      </c>
      <c r="M19" s="1164">
        <v>0.8240442028985507</v>
      </c>
      <c r="N19" s="1164">
        <v>1.4706548192771083</v>
      </c>
      <c r="O19" s="1166">
        <v>2.929587760230834</v>
      </c>
    </row>
    <row r="20" spans="1:16" ht="15" customHeight="1">
      <c r="A20" s="1162" t="s">
        <v>1411</v>
      </c>
      <c r="B20" s="1163" t="s">
        <v>1184</v>
      </c>
      <c r="C20" s="1164">
        <v>0.6176727272727273</v>
      </c>
      <c r="D20" s="1164">
        <v>0.629863076923077</v>
      </c>
      <c r="E20" s="1164">
        <v>1.3400342756183745</v>
      </c>
      <c r="F20" s="1164">
        <v>1.9721844155844157</v>
      </c>
      <c r="G20" s="1164">
        <v>2.401290153846154</v>
      </c>
      <c r="H20" s="1164">
        <v>2.080350530035336</v>
      </c>
      <c r="I20" s="1164">
        <v>2.3784652173913043</v>
      </c>
      <c r="J20" s="1164">
        <v>2.9391873188405797</v>
      </c>
      <c r="K20" s="1164">
        <v>3.109814156626506</v>
      </c>
      <c r="L20" s="1164">
        <v>3.6963909090909097</v>
      </c>
      <c r="M20" s="1164">
        <v>3.8208818461538465</v>
      </c>
      <c r="N20" s="1164">
        <v>3.939815901060071</v>
      </c>
      <c r="O20" s="1166">
        <v>2.4576696244599545</v>
      </c>
      <c r="P20" s="1167"/>
    </row>
    <row r="21" spans="1:15" s="1004" customFormat="1" ht="15" customHeight="1">
      <c r="A21" s="1170" t="s">
        <v>1412</v>
      </c>
      <c r="B21" s="1171" t="s">
        <v>426</v>
      </c>
      <c r="C21" s="1164">
        <v>2.2590185714285718</v>
      </c>
      <c r="D21" s="1164">
        <v>3.3845412060301507</v>
      </c>
      <c r="E21" s="1164">
        <v>3.102005803571429</v>
      </c>
      <c r="F21" s="1164">
        <v>2.687988475836431</v>
      </c>
      <c r="G21" s="1164">
        <v>2.1998130653266332</v>
      </c>
      <c r="H21" s="1164">
        <v>2.4648049469964666</v>
      </c>
      <c r="I21" s="1164">
        <v>2.2032</v>
      </c>
      <c r="J21" s="1164">
        <v>2.651</v>
      </c>
      <c r="K21" s="1164">
        <v>2.8861</v>
      </c>
      <c r="L21" s="1164">
        <v>3.6293</v>
      </c>
      <c r="M21" s="1164">
        <v>3.3082</v>
      </c>
      <c r="N21" s="1164">
        <v>3.2485</v>
      </c>
      <c r="O21" s="1166">
        <v>2.8427</v>
      </c>
    </row>
    <row r="22" spans="1:15" s="1177" customFormat="1" ht="15" customHeight="1">
      <c r="A22" s="1172" t="s">
        <v>1412</v>
      </c>
      <c r="B22" s="1173" t="s">
        <v>427</v>
      </c>
      <c r="C22" s="1174">
        <v>2.9887</v>
      </c>
      <c r="D22" s="1164">
        <v>2.7829</v>
      </c>
      <c r="E22" s="1164">
        <v>2.5369</v>
      </c>
      <c r="F22" s="1164">
        <v>2.1101</v>
      </c>
      <c r="G22" s="1164">
        <v>1.9827</v>
      </c>
      <c r="H22" s="1164">
        <v>2.6703</v>
      </c>
      <c r="I22" s="1164">
        <v>2.5963603174603174</v>
      </c>
      <c r="J22" s="1164">
        <v>2.3605678095238094</v>
      </c>
      <c r="K22" s="1164">
        <v>1.8496</v>
      </c>
      <c r="L22" s="1164">
        <v>2.4269</v>
      </c>
      <c r="M22" s="1164">
        <v>2.1681</v>
      </c>
      <c r="N22" s="1175">
        <v>2.7651367875647668</v>
      </c>
      <c r="O22" s="1176">
        <v>2.4216334168057867</v>
      </c>
    </row>
    <row r="23" spans="1:15" s="1180" customFormat="1" ht="15" customHeight="1">
      <c r="A23" s="1178" t="s">
        <v>1412</v>
      </c>
      <c r="B23" s="1173" t="s">
        <v>921</v>
      </c>
      <c r="C23" s="1174">
        <v>4.2514</v>
      </c>
      <c r="D23" s="1164">
        <v>2.1419</v>
      </c>
      <c r="E23" s="1532">
        <v>2.3486</v>
      </c>
      <c r="F23" s="1532">
        <v>3.0267</v>
      </c>
      <c r="G23" s="1532">
        <v>3.5927</v>
      </c>
      <c r="H23" s="1532">
        <v>3.8637</v>
      </c>
      <c r="I23" s="1164">
        <v>5.7924</v>
      </c>
      <c r="J23" s="1164">
        <v>5.5404</v>
      </c>
      <c r="K23" s="1164">
        <v>4.0699</v>
      </c>
      <c r="L23" s="1164">
        <v>5.32</v>
      </c>
      <c r="M23" s="1164">
        <v>5.41</v>
      </c>
      <c r="N23" s="1175">
        <v>5.13</v>
      </c>
      <c r="O23" s="1176">
        <v>4.22</v>
      </c>
    </row>
    <row r="24" spans="2:15" ht="13.5" thickBot="1">
      <c r="B24" s="1179" t="s">
        <v>227</v>
      </c>
      <c r="C24" s="1541">
        <v>5.17</v>
      </c>
      <c r="D24" s="1534"/>
      <c r="E24" s="1534"/>
      <c r="F24" s="1534"/>
      <c r="G24" s="1534"/>
      <c r="H24" s="1534"/>
      <c r="I24" s="1534"/>
      <c r="J24" s="1534"/>
      <c r="K24" s="1534"/>
      <c r="L24" s="1534"/>
      <c r="M24" s="1534"/>
      <c r="N24" s="1534"/>
      <c r="O24" s="1535"/>
    </row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K25" sqref="K25"/>
    </sheetView>
  </sheetViews>
  <sheetFormatPr defaultColWidth="9.8515625" defaultRowHeight="12.75"/>
  <cols>
    <col min="1" max="1" width="9.28125" style="1182" hidden="1" customWidth="1"/>
    <col min="2" max="2" width="7.8515625" style="1182" customWidth="1"/>
    <col min="3" max="13" width="5.28125" style="1181" customWidth="1"/>
    <col min="14" max="14" width="6.28125" style="1181" customWidth="1"/>
    <col min="15" max="15" width="8.00390625" style="1182" customWidth="1"/>
    <col min="16" max="16384" width="9.421875" style="1181" customWidth="1"/>
  </cols>
  <sheetData>
    <row r="1" spans="1:15" ht="12.75">
      <c r="A1" s="1631" t="s">
        <v>898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</row>
    <row r="2" spans="1:16" ht="15.75">
      <c r="A2" s="1632" t="s">
        <v>1413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06"/>
    </row>
    <row r="3" spans="1:15" ht="12.75" hidden="1">
      <c r="A3" s="147"/>
      <c r="B3" s="147"/>
      <c r="C3" s="1004"/>
      <c r="D3" s="1156"/>
      <c r="E3" s="1156"/>
      <c r="F3" s="1156"/>
      <c r="G3" s="1004"/>
      <c r="H3" s="1004"/>
      <c r="I3" s="1004"/>
      <c r="J3" s="1004"/>
      <c r="K3" s="1004"/>
      <c r="L3" s="1004"/>
      <c r="M3" s="1004"/>
      <c r="N3" s="1004"/>
      <c r="O3" s="147"/>
    </row>
    <row r="4" spans="1:15" ht="13.5" thickBot="1">
      <c r="A4" s="147"/>
      <c r="B4" s="147"/>
      <c r="C4" s="1004"/>
      <c r="D4" s="1004"/>
      <c r="E4" s="1004"/>
      <c r="F4" s="1004"/>
      <c r="G4" s="1004"/>
      <c r="H4" s="1004"/>
      <c r="I4" s="1004"/>
      <c r="J4" s="1004"/>
      <c r="K4" s="1004"/>
      <c r="L4" s="1156"/>
      <c r="M4" s="1004"/>
      <c r="N4" s="1004"/>
      <c r="O4" s="1157" t="s">
        <v>1365</v>
      </c>
    </row>
    <row r="5" spans="1:15" s="1182" customFormat="1" ht="12.75">
      <c r="A5" s="1705" t="s">
        <v>1366</v>
      </c>
      <c r="B5" s="1707" t="s">
        <v>1366</v>
      </c>
      <c r="C5" s="1709" t="s">
        <v>901</v>
      </c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4"/>
      <c r="O5" s="1158" t="s">
        <v>1129</v>
      </c>
    </row>
    <row r="6" spans="1:15" s="1182" customFormat="1" ht="12.75">
      <c r="A6" s="1706"/>
      <c r="B6" s="1708"/>
      <c r="C6" s="1183" t="s">
        <v>429</v>
      </c>
      <c r="D6" s="1161" t="s">
        <v>771</v>
      </c>
      <c r="E6" s="1161" t="s">
        <v>777</v>
      </c>
      <c r="F6" s="1161" t="s">
        <v>778</v>
      </c>
      <c r="G6" s="1161" t="s">
        <v>779</v>
      </c>
      <c r="H6" s="1161" t="s">
        <v>780</v>
      </c>
      <c r="I6" s="1161" t="s">
        <v>781</v>
      </c>
      <c r="J6" s="1161" t="s">
        <v>782</v>
      </c>
      <c r="K6" s="1161" t="s">
        <v>783</v>
      </c>
      <c r="L6" s="1161" t="s">
        <v>784</v>
      </c>
      <c r="M6" s="1161" t="s">
        <v>908</v>
      </c>
      <c r="N6" s="248" t="s">
        <v>909</v>
      </c>
      <c r="O6" s="249" t="s">
        <v>632</v>
      </c>
    </row>
    <row r="7" spans="1:15" ht="15.75" customHeight="1">
      <c r="A7" s="1184" t="s">
        <v>1396</v>
      </c>
      <c r="B7" s="1163" t="s">
        <v>1397</v>
      </c>
      <c r="C7" s="1185" t="s">
        <v>1045</v>
      </c>
      <c r="D7" s="1186" t="s">
        <v>1045</v>
      </c>
      <c r="E7" s="1186" t="s">
        <v>1045</v>
      </c>
      <c r="F7" s="1186" t="s">
        <v>1045</v>
      </c>
      <c r="G7" s="1186" t="s">
        <v>1045</v>
      </c>
      <c r="H7" s="1164">
        <v>11.9631</v>
      </c>
      <c r="I7" s="1186" t="s">
        <v>1045</v>
      </c>
      <c r="J7" s="1186" t="s">
        <v>1045</v>
      </c>
      <c r="K7" s="1164">
        <v>10.5283</v>
      </c>
      <c r="L7" s="1186" t="s">
        <v>1045</v>
      </c>
      <c r="M7" s="1164">
        <v>8.9766</v>
      </c>
      <c r="N7" s="1187" t="s">
        <v>1045</v>
      </c>
      <c r="O7" s="1283">
        <v>10.344</v>
      </c>
    </row>
    <row r="8" spans="1:15" ht="15.75" customHeight="1">
      <c r="A8" s="1184" t="s">
        <v>1398</v>
      </c>
      <c r="B8" s="1163" t="s">
        <v>1399</v>
      </c>
      <c r="C8" s="1185" t="s">
        <v>1045</v>
      </c>
      <c r="D8" s="1186" t="s">
        <v>1045</v>
      </c>
      <c r="E8" s="1186" t="s">
        <v>1045</v>
      </c>
      <c r="F8" s="1186" t="s">
        <v>1045</v>
      </c>
      <c r="G8" s="1186" t="s">
        <v>1045</v>
      </c>
      <c r="H8" s="1164">
        <v>6.3049</v>
      </c>
      <c r="I8" s="1186" t="s">
        <v>1045</v>
      </c>
      <c r="J8" s="1186" t="s">
        <v>1045</v>
      </c>
      <c r="K8" s="1164">
        <v>7.2517</v>
      </c>
      <c r="L8" s="1186" t="s">
        <v>1045</v>
      </c>
      <c r="M8" s="1164">
        <v>6.9928</v>
      </c>
      <c r="N8" s="1187" t="s">
        <v>1045</v>
      </c>
      <c r="O8" s="1283">
        <v>6.8624</v>
      </c>
    </row>
    <row r="9" spans="1:15" ht="15.75" customHeight="1">
      <c r="A9" s="1184" t="s">
        <v>1400</v>
      </c>
      <c r="B9" s="1163" t="s">
        <v>1401</v>
      </c>
      <c r="C9" s="1185" t="s">
        <v>1045</v>
      </c>
      <c r="D9" s="1186" t="s">
        <v>1045</v>
      </c>
      <c r="E9" s="1186" t="s">
        <v>1045</v>
      </c>
      <c r="F9" s="1186" t="s">
        <v>1045</v>
      </c>
      <c r="G9" s="1186" t="s">
        <v>1045</v>
      </c>
      <c r="H9" s="1186" t="s">
        <v>1045</v>
      </c>
      <c r="I9" s="1186" t="s">
        <v>1045</v>
      </c>
      <c r="J9" s="1186" t="s">
        <v>1045</v>
      </c>
      <c r="K9" s="1164">
        <v>4.9129</v>
      </c>
      <c r="L9" s="1164">
        <v>5.424</v>
      </c>
      <c r="M9" s="1164">
        <v>5.3116</v>
      </c>
      <c r="N9" s="1187" t="s">
        <v>1045</v>
      </c>
      <c r="O9" s="1283">
        <v>5.1282</v>
      </c>
    </row>
    <row r="10" spans="1:15" ht="15.75" customHeight="1">
      <c r="A10" s="1184" t="s">
        <v>1402</v>
      </c>
      <c r="B10" s="1163" t="s">
        <v>1403</v>
      </c>
      <c r="C10" s="1185" t="s">
        <v>1045</v>
      </c>
      <c r="D10" s="1186" t="s">
        <v>1045</v>
      </c>
      <c r="E10" s="1186" t="s">
        <v>1045</v>
      </c>
      <c r="F10" s="1186" t="s">
        <v>1045</v>
      </c>
      <c r="G10" s="1164">
        <v>5.6721</v>
      </c>
      <c r="H10" s="1164">
        <v>5.5712</v>
      </c>
      <c r="I10" s="1164">
        <v>6.0824</v>
      </c>
      <c r="J10" s="1164">
        <v>7.2849</v>
      </c>
      <c r="K10" s="1164">
        <v>6.142</v>
      </c>
      <c r="L10" s="1186" t="s">
        <v>1045</v>
      </c>
      <c r="M10" s="1186" t="s">
        <v>1045</v>
      </c>
      <c r="N10" s="1187" t="s">
        <v>1045</v>
      </c>
      <c r="O10" s="1283">
        <v>6.1565</v>
      </c>
    </row>
    <row r="11" spans="1:15" ht="15.75" customHeight="1">
      <c r="A11" s="1184" t="s">
        <v>1404</v>
      </c>
      <c r="B11" s="1163" t="s">
        <v>1405</v>
      </c>
      <c r="C11" s="1185" t="s">
        <v>1045</v>
      </c>
      <c r="D11" s="1186" t="s">
        <v>1045</v>
      </c>
      <c r="E11" s="1186" t="s">
        <v>1045</v>
      </c>
      <c r="F11" s="1186" t="s">
        <v>1045</v>
      </c>
      <c r="G11" s="1164">
        <v>5.731</v>
      </c>
      <c r="H11" s="1164">
        <v>5.4412</v>
      </c>
      <c r="I11" s="1164">
        <v>5.4568</v>
      </c>
      <c r="J11" s="1164">
        <v>5.113</v>
      </c>
      <c r="K11" s="1164">
        <v>4.921</v>
      </c>
      <c r="L11" s="1164">
        <v>5.2675</v>
      </c>
      <c r="M11" s="1164">
        <v>5.5204</v>
      </c>
      <c r="N11" s="1188">
        <v>5.6215</v>
      </c>
      <c r="O11" s="1283">
        <v>5.2623</v>
      </c>
    </row>
    <row r="12" spans="1:15" ht="15.75" customHeight="1">
      <c r="A12" s="1184" t="s">
        <v>1406</v>
      </c>
      <c r="B12" s="1163" t="s">
        <v>1407</v>
      </c>
      <c r="C12" s="1185" t="s">
        <v>1045</v>
      </c>
      <c r="D12" s="1186" t="s">
        <v>1045</v>
      </c>
      <c r="E12" s="1186" t="s">
        <v>1045</v>
      </c>
      <c r="F12" s="1186" t="s">
        <v>1045</v>
      </c>
      <c r="G12" s="1164">
        <v>5.5134</v>
      </c>
      <c r="H12" s="1164">
        <v>5.1547</v>
      </c>
      <c r="I12" s="1164">
        <v>5.6571</v>
      </c>
      <c r="J12" s="1164">
        <v>5.5606</v>
      </c>
      <c r="K12" s="1164">
        <v>5.1416</v>
      </c>
      <c r="L12" s="1164">
        <v>5.04</v>
      </c>
      <c r="M12" s="1164">
        <v>4.9911</v>
      </c>
      <c r="N12" s="1188">
        <v>4.4332</v>
      </c>
      <c r="O12" s="1283">
        <v>5.2011</v>
      </c>
    </row>
    <row r="13" spans="1:15" ht="15.75" customHeight="1">
      <c r="A13" s="1184" t="s">
        <v>1408</v>
      </c>
      <c r="B13" s="1163" t="s">
        <v>1409</v>
      </c>
      <c r="C13" s="1185" t="s">
        <v>1045</v>
      </c>
      <c r="D13" s="1186" t="s">
        <v>1045</v>
      </c>
      <c r="E13" s="1186" t="s">
        <v>1045</v>
      </c>
      <c r="F13" s="1186" t="s">
        <v>1045</v>
      </c>
      <c r="G13" s="1164">
        <v>4.0799</v>
      </c>
      <c r="H13" s="1164">
        <v>4.4582</v>
      </c>
      <c r="I13" s="1164">
        <v>4.2217</v>
      </c>
      <c r="J13" s="1164">
        <v>4.940833333333333</v>
      </c>
      <c r="K13" s="1164">
        <v>5.125140609689712</v>
      </c>
      <c r="L13" s="1164">
        <v>4.6283</v>
      </c>
      <c r="M13" s="1164">
        <v>3.313868815443266</v>
      </c>
      <c r="N13" s="1188">
        <v>4.928079080914116</v>
      </c>
      <c r="O13" s="1283">
        <v>4.7107238804707094</v>
      </c>
    </row>
    <row r="14" spans="1:15" ht="15.75" customHeight="1">
      <c r="A14" s="1184" t="s">
        <v>1410</v>
      </c>
      <c r="B14" s="1169" t="s">
        <v>1202</v>
      </c>
      <c r="C14" s="1174">
        <v>5.313810591133005</v>
      </c>
      <c r="D14" s="1164">
        <v>5.181625</v>
      </c>
      <c r="E14" s="1164">
        <v>5.297252284263959</v>
      </c>
      <c r="F14" s="1164">
        <v>5.152060401853295</v>
      </c>
      <c r="G14" s="1164">
        <v>5.120841242937853</v>
      </c>
      <c r="H14" s="1164">
        <v>4.954478199052133</v>
      </c>
      <c r="I14" s="1164">
        <v>4.7035</v>
      </c>
      <c r="J14" s="1164">
        <v>4.042</v>
      </c>
      <c r="K14" s="1164">
        <v>3.018677865612648</v>
      </c>
      <c r="L14" s="1164">
        <v>2.652016149068323</v>
      </c>
      <c r="M14" s="1164">
        <v>2.5699083938892775</v>
      </c>
      <c r="N14" s="1188">
        <v>3.8123749843660346</v>
      </c>
      <c r="O14" s="1283">
        <v>4.1462783631415165</v>
      </c>
    </row>
    <row r="15" spans="1:15" ht="15.75" customHeight="1">
      <c r="A15" s="1184" t="s">
        <v>1411</v>
      </c>
      <c r="B15" s="1163" t="s">
        <v>1184</v>
      </c>
      <c r="C15" s="1185" t="s">
        <v>1045</v>
      </c>
      <c r="D15" s="1186" t="s">
        <v>1045</v>
      </c>
      <c r="E15" s="1164">
        <v>3.5281</v>
      </c>
      <c r="F15" s="1164" t="s">
        <v>1045</v>
      </c>
      <c r="G15" s="1164">
        <v>3.0617128712871287</v>
      </c>
      <c r="H15" s="1164">
        <v>2.494175</v>
      </c>
      <c r="I15" s="1164">
        <v>2.7779</v>
      </c>
      <c r="J15" s="1164">
        <v>3.536573184786784</v>
      </c>
      <c r="K15" s="1164">
        <v>3.9791776119402984</v>
      </c>
      <c r="L15" s="1164">
        <v>4.841109933774834</v>
      </c>
      <c r="M15" s="1164">
        <v>4.865694115697157</v>
      </c>
      <c r="N15" s="1188">
        <v>4.78535242830253</v>
      </c>
      <c r="O15" s="1283">
        <v>4.32219165363855</v>
      </c>
    </row>
    <row r="16" spans="1:15" ht="15.75" customHeight="1">
      <c r="A16" s="1189" t="s">
        <v>1412</v>
      </c>
      <c r="B16" s="1171" t="s">
        <v>426</v>
      </c>
      <c r="C16" s="1190" t="s">
        <v>1045</v>
      </c>
      <c r="D16" s="1191" t="s">
        <v>1045</v>
      </c>
      <c r="E16" s="1192">
        <v>3.8745670329670325</v>
      </c>
      <c r="F16" s="1192">
        <v>3.9333</v>
      </c>
      <c r="G16" s="1192">
        <v>3.0897297029702973</v>
      </c>
      <c r="H16" s="1192">
        <v>3.4186746835443036</v>
      </c>
      <c r="I16" s="1192">
        <v>3.5002</v>
      </c>
      <c r="J16" s="1192">
        <v>3.7999</v>
      </c>
      <c r="K16" s="1192">
        <v>4.3114</v>
      </c>
      <c r="L16" s="1192">
        <v>4.2023</v>
      </c>
      <c r="M16" s="1192">
        <v>3.7381</v>
      </c>
      <c r="N16" s="1193">
        <v>4.04</v>
      </c>
      <c r="O16" s="1284">
        <v>3.9504</v>
      </c>
    </row>
    <row r="17" spans="1:15" s="1195" customFormat="1" ht="15.75" customHeight="1">
      <c r="A17" s="1189" t="s">
        <v>1412</v>
      </c>
      <c r="B17" s="1171" t="s">
        <v>427</v>
      </c>
      <c r="C17" s="1190" t="s">
        <v>1045</v>
      </c>
      <c r="D17" s="1191" t="s">
        <v>1045</v>
      </c>
      <c r="E17" s="1192">
        <v>3.7822</v>
      </c>
      <c r="F17" s="1192">
        <v>3.3252</v>
      </c>
      <c r="G17" s="1192">
        <v>3.0398</v>
      </c>
      <c r="H17" s="1192">
        <v>3.1393</v>
      </c>
      <c r="I17" s="1194">
        <v>3.2068</v>
      </c>
      <c r="J17" s="1194">
        <v>3.0105</v>
      </c>
      <c r="K17" s="1192">
        <v>3.0861</v>
      </c>
      <c r="L17" s="1192">
        <v>3.546</v>
      </c>
      <c r="M17" s="1194">
        <v>3.187</v>
      </c>
      <c r="N17" s="1193">
        <v>3.9996456840042054</v>
      </c>
      <c r="O17" s="1284">
        <v>3.504522439769843</v>
      </c>
    </row>
    <row r="18" spans="1:15" s="1195" customFormat="1" ht="15.75" customHeight="1">
      <c r="A18" s="1196" t="s">
        <v>1412</v>
      </c>
      <c r="B18" s="1171" t="s">
        <v>921</v>
      </c>
      <c r="C18" s="1190" t="s">
        <v>1045</v>
      </c>
      <c r="D18" s="1191">
        <v>3.0449</v>
      </c>
      <c r="E18" s="1192">
        <v>3.0448</v>
      </c>
      <c r="F18" s="1194">
        <v>3.2809</v>
      </c>
      <c r="G18" s="1194">
        <v>3.3989</v>
      </c>
      <c r="H18" s="1194">
        <v>4.6724</v>
      </c>
      <c r="I18" s="1194">
        <v>6.44</v>
      </c>
      <c r="J18" s="1194">
        <v>5.9542</v>
      </c>
      <c r="K18" s="1192">
        <v>4.822</v>
      </c>
      <c r="L18" s="1192">
        <v>5.3</v>
      </c>
      <c r="M18" s="1194">
        <v>5.66</v>
      </c>
      <c r="N18" s="1193">
        <v>6.47</v>
      </c>
      <c r="O18" s="1284">
        <v>5.49</v>
      </c>
    </row>
    <row r="19" spans="2:15" ht="13.5" thickBot="1">
      <c r="B19" s="1536" t="s">
        <v>227</v>
      </c>
      <c r="C19" s="1533" t="s">
        <v>1045</v>
      </c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5"/>
    </row>
    <row r="20" spans="3:15" ht="12">
      <c r="C20" s="1197"/>
      <c r="D20" s="1197"/>
      <c r="E20" s="1197"/>
      <c r="F20" s="1197"/>
      <c r="G20" s="1197"/>
      <c r="H20" s="1197"/>
      <c r="I20" s="1197"/>
      <c r="J20" s="1197"/>
      <c r="K20" s="1197"/>
      <c r="L20" s="1197"/>
      <c r="M20" s="1199"/>
      <c r="N20" s="1197"/>
      <c r="O20" s="1198"/>
    </row>
    <row r="21" spans="3:15" ht="12"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9"/>
      <c r="N21" s="1197"/>
      <c r="O21" s="1198"/>
    </row>
    <row r="22" spans="3:15" ht="12"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9"/>
      <c r="N22" s="1197"/>
      <c r="O22" s="1198"/>
    </row>
    <row r="23" spans="3:15" ht="12">
      <c r="C23" s="1197"/>
      <c r="D23" s="1197"/>
      <c r="E23" s="1197"/>
      <c r="F23" s="1197"/>
      <c r="G23" s="1197"/>
      <c r="H23" s="1197"/>
      <c r="I23" s="1197"/>
      <c r="J23" s="1197"/>
      <c r="K23" s="1197"/>
      <c r="L23" s="1197"/>
      <c r="M23" s="1200"/>
      <c r="N23" s="1197"/>
      <c r="O23" s="1198"/>
    </row>
    <row r="24" spans="3:15" ht="12"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8"/>
    </row>
    <row r="25" spans="3:15" ht="12">
      <c r="C25" s="1197"/>
      <c r="D25" s="1197"/>
      <c r="E25" s="1197"/>
      <c r="F25" s="1197"/>
      <c r="G25" s="1197"/>
      <c r="H25" s="1197"/>
      <c r="I25" s="1197"/>
      <c r="J25" s="1197"/>
      <c r="K25" s="1197"/>
      <c r="L25" s="1197"/>
      <c r="M25" s="1197"/>
      <c r="N25" s="1197"/>
      <c r="O25" s="1198"/>
    </row>
    <row r="26" spans="3:15" ht="12">
      <c r="C26" s="1197"/>
      <c r="D26" s="1197"/>
      <c r="E26" s="1197"/>
      <c r="F26" s="1197"/>
      <c r="G26" s="1197"/>
      <c r="H26" s="1197"/>
      <c r="I26" s="1197"/>
      <c r="J26" s="1197"/>
      <c r="K26" s="1197"/>
      <c r="L26" s="1197"/>
      <c r="M26" s="1197"/>
      <c r="N26" s="1197"/>
      <c r="O26" s="1198"/>
    </row>
    <row r="27" spans="3:15" ht="12">
      <c r="C27" s="1197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1198"/>
    </row>
    <row r="28" spans="3:15" ht="12">
      <c r="C28" s="1197"/>
      <c r="D28" s="1197"/>
      <c r="E28" s="1197"/>
      <c r="F28" s="1197"/>
      <c r="G28" s="1197"/>
      <c r="H28" s="1197"/>
      <c r="I28" s="1197"/>
      <c r="J28" s="1197"/>
      <c r="K28" s="1197"/>
      <c r="L28" s="1197"/>
      <c r="M28" s="1197"/>
      <c r="N28" s="1197"/>
      <c r="O28" s="1198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B3" sqref="B3:H3"/>
    </sheetView>
  </sheetViews>
  <sheetFormatPr defaultColWidth="11.00390625" defaultRowHeight="12.75"/>
  <cols>
    <col min="1" max="1" width="5.00390625" style="1145" customWidth="1"/>
    <col min="2" max="2" width="15.8515625" style="1145" customWidth="1"/>
    <col min="3" max="6" width="7.8515625" style="1145" customWidth="1"/>
    <col min="7" max="8" width="7.8515625" style="1201" customWidth="1"/>
    <col min="9" max="9" width="8.140625" style="1201" customWidth="1"/>
    <col min="10" max="16384" width="11.00390625" style="1145" customWidth="1"/>
  </cols>
  <sheetData>
    <row r="1" spans="2:8" ht="12.75">
      <c r="B1" s="1631" t="s">
        <v>1026</v>
      </c>
      <c r="C1" s="1631"/>
      <c r="D1" s="1631"/>
      <c r="E1" s="1631"/>
      <c r="F1" s="1631"/>
      <c r="G1" s="1631"/>
      <c r="H1" s="1631"/>
    </row>
    <row r="2" spans="2:9" ht="15.75">
      <c r="B2" s="1710" t="s">
        <v>1414</v>
      </c>
      <c r="C2" s="1710"/>
      <c r="D2" s="1710"/>
      <c r="E2" s="1710"/>
      <c r="F2" s="1710"/>
      <c r="G2" s="1710"/>
      <c r="H2" s="1710"/>
      <c r="I2" s="1607"/>
    </row>
    <row r="3" spans="2:8" ht="15.75">
      <c r="B3" s="1710" t="s">
        <v>1415</v>
      </c>
      <c r="C3" s="1710"/>
      <c r="D3" s="1710"/>
      <c r="E3" s="1710"/>
      <c r="F3" s="1710"/>
      <c r="G3" s="1710"/>
      <c r="H3" s="1710"/>
    </row>
    <row r="4" spans="2:8" ht="13.5" thickBot="1">
      <c r="B4" s="1004"/>
      <c r="C4" s="250"/>
      <c r="D4" s="250"/>
      <c r="E4" s="250"/>
      <c r="H4" s="1157" t="s">
        <v>1365</v>
      </c>
    </row>
    <row r="5" spans="2:9" ht="12.75">
      <c r="B5" s="1202" t="s">
        <v>1416</v>
      </c>
      <c r="C5" s="1203" t="s">
        <v>1202</v>
      </c>
      <c r="D5" s="1203" t="s">
        <v>1184</v>
      </c>
      <c r="E5" s="1204" t="s">
        <v>426</v>
      </c>
      <c r="F5" s="1204" t="s">
        <v>427</v>
      </c>
      <c r="G5" s="1204" t="s">
        <v>921</v>
      </c>
      <c r="H5" s="1537" t="s">
        <v>227</v>
      </c>
      <c r="I5" s="1145"/>
    </row>
    <row r="6" spans="2:9" ht="15.75" customHeight="1">
      <c r="B6" s="1205" t="s">
        <v>1186</v>
      </c>
      <c r="C6" s="1192">
        <v>4.151581108829569</v>
      </c>
      <c r="D6" s="1192">
        <v>1.0163611046646555</v>
      </c>
      <c r="E6" s="1192">
        <v>2.4683254436238493</v>
      </c>
      <c r="F6" s="1192">
        <v>2.0735</v>
      </c>
      <c r="G6" s="1192">
        <v>4.0988</v>
      </c>
      <c r="H6" s="1206">
        <v>5.15</v>
      </c>
      <c r="I6" s="1145"/>
    </row>
    <row r="7" spans="2:9" ht="15.75" customHeight="1">
      <c r="B7" s="1205" t="s">
        <v>1187</v>
      </c>
      <c r="C7" s="1192">
        <v>2.6650996015936252</v>
      </c>
      <c r="D7" s="1192">
        <v>0.38693505507026205</v>
      </c>
      <c r="E7" s="1192">
        <v>3.8682395168318435</v>
      </c>
      <c r="F7" s="1192">
        <v>1.8315</v>
      </c>
      <c r="G7" s="1192">
        <v>2.1819</v>
      </c>
      <c r="H7" s="1206" t="s">
        <v>425</v>
      </c>
      <c r="I7" s="1145"/>
    </row>
    <row r="8" spans="2:9" ht="15.75" customHeight="1">
      <c r="B8" s="1205" t="s">
        <v>1188</v>
      </c>
      <c r="C8" s="1192">
        <v>3.597813121272366</v>
      </c>
      <c r="D8" s="1194">
        <v>0.8257719226018938</v>
      </c>
      <c r="E8" s="1192">
        <v>3.1771517899231903</v>
      </c>
      <c r="F8" s="1192">
        <v>2.1114</v>
      </c>
      <c r="G8" s="1192">
        <v>3.3517</v>
      </c>
      <c r="H8" s="1206" t="s">
        <v>425</v>
      </c>
      <c r="I8" s="1145"/>
    </row>
    <row r="9" spans="2:9" ht="15.75" customHeight="1">
      <c r="B9" s="1205" t="s">
        <v>1189</v>
      </c>
      <c r="C9" s="1192">
        <v>4.207682092282675</v>
      </c>
      <c r="D9" s="1192">
        <v>2.2410335689045935</v>
      </c>
      <c r="E9" s="1192">
        <v>2.358943324653615</v>
      </c>
      <c r="F9" s="1192">
        <v>1.2029</v>
      </c>
      <c r="G9" s="1194">
        <v>3.7336</v>
      </c>
      <c r="H9" s="1207" t="s">
        <v>425</v>
      </c>
      <c r="I9" s="1145"/>
    </row>
    <row r="10" spans="2:9" ht="15.75" customHeight="1">
      <c r="B10" s="1205" t="s">
        <v>1190</v>
      </c>
      <c r="C10" s="1192">
        <v>4.629822784810126</v>
      </c>
      <c r="D10" s="1192">
        <v>3.5449809402795425</v>
      </c>
      <c r="E10" s="1192">
        <v>0.9606522028369707</v>
      </c>
      <c r="F10" s="1192">
        <v>1.34</v>
      </c>
      <c r="G10" s="1194">
        <v>4.7295</v>
      </c>
      <c r="H10" s="1207" t="s">
        <v>425</v>
      </c>
      <c r="I10" s="1145"/>
    </row>
    <row r="11" spans="2:9" ht="15.75" customHeight="1">
      <c r="B11" s="1205" t="s">
        <v>1191</v>
      </c>
      <c r="C11" s="1192">
        <v>4.680861812778603</v>
      </c>
      <c r="D11" s="1208">
        <v>3.4931097008159564</v>
      </c>
      <c r="E11" s="1208">
        <v>1.222</v>
      </c>
      <c r="F11" s="1209">
        <v>3.0295</v>
      </c>
      <c r="G11" s="1209">
        <v>4.9269</v>
      </c>
      <c r="H11" s="1210" t="s">
        <v>425</v>
      </c>
      <c r="I11" s="1145"/>
    </row>
    <row r="12" spans="2:9" ht="15.75" customHeight="1">
      <c r="B12" s="1205" t="s">
        <v>1192</v>
      </c>
      <c r="C12" s="1192">
        <v>4.819987623762376</v>
      </c>
      <c r="D12" s="1208">
        <v>3.954523996852872</v>
      </c>
      <c r="E12" s="1209">
        <v>2.483</v>
      </c>
      <c r="F12" s="1209">
        <v>2.01308</v>
      </c>
      <c r="G12" s="1209">
        <v>7.55</v>
      </c>
      <c r="H12" s="1210" t="s">
        <v>425</v>
      </c>
      <c r="I12" s="1145"/>
    </row>
    <row r="13" spans="2:9" ht="15.75" customHeight="1">
      <c r="B13" s="1205" t="s">
        <v>1193</v>
      </c>
      <c r="C13" s="1192">
        <v>3.665607142857143</v>
      </c>
      <c r="D13" s="1208">
        <v>4.332315789473684</v>
      </c>
      <c r="E13" s="1209">
        <v>2.837</v>
      </c>
      <c r="F13" s="1209">
        <v>1.3863</v>
      </c>
      <c r="G13" s="1209">
        <v>5.066</v>
      </c>
      <c r="H13" s="1210" t="s">
        <v>425</v>
      </c>
      <c r="I13" s="1145"/>
    </row>
    <row r="14" spans="2:9" ht="15.75" customHeight="1">
      <c r="B14" s="1205" t="s">
        <v>1194</v>
      </c>
      <c r="C14" s="1192">
        <v>0.8290443686006825</v>
      </c>
      <c r="D14" s="1208">
        <v>4.502812465587491</v>
      </c>
      <c r="E14" s="1209">
        <v>1.965</v>
      </c>
      <c r="F14" s="1209">
        <v>1.6876</v>
      </c>
      <c r="G14" s="1209">
        <v>2.69</v>
      </c>
      <c r="H14" s="1210" t="s">
        <v>425</v>
      </c>
      <c r="I14" s="1145"/>
    </row>
    <row r="15" spans="2:9" ht="15.75" customHeight="1">
      <c r="B15" s="1205" t="s">
        <v>784</v>
      </c>
      <c r="C15" s="1192">
        <v>1.0105181918412347</v>
      </c>
      <c r="D15" s="1208">
        <v>4.2827892720306515</v>
      </c>
      <c r="E15" s="1209">
        <v>3.516</v>
      </c>
      <c r="F15" s="1209">
        <v>3.3494</v>
      </c>
      <c r="G15" s="1209">
        <v>6.48</v>
      </c>
      <c r="H15" s="1210" t="s">
        <v>425</v>
      </c>
      <c r="I15" s="1145"/>
    </row>
    <row r="16" spans="2:9" ht="15.75" customHeight="1">
      <c r="B16" s="1205" t="s">
        <v>785</v>
      </c>
      <c r="C16" s="1192">
        <v>0.9897522123893804</v>
      </c>
      <c r="D16" s="1208">
        <v>4.112680775052157</v>
      </c>
      <c r="E16" s="1209">
        <v>1.769</v>
      </c>
      <c r="F16" s="1209">
        <v>2.7218</v>
      </c>
      <c r="G16" s="1209">
        <v>4.64</v>
      </c>
      <c r="H16" s="1210" t="s">
        <v>425</v>
      </c>
      <c r="I16" s="1145"/>
    </row>
    <row r="17" spans="2:9" ht="15.75" customHeight="1">
      <c r="B17" s="1211" t="s">
        <v>786</v>
      </c>
      <c r="C17" s="1212">
        <v>0.7114005153562226</v>
      </c>
      <c r="D17" s="1213">
        <v>4.71190657464941</v>
      </c>
      <c r="E17" s="1214">
        <v>2.133</v>
      </c>
      <c r="F17" s="1214">
        <v>3.0342345624701954</v>
      </c>
      <c r="G17" s="1214">
        <v>3.61</v>
      </c>
      <c r="H17" s="1215"/>
      <c r="I17" s="1145"/>
    </row>
    <row r="18" spans="2:9" ht="15.75" customHeight="1" thickBot="1">
      <c r="B18" s="1216" t="s">
        <v>1417</v>
      </c>
      <c r="C18" s="1217">
        <v>3.0301222744460543</v>
      </c>
      <c r="D18" s="1218">
        <v>3.3879368644199483</v>
      </c>
      <c r="E18" s="1219">
        <v>2.4746</v>
      </c>
      <c r="F18" s="1219">
        <v>2.2572540566778705</v>
      </c>
      <c r="G18" s="1219">
        <v>4.2</v>
      </c>
      <c r="H18" s="1220" t="s">
        <v>425</v>
      </c>
      <c r="I18" s="1145"/>
    </row>
  </sheetData>
  <mergeCells count="3">
    <mergeCell ref="B1:H1"/>
    <mergeCell ref="B2:H2"/>
    <mergeCell ref="B3:H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3" sqref="A3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71" t="s">
        <v>526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</row>
    <row r="2" spans="1:12" ht="15.75">
      <c r="A2" s="1672" t="s">
        <v>851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305"/>
    </row>
    <row r="3" spans="1:11" ht="13.5" thickBot="1">
      <c r="A3" s="41" t="s">
        <v>425</v>
      </c>
      <c r="B3" s="41"/>
      <c r="C3" s="41"/>
      <c r="D3" s="41"/>
      <c r="E3" s="41"/>
      <c r="F3" s="41"/>
      <c r="G3" s="41"/>
      <c r="H3" s="41"/>
      <c r="J3" s="41"/>
      <c r="K3" s="125" t="s">
        <v>918</v>
      </c>
    </row>
    <row r="4" spans="1:11" ht="12.75">
      <c r="A4" s="165"/>
      <c r="B4" s="166"/>
      <c r="C4" s="167"/>
      <c r="D4" s="167"/>
      <c r="E4" s="168"/>
      <c r="F4" s="169" t="s">
        <v>226</v>
      </c>
      <c r="G4" s="169"/>
      <c r="H4" s="169"/>
      <c r="I4" s="169"/>
      <c r="J4" s="169"/>
      <c r="K4" s="168"/>
    </row>
    <row r="5" spans="1:11" ht="12.75">
      <c r="A5" s="170" t="s">
        <v>977</v>
      </c>
      <c r="B5" s="171">
        <v>2007</v>
      </c>
      <c r="C5" s="172">
        <v>2007</v>
      </c>
      <c r="D5" s="172">
        <v>2008</v>
      </c>
      <c r="E5" s="173">
        <v>2008</v>
      </c>
      <c r="F5" s="1676" t="s">
        <v>921</v>
      </c>
      <c r="G5" s="1674"/>
      <c r="H5" s="1677"/>
      <c r="I5" s="1673" t="s">
        <v>227</v>
      </c>
      <c r="J5" s="1674"/>
      <c r="K5" s="1675"/>
    </row>
    <row r="6" spans="1:11" ht="13.5" thickBot="1">
      <c r="A6" s="174" t="s">
        <v>425</v>
      </c>
      <c r="B6" s="175" t="s">
        <v>909</v>
      </c>
      <c r="C6" s="176" t="s">
        <v>429</v>
      </c>
      <c r="D6" s="176" t="s">
        <v>1377</v>
      </c>
      <c r="E6" s="177" t="s">
        <v>228</v>
      </c>
      <c r="F6" s="176" t="s">
        <v>431</v>
      </c>
      <c r="G6" s="176" t="s">
        <v>425</v>
      </c>
      <c r="H6" s="178" t="s">
        <v>531</v>
      </c>
      <c r="I6" s="176" t="s">
        <v>431</v>
      </c>
      <c r="J6" s="176" t="s">
        <v>425</v>
      </c>
      <c r="K6" s="177" t="s">
        <v>531</v>
      </c>
    </row>
    <row r="7" spans="1:11" ht="19.5" customHeight="1">
      <c r="A7" s="49" t="s">
        <v>432</v>
      </c>
      <c r="B7" s="49">
        <v>131909.47683242918</v>
      </c>
      <c r="C7" s="41">
        <v>131025.39133477917</v>
      </c>
      <c r="D7" s="41">
        <v>171455.51005274398</v>
      </c>
      <c r="E7" s="42">
        <v>165779.19423223397</v>
      </c>
      <c r="F7" s="41">
        <v>-1621.1754976500124</v>
      </c>
      <c r="G7" s="41" t="s">
        <v>373</v>
      </c>
      <c r="H7" s="4">
        <v>-1.2290060855214124</v>
      </c>
      <c r="I7" s="41">
        <v>-2965.9958205100043</v>
      </c>
      <c r="J7" s="41" t="s">
        <v>374</v>
      </c>
      <c r="K7" s="758">
        <v>-1.7298923899252874</v>
      </c>
    </row>
    <row r="8" spans="1:11" ht="19.5" customHeight="1">
      <c r="A8" s="49" t="s">
        <v>433</v>
      </c>
      <c r="B8" s="49">
        <v>165713.5079204292</v>
      </c>
      <c r="C8" s="41">
        <v>165610.50589977918</v>
      </c>
      <c r="D8" s="41">
        <v>213254.123566394</v>
      </c>
      <c r="E8" s="42">
        <v>206200.47665926398</v>
      </c>
      <c r="F8" s="41">
        <v>-103.0020206500194</v>
      </c>
      <c r="G8" s="41"/>
      <c r="H8" s="4">
        <v>-0.062156683509154834</v>
      </c>
      <c r="I8" s="41">
        <v>-7053.6469071300235</v>
      </c>
      <c r="J8" s="41"/>
      <c r="K8" s="758">
        <v>-3.3076250949651436</v>
      </c>
    </row>
    <row r="9" spans="1:11" ht="19.5" customHeight="1">
      <c r="A9" s="49" t="s">
        <v>434</v>
      </c>
      <c r="B9" s="49">
        <v>28247.224000000002</v>
      </c>
      <c r="C9" s="41">
        <v>29402.393</v>
      </c>
      <c r="D9" s="41">
        <v>34229.060419650006</v>
      </c>
      <c r="E9" s="42">
        <v>33984.37141965</v>
      </c>
      <c r="F9" s="41">
        <v>1155.168999999998</v>
      </c>
      <c r="G9" s="41"/>
      <c r="H9" s="4">
        <v>4.089495661591376</v>
      </c>
      <c r="I9" s="41">
        <v>-244.68900000000576</v>
      </c>
      <c r="J9" s="41"/>
      <c r="K9" s="758">
        <v>-0.7148574836706187</v>
      </c>
    </row>
    <row r="10" spans="1:11" ht="19.5" customHeight="1">
      <c r="A10" s="50" t="s">
        <v>435</v>
      </c>
      <c r="B10" s="50">
        <v>5556.807087999999</v>
      </c>
      <c r="C10" s="2">
        <v>5182.721565</v>
      </c>
      <c r="D10" s="2">
        <v>7569.553094</v>
      </c>
      <c r="E10" s="43">
        <v>6436.91100738</v>
      </c>
      <c r="F10" s="2">
        <v>-374.08552299999883</v>
      </c>
      <c r="G10" s="2"/>
      <c r="H10" s="5">
        <v>-6.732022851897121</v>
      </c>
      <c r="I10" s="2">
        <v>-1132.6420866199996</v>
      </c>
      <c r="J10" s="2"/>
      <c r="K10" s="1276">
        <v>-14.96313022122518</v>
      </c>
    </row>
    <row r="11" spans="1:11" ht="19.5" customHeight="1">
      <c r="A11" s="442" t="s">
        <v>436</v>
      </c>
      <c r="B11" s="442">
        <v>263608.6896655708</v>
      </c>
      <c r="C11" s="99">
        <v>266878.8776272208</v>
      </c>
      <c r="D11" s="99">
        <v>323921.60730478604</v>
      </c>
      <c r="E11" s="137">
        <v>337010.04154444596</v>
      </c>
      <c r="F11" s="99">
        <v>4007.277961649994</v>
      </c>
      <c r="G11" s="99" t="s">
        <v>373</v>
      </c>
      <c r="H11" s="3">
        <v>1.5201615571678833</v>
      </c>
      <c r="I11" s="99">
        <v>10378.114239659939</v>
      </c>
      <c r="J11" s="99" t="s">
        <v>374</v>
      </c>
      <c r="K11" s="1277">
        <v>3.2038968706076183</v>
      </c>
    </row>
    <row r="12" spans="1:11" ht="19.5" customHeight="1">
      <c r="A12" s="49" t="s">
        <v>437</v>
      </c>
      <c r="B12" s="49">
        <v>360558.092833</v>
      </c>
      <c r="C12" s="41">
        <v>360080.30987</v>
      </c>
      <c r="D12" s="41">
        <v>435989.28131113003</v>
      </c>
      <c r="E12" s="42">
        <v>443909.12361351</v>
      </c>
      <c r="F12" s="41">
        <v>-477.7829630000051</v>
      </c>
      <c r="G12" s="41"/>
      <c r="H12" s="4">
        <v>-0.1325120618555358</v>
      </c>
      <c r="I12" s="41">
        <v>7919.842302379955</v>
      </c>
      <c r="J12" s="41"/>
      <c r="K12" s="758">
        <v>1.8165222499422433</v>
      </c>
    </row>
    <row r="13" spans="1:11" ht="19.5" customHeight="1">
      <c r="A13" s="49" t="s">
        <v>438</v>
      </c>
      <c r="B13" s="49">
        <v>78343.61342000001</v>
      </c>
      <c r="C13" s="41">
        <v>74598.16437000001</v>
      </c>
      <c r="D13" s="41">
        <v>85799.11926467002</v>
      </c>
      <c r="E13" s="42">
        <v>83118.02443299</v>
      </c>
      <c r="F13" s="41">
        <v>-3745.4490499999956</v>
      </c>
      <c r="G13" s="41"/>
      <c r="H13" s="4">
        <v>-4.78079691055434</v>
      </c>
      <c r="I13" s="41">
        <v>-2681.0948316800204</v>
      </c>
      <c r="J13" s="41"/>
      <c r="K13" s="758">
        <v>-3.1248512276792444</v>
      </c>
    </row>
    <row r="14" spans="1:11" ht="19.5" customHeight="1">
      <c r="A14" s="49" t="s">
        <v>439</v>
      </c>
      <c r="B14" s="49">
        <v>81466.144069</v>
      </c>
      <c r="C14" s="41">
        <v>81467.19537</v>
      </c>
      <c r="D14" s="41">
        <v>91026.00310252002</v>
      </c>
      <c r="E14" s="42">
        <v>91200.26690252</v>
      </c>
      <c r="F14" s="41">
        <v>1.051300999999512</v>
      </c>
      <c r="G14" s="41"/>
      <c r="H14" s="4">
        <v>0.0012904759541694812</v>
      </c>
      <c r="I14" s="41">
        <v>174.26379999998608</v>
      </c>
      <c r="J14" s="41"/>
      <c r="K14" s="758">
        <v>0.19144397651264297</v>
      </c>
    </row>
    <row r="15" spans="1:11" ht="19.5" customHeight="1">
      <c r="A15" s="49" t="s">
        <v>440</v>
      </c>
      <c r="B15" s="49">
        <v>3122.5306490000003</v>
      </c>
      <c r="C15" s="41">
        <v>6869.030999999995</v>
      </c>
      <c r="D15" s="41">
        <v>5226.883837849993</v>
      </c>
      <c r="E15" s="42">
        <v>8082.242469529996</v>
      </c>
      <c r="F15" s="41">
        <v>3746.500350999995</v>
      </c>
      <c r="G15" s="41"/>
      <c r="H15" s="762">
        <v>119.98282073547695</v>
      </c>
      <c r="I15" s="53">
        <v>2855.358631680003</v>
      </c>
      <c r="J15" s="53"/>
      <c r="K15" s="758">
        <v>54.62831622549537</v>
      </c>
    </row>
    <row r="16" spans="1:11" ht="19.5" customHeight="1">
      <c r="A16" s="49" t="s">
        <v>441</v>
      </c>
      <c r="B16" s="49">
        <v>5114.8669</v>
      </c>
      <c r="C16" s="41">
        <v>4573.677</v>
      </c>
      <c r="D16" s="41">
        <v>5646.474400000001</v>
      </c>
      <c r="E16" s="42">
        <v>6256.003</v>
      </c>
      <c r="F16" s="41">
        <v>-541.1899000000003</v>
      </c>
      <c r="G16" s="41"/>
      <c r="H16" s="4">
        <v>-10.580723029175996</v>
      </c>
      <c r="I16" s="41">
        <v>609.5285999999987</v>
      </c>
      <c r="J16" s="41"/>
      <c r="K16" s="758">
        <v>10.794852802307908</v>
      </c>
    </row>
    <row r="17" spans="1:11" ht="19.5" customHeight="1">
      <c r="A17" s="49" t="s">
        <v>442</v>
      </c>
      <c r="B17" s="49">
        <v>3622.2125</v>
      </c>
      <c r="C17" s="41">
        <v>3849.1625</v>
      </c>
      <c r="D17" s="41">
        <v>4709.51501</v>
      </c>
      <c r="E17" s="42">
        <v>7817.05501</v>
      </c>
      <c r="F17" s="41">
        <v>226.95</v>
      </c>
      <c r="G17" s="41"/>
      <c r="H17" s="4">
        <v>6.265507614475954</v>
      </c>
      <c r="I17" s="41">
        <v>3107.54</v>
      </c>
      <c r="J17" s="41"/>
      <c r="K17" s="758">
        <v>65.98428911260652</v>
      </c>
    </row>
    <row r="18" spans="1:11" ht="19.5" customHeight="1">
      <c r="A18" s="49" t="s">
        <v>443</v>
      </c>
      <c r="B18" s="49">
        <v>1712.9665</v>
      </c>
      <c r="C18" s="41">
        <v>1701.2995</v>
      </c>
      <c r="D18" s="41">
        <v>1670.4510100000002</v>
      </c>
      <c r="E18" s="42">
        <v>1534.9030100000002</v>
      </c>
      <c r="F18" s="41">
        <v>-11.666999999999916</v>
      </c>
      <c r="G18" s="41"/>
      <c r="H18" s="4">
        <v>-0.681099134162864</v>
      </c>
      <c r="I18" s="41">
        <v>-135.548</v>
      </c>
      <c r="J18" s="41"/>
      <c r="K18" s="758">
        <v>-8.11445526917907</v>
      </c>
    </row>
    <row r="19" spans="1:11" ht="19.5" customHeight="1">
      <c r="A19" s="49" t="s">
        <v>444</v>
      </c>
      <c r="B19" s="49">
        <v>1909.246</v>
      </c>
      <c r="C19" s="41">
        <v>2147.863</v>
      </c>
      <c r="D19" s="41">
        <v>3039.064</v>
      </c>
      <c r="E19" s="42">
        <v>6282.152</v>
      </c>
      <c r="F19" s="41">
        <v>238.61699999999973</v>
      </c>
      <c r="G19" s="41"/>
      <c r="H19" s="4">
        <v>12.497970402975819</v>
      </c>
      <c r="I19" s="41">
        <v>3243.088</v>
      </c>
      <c r="J19" s="41"/>
      <c r="K19" s="758">
        <v>106.71338280470567</v>
      </c>
    </row>
    <row r="20" spans="1:11" ht="19.5" customHeight="1">
      <c r="A20" s="49" t="s">
        <v>980</v>
      </c>
      <c r="B20" s="49">
        <v>273477.400013</v>
      </c>
      <c r="C20" s="41">
        <v>277059.306</v>
      </c>
      <c r="D20" s="41">
        <v>339834.17263646</v>
      </c>
      <c r="E20" s="42">
        <v>346718.04117052</v>
      </c>
      <c r="F20" s="41">
        <v>3581.9059869999764</v>
      </c>
      <c r="G20" s="41"/>
      <c r="H20" s="4">
        <v>1.3097630688421447</v>
      </c>
      <c r="I20" s="41">
        <v>6883.8685340600205</v>
      </c>
      <c r="J20" s="41"/>
      <c r="K20" s="758">
        <v>2.025655183719292</v>
      </c>
    </row>
    <row r="21" spans="1:11" ht="19.5" customHeight="1">
      <c r="A21" s="50" t="s">
        <v>445</v>
      </c>
      <c r="B21" s="50">
        <v>96949.40316742919</v>
      </c>
      <c r="C21" s="2">
        <v>93201.43224277919</v>
      </c>
      <c r="D21" s="2">
        <v>112067.67400634401</v>
      </c>
      <c r="E21" s="43">
        <v>106899.08206906402</v>
      </c>
      <c r="F21" s="2">
        <v>-4485.060924649999</v>
      </c>
      <c r="G21" s="2" t="s">
        <v>373</v>
      </c>
      <c r="H21" s="5">
        <v>-4.626187246252987</v>
      </c>
      <c r="I21" s="2">
        <v>-2458.2719372799834</v>
      </c>
      <c r="J21" s="2" t="s">
        <v>374</v>
      </c>
      <c r="K21" s="1276">
        <v>-2.1935602385580193</v>
      </c>
    </row>
    <row r="22" spans="1:11" ht="19.5" customHeight="1">
      <c r="A22" s="442" t="s">
        <v>446</v>
      </c>
      <c r="B22" s="442">
        <v>395518.166498</v>
      </c>
      <c r="C22" s="99">
        <v>397904.268962</v>
      </c>
      <c r="D22" s="99">
        <v>495377.11735753005</v>
      </c>
      <c r="E22" s="137">
        <v>502789.23577667994</v>
      </c>
      <c r="F22" s="99">
        <v>2386.102463999996</v>
      </c>
      <c r="G22" s="99"/>
      <c r="H22" s="3">
        <v>0.6032851752745121</v>
      </c>
      <c r="I22" s="99">
        <v>7412.1184191498905</v>
      </c>
      <c r="J22" s="99"/>
      <c r="K22" s="1277">
        <v>1.4962577316223347</v>
      </c>
    </row>
    <row r="23" spans="1:11" ht="19.5" customHeight="1">
      <c r="A23" s="49" t="s">
        <v>447</v>
      </c>
      <c r="B23" s="49">
        <v>126887.93449799997</v>
      </c>
      <c r="C23" s="41">
        <v>121572.59896199992</v>
      </c>
      <c r="D23" s="41">
        <v>154343.92536961002</v>
      </c>
      <c r="E23" s="42">
        <v>146131.69378875988</v>
      </c>
      <c r="F23" s="41">
        <v>-5315.335536000057</v>
      </c>
      <c r="G23" s="41"/>
      <c r="H23" s="4">
        <v>-4.1889999683806325</v>
      </c>
      <c r="I23" s="41">
        <v>-8212.231580850144</v>
      </c>
      <c r="J23" s="41"/>
      <c r="K23" s="758">
        <v>-5.320735209490217</v>
      </c>
    </row>
    <row r="24" spans="1:11" ht="19.5" customHeight="1">
      <c r="A24" s="49" t="s">
        <v>448</v>
      </c>
      <c r="B24" s="49">
        <v>83553.27504500002</v>
      </c>
      <c r="C24" s="41">
        <v>80797.52399999999</v>
      </c>
      <c r="D24" s="41">
        <v>100175.227928</v>
      </c>
      <c r="E24" s="42">
        <v>98537.77326</v>
      </c>
      <c r="F24" s="41">
        <v>-2755.7510450000264</v>
      </c>
      <c r="G24" s="41"/>
      <c r="H24" s="4">
        <v>-3.2981963226645963</v>
      </c>
      <c r="I24" s="41">
        <v>-1637.4546679999912</v>
      </c>
      <c r="J24" s="41"/>
      <c r="K24" s="758">
        <v>-1.6345904090948475</v>
      </c>
    </row>
    <row r="25" spans="1:11" ht="19.5" customHeight="1">
      <c r="A25" s="49" t="s">
        <v>449</v>
      </c>
      <c r="B25" s="49">
        <v>43334.380493000004</v>
      </c>
      <c r="C25" s="41">
        <v>40775.059</v>
      </c>
      <c r="D25" s="41">
        <v>54168.73175364</v>
      </c>
      <c r="E25" s="42">
        <v>47575.37136833</v>
      </c>
      <c r="F25" s="41">
        <v>-2559.321493000003</v>
      </c>
      <c r="G25" s="41"/>
      <c r="H25" s="4">
        <v>-5.905983802891613</v>
      </c>
      <c r="I25" s="41">
        <v>-6593.360385309999</v>
      </c>
      <c r="J25" s="41"/>
      <c r="K25" s="758">
        <v>-12.171893584839085</v>
      </c>
    </row>
    <row r="26" spans="1:11" ht="19.5" customHeight="1">
      <c r="A26" s="50" t="s">
        <v>450</v>
      </c>
      <c r="B26" s="50">
        <v>268630.232</v>
      </c>
      <c r="C26" s="2">
        <v>276331.67</v>
      </c>
      <c r="D26" s="2">
        <v>341033.19198791997</v>
      </c>
      <c r="E26" s="43">
        <v>356657.54198792006</v>
      </c>
      <c r="F26" s="2">
        <v>7701.438000000024</v>
      </c>
      <c r="G26" s="2"/>
      <c r="H26" s="5">
        <v>2.866928991074997</v>
      </c>
      <c r="I26" s="2">
        <v>15624.350000000093</v>
      </c>
      <c r="J26" s="2"/>
      <c r="K26" s="1276">
        <v>4.581474873141831</v>
      </c>
    </row>
    <row r="27" spans="1:11" ht="19.5" customHeight="1" thickBot="1">
      <c r="A27" s="56" t="s">
        <v>451</v>
      </c>
      <c r="B27" s="56">
        <v>423765.39049799996</v>
      </c>
      <c r="C27" s="54">
        <v>427306.66196199995</v>
      </c>
      <c r="D27" s="54">
        <v>529606.1777771801</v>
      </c>
      <c r="E27" s="55">
        <v>536773.60719633</v>
      </c>
      <c r="F27" s="54">
        <v>3541.2714639999904</v>
      </c>
      <c r="G27" s="54"/>
      <c r="H27" s="124">
        <v>0.8356679293319269</v>
      </c>
      <c r="I27" s="54">
        <v>7167.4294191498775</v>
      </c>
      <c r="J27" s="54"/>
      <c r="K27" s="1278">
        <v>1.3533507953461623</v>
      </c>
    </row>
    <row r="28" spans="1:11" ht="19.5" customHeight="1">
      <c r="A28" s="443"/>
      <c r="B28" s="443">
        <v>0.2789599999669008</v>
      </c>
      <c r="C28" s="445">
        <v>0.015961999946739525</v>
      </c>
      <c r="D28" s="445">
        <v>-0.03431202989304438</v>
      </c>
      <c r="E28" s="446">
        <v>18.549160429858603</v>
      </c>
      <c r="F28" s="443">
        <v>-0.2629979999837815</v>
      </c>
      <c r="G28" s="445"/>
      <c r="H28" s="444"/>
      <c r="I28" s="447">
        <v>18.58347245974437</v>
      </c>
      <c r="J28" s="445"/>
      <c r="K28" s="1279"/>
    </row>
    <row r="29" spans="1:11" ht="19.5" customHeight="1">
      <c r="A29" s="49" t="s">
        <v>452</v>
      </c>
      <c r="B29" s="49">
        <v>119269.29203800001</v>
      </c>
      <c r="C29" s="41">
        <v>113130.022</v>
      </c>
      <c r="D29" s="41">
        <v>144591.61460822</v>
      </c>
      <c r="E29" s="42">
        <v>140033.46774344</v>
      </c>
      <c r="F29" s="49">
        <v>-6139.270038000017</v>
      </c>
      <c r="G29" s="41"/>
      <c r="H29" s="4">
        <v>-5.147402095791768</v>
      </c>
      <c r="I29" s="448">
        <v>-4558.146864779992</v>
      </c>
      <c r="J29" s="41"/>
      <c r="K29" s="758">
        <v>-3.152428221464001</v>
      </c>
    </row>
    <row r="30" spans="1:11" ht="19.5" customHeight="1">
      <c r="A30" s="49" t="s">
        <v>978</v>
      </c>
      <c r="B30" s="1239">
        <v>1.0638776530808334</v>
      </c>
      <c r="C30" s="1240">
        <v>1.0746272016282283</v>
      </c>
      <c r="D30" s="1240">
        <v>1.0674472775465889</v>
      </c>
      <c r="E30" s="1241">
        <v>1.0435483470029652</v>
      </c>
      <c r="F30" s="49">
        <v>0.01074954854739496</v>
      </c>
      <c r="G30" s="41"/>
      <c r="H30" s="4">
        <v>1.01041210107815</v>
      </c>
      <c r="I30" s="448">
        <v>-0.023898930543623687</v>
      </c>
      <c r="J30" s="41"/>
      <c r="K30" s="758">
        <v>-2.2388862706692896</v>
      </c>
    </row>
    <row r="31" spans="1:11" ht="19.5" customHeight="1" thickBot="1">
      <c r="A31" s="52" t="s">
        <v>979</v>
      </c>
      <c r="B31" s="1242">
        <v>3.3161776995539234</v>
      </c>
      <c r="C31" s="1243">
        <v>3.5172296613006933</v>
      </c>
      <c r="D31" s="1243">
        <v>3.4260431955185315</v>
      </c>
      <c r="E31" s="1244">
        <v>3.5904933576154585</v>
      </c>
      <c r="F31" s="52">
        <v>0.20105196174676987</v>
      </c>
      <c r="G31" s="45"/>
      <c r="H31" s="46">
        <v>6.062762009822768</v>
      </c>
      <c r="I31" s="449">
        <v>0.16445016209692698</v>
      </c>
      <c r="J31" s="45"/>
      <c r="K31" s="761">
        <v>4.800002589343812</v>
      </c>
    </row>
    <row r="32" spans="1:11" ht="19.5" customHeight="1">
      <c r="A32" s="844" t="s">
        <v>1378</v>
      </c>
      <c r="B32" s="1305"/>
      <c r="C32" s="1305"/>
      <c r="D32" s="1305"/>
      <c r="E32" s="1305"/>
      <c r="F32" s="1305"/>
      <c r="G32" s="1305"/>
      <c r="H32" s="1305"/>
      <c r="I32" s="1305"/>
      <c r="J32" s="1305"/>
      <c r="K32" s="1305"/>
    </row>
    <row r="33" spans="1:11" ht="19.5" customHeight="1">
      <c r="A33" s="844" t="s">
        <v>1379</v>
      </c>
      <c r="B33" s="1305"/>
      <c r="C33" s="1305"/>
      <c r="D33" s="1305"/>
      <c r="E33" s="1305"/>
      <c r="F33" s="1305"/>
      <c r="G33" s="1305"/>
      <c r="H33" s="1305"/>
      <c r="I33" s="1305"/>
      <c r="J33" s="1305"/>
      <c r="K33" s="1305"/>
    </row>
    <row r="34" ht="19.5" customHeight="1">
      <c r="A34" s="1" t="s">
        <v>1380</v>
      </c>
    </row>
    <row r="35" spans="1:11" ht="12.75">
      <c r="A35" s="844"/>
      <c r="B35" s="795"/>
      <c r="C35" s="795"/>
      <c r="D35" s="795"/>
      <c r="E35" s="795"/>
      <c r="F35" s="795"/>
      <c r="G35" s="795"/>
      <c r="H35" s="1267"/>
      <c r="I35" s="795"/>
      <c r="J35" s="795"/>
      <c r="K35" s="795"/>
    </row>
    <row r="36" spans="1:11" ht="30.75" customHeight="1">
      <c r="A36" s="1670"/>
      <c r="B36" s="1670"/>
      <c r="C36" s="1670"/>
      <c r="D36" s="1670"/>
      <c r="E36" s="1670"/>
      <c r="F36" s="1670"/>
      <c r="G36" s="1670"/>
      <c r="H36" s="1670"/>
      <c r="I36" s="1670"/>
      <c r="J36" s="1670"/>
      <c r="K36" s="1670"/>
    </row>
    <row r="37" spans="1:11" ht="12.75">
      <c r="A37" s="845"/>
      <c r="B37" s="18"/>
      <c r="C37" s="18"/>
      <c r="D37" s="18"/>
      <c r="E37" s="18"/>
      <c r="F37" s="795"/>
      <c r="G37" s="18"/>
      <c r="H37" s="795"/>
      <c r="I37" s="18"/>
      <c r="J37" s="795"/>
      <c r="K37" s="18"/>
    </row>
    <row r="38" spans="1:11" ht="12.75">
      <c r="A38" s="1670"/>
      <c r="B38" s="1670"/>
      <c r="C38" s="1670"/>
      <c r="D38" s="1670"/>
      <c r="E38" s="1670"/>
      <c r="F38" s="1670"/>
      <c r="G38" s="1670"/>
      <c r="H38" s="1670"/>
      <c r="I38" s="1670"/>
      <c r="J38" s="1670"/>
      <c r="K38" s="1670"/>
    </row>
    <row r="39" ht="12.75">
      <c r="A39" s="846"/>
    </row>
  </sheetData>
  <mergeCells count="6">
    <mergeCell ref="A38:K38"/>
    <mergeCell ref="A1:K1"/>
    <mergeCell ref="A2:K2"/>
    <mergeCell ref="I5:K5"/>
    <mergeCell ref="F5:H5"/>
    <mergeCell ref="A36:K36"/>
  </mergeCells>
  <printOptions horizontalCentered="1"/>
  <pageMargins left="0.63" right="0.22" top="1" bottom="0.5" header="0.5" footer="0.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7"/>
  <sheetViews>
    <sheetView workbookViewId="0" topLeftCell="A1">
      <selection activeCell="F26" sqref="F26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84" t="s">
        <v>1027</v>
      </c>
      <c r="C1" s="1684"/>
      <c r="D1" s="1684"/>
      <c r="E1" s="1684"/>
      <c r="F1" s="1684"/>
      <c r="G1" s="1684"/>
    </row>
    <row r="2" spans="2:7" ht="15.75">
      <c r="B2" s="1715" t="s">
        <v>982</v>
      </c>
      <c r="C2" s="1715"/>
      <c r="D2" s="1715"/>
      <c r="E2" s="1715"/>
      <c r="F2" s="1715"/>
      <c r="G2" s="1715"/>
    </row>
    <row r="3" spans="2:8" ht="16.5" thickBot="1">
      <c r="B3" s="369"/>
      <c r="C3" s="369"/>
      <c r="D3" s="369"/>
      <c r="E3" s="369"/>
      <c r="F3" s="369"/>
      <c r="G3" s="369"/>
      <c r="H3" s="795"/>
    </row>
    <row r="4" spans="2:7" ht="12.75">
      <c r="B4" s="454"/>
      <c r="C4" s="1716" t="s">
        <v>815</v>
      </c>
      <c r="D4" s="1717"/>
      <c r="E4" s="1718"/>
      <c r="F4" s="1716" t="s">
        <v>788</v>
      </c>
      <c r="G4" s="1719"/>
    </row>
    <row r="5" spans="2:7" ht="12.75">
      <c r="B5" s="455" t="s">
        <v>919</v>
      </c>
      <c r="C5" s="155">
        <v>2006</v>
      </c>
      <c r="D5" s="154">
        <v>2007</v>
      </c>
      <c r="E5" s="155">
        <v>2008</v>
      </c>
      <c r="F5" s="1711" t="s">
        <v>929</v>
      </c>
      <c r="G5" s="1713" t="s">
        <v>923</v>
      </c>
    </row>
    <row r="6" spans="2:7" ht="12.75">
      <c r="B6" s="456"/>
      <c r="C6" s="154">
        <v>1</v>
      </c>
      <c r="D6" s="155">
        <v>2</v>
      </c>
      <c r="E6" s="155">
        <v>3</v>
      </c>
      <c r="F6" s="1712"/>
      <c r="G6" s="1714"/>
    </row>
    <row r="7" spans="2:7" ht="12.75">
      <c r="B7" s="711" t="s">
        <v>924</v>
      </c>
      <c r="C7" s="1245">
        <v>389.23</v>
      </c>
      <c r="D7" s="1245">
        <v>705.96</v>
      </c>
      <c r="E7" s="1245">
        <v>1084.76</v>
      </c>
      <c r="F7" s="158">
        <v>81.37348097525884</v>
      </c>
      <c r="G7" s="457">
        <v>53.65743101592156</v>
      </c>
    </row>
    <row r="8" spans="2:7" ht="12.75">
      <c r="B8" s="711" t="s">
        <v>925</v>
      </c>
      <c r="C8" s="1261" t="s">
        <v>1045</v>
      </c>
      <c r="D8" s="1245">
        <v>181.47</v>
      </c>
      <c r="E8" s="1245">
        <v>290.15</v>
      </c>
      <c r="F8" s="158" t="s">
        <v>1045</v>
      </c>
      <c r="G8" s="458" t="s">
        <v>1045</v>
      </c>
    </row>
    <row r="9" spans="2:7" ht="12.75">
      <c r="B9" s="711" t="s">
        <v>930</v>
      </c>
      <c r="C9" s="1261" t="s">
        <v>1045</v>
      </c>
      <c r="D9" s="1245">
        <v>782.55</v>
      </c>
      <c r="E9" s="1245">
        <v>1143.62</v>
      </c>
      <c r="F9" s="158"/>
      <c r="G9" s="458">
        <v>46.1401827359274</v>
      </c>
    </row>
    <row r="10" spans="2:7" ht="13.5" customHeight="1">
      <c r="B10" s="711" t="s">
        <v>31</v>
      </c>
      <c r="C10" s="1262">
        <v>97457.86</v>
      </c>
      <c r="D10" s="1262">
        <v>193213.05</v>
      </c>
      <c r="E10" s="1245">
        <v>423675.1</v>
      </c>
      <c r="F10" s="158">
        <v>98.2529166965086</v>
      </c>
      <c r="G10" s="457">
        <v>119.27871849235856</v>
      </c>
    </row>
    <row r="11" spans="2:7" ht="23.25" customHeight="1">
      <c r="B11" s="712" t="s">
        <v>30</v>
      </c>
      <c r="C11" s="1245">
        <v>20030</v>
      </c>
      <c r="D11" s="1245">
        <v>21928</v>
      </c>
      <c r="E11" s="1245">
        <v>30568</v>
      </c>
      <c r="F11" s="158">
        <v>9.47578632051922</v>
      </c>
      <c r="G11" s="457">
        <v>39.40167821962788</v>
      </c>
    </row>
    <row r="12" spans="2:7" ht="12.75">
      <c r="B12" s="713" t="s">
        <v>926</v>
      </c>
      <c r="C12" s="1263">
        <v>135</v>
      </c>
      <c r="D12" s="1263">
        <v>136</v>
      </c>
      <c r="E12" s="1263">
        <v>144</v>
      </c>
      <c r="F12" s="159" t="s">
        <v>1045</v>
      </c>
      <c r="G12" s="458" t="s">
        <v>1045</v>
      </c>
    </row>
    <row r="13" spans="2:7" ht="12.75">
      <c r="B13" s="713" t="s">
        <v>1032</v>
      </c>
      <c r="C13" s="1263">
        <v>227260</v>
      </c>
      <c r="D13" s="1263">
        <v>245324</v>
      </c>
      <c r="E13" s="1263">
        <v>332155</v>
      </c>
      <c r="F13" s="159"/>
      <c r="G13" s="458"/>
    </row>
    <row r="14" spans="2:7" ht="12.75">
      <c r="B14" s="711" t="s">
        <v>797</v>
      </c>
      <c r="C14" s="1263">
        <v>20</v>
      </c>
      <c r="D14" s="1263">
        <v>22</v>
      </c>
      <c r="E14" s="1263">
        <v>21</v>
      </c>
      <c r="F14" s="159" t="s">
        <v>1045</v>
      </c>
      <c r="G14" s="458" t="s">
        <v>1045</v>
      </c>
    </row>
    <row r="15" spans="2:7" ht="12.75">
      <c r="B15" s="713" t="s">
        <v>798</v>
      </c>
      <c r="C15" s="1263">
        <v>81</v>
      </c>
      <c r="D15" s="1263">
        <v>102</v>
      </c>
      <c r="E15" s="1263">
        <v>108</v>
      </c>
      <c r="F15" s="159" t="s">
        <v>1045</v>
      </c>
      <c r="G15" s="458" t="s">
        <v>1045</v>
      </c>
    </row>
    <row r="16" spans="2:7" ht="12.75">
      <c r="B16" s="713" t="s">
        <v>799</v>
      </c>
      <c r="C16" s="1263">
        <v>6310</v>
      </c>
      <c r="D16" s="1263">
        <v>22223</v>
      </c>
      <c r="E16" s="1263">
        <v>15980</v>
      </c>
      <c r="F16" s="158">
        <v>252.18700475435816</v>
      </c>
      <c r="G16" s="457">
        <v>-28.09251676191333</v>
      </c>
    </row>
    <row r="17" spans="2:7" ht="14.25" customHeight="1">
      <c r="B17" s="714" t="s">
        <v>998</v>
      </c>
      <c r="C17" s="829"/>
      <c r="D17" s="829"/>
      <c r="E17" s="829"/>
      <c r="F17" s="160"/>
      <c r="G17" s="459"/>
    </row>
    <row r="18" spans="2:7" ht="16.5" customHeight="1">
      <c r="B18" s="715" t="s">
        <v>927</v>
      </c>
      <c r="C18" s="161">
        <v>717.08</v>
      </c>
      <c r="D18" s="161">
        <v>2817.23</v>
      </c>
      <c r="E18" s="161">
        <v>3497.56</v>
      </c>
      <c r="F18" s="158">
        <v>292.8752719361856</v>
      </c>
      <c r="G18" s="457">
        <v>24.14889803104468</v>
      </c>
    </row>
    <row r="19" spans="2:7" ht="12" customHeight="1">
      <c r="B19" s="713" t="s">
        <v>29</v>
      </c>
      <c r="C19" s="161">
        <v>342.4</v>
      </c>
      <c r="D19" s="161">
        <v>1717.62</v>
      </c>
      <c r="E19" s="161">
        <v>2982.14</v>
      </c>
      <c r="F19" s="158">
        <v>401.6413551401869</v>
      </c>
      <c r="G19" s="457">
        <v>73.62047484309684</v>
      </c>
    </row>
    <row r="20" spans="2:7" ht="24.75" customHeight="1">
      <c r="B20" s="715" t="s">
        <v>33</v>
      </c>
      <c r="C20" s="1245">
        <f>C19/C10*100</f>
        <v>0.351331334383907</v>
      </c>
      <c r="D20" s="1245">
        <f>D19/D10*100</f>
        <v>0.888977219706433</v>
      </c>
      <c r="E20" s="1245">
        <f>E19/E10*100</f>
        <v>0.7038742659174447</v>
      </c>
      <c r="F20" s="159" t="s">
        <v>1045</v>
      </c>
      <c r="G20" s="458" t="s">
        <v>1045</v>
      </c>
    </row>
    <row r="21" spans="2:7" ht="23.25" customHeight="1">
      <c r="B21" s="715" t="s">
        <v>32</v>
      </c>
      <c r="C21" s="161">
        <f>C10/C23*100</f>
        <v>13.403841895558866</v>
      </c>
      <c r="D21" s="161">
        <f>D10/D23*100</f>
        <v>23.539200111109217</v>
      </c>
      <c r="E21" s="161">
        <f>E10/E23*100</f>
        <v>44.823999652982394</v>
      </c>
      <c r="F21" s="159" t="s">
        <v>1045</v>
      </c>
      <c r="G21" s="458" t="s">
        <v>1045</v>
      </c>
    </row>
    <row r="22" spans="2:7" ht="22.5" customHeight="1">
      <c r="B22" s="716" t="s">
        <v>928</v>
      </c>
      <c r="C22" s="161">
        <v>38.1</v>
      </c>
      <c r="D22" s="161">
        <v>97.7</v>
      </c>
      <c r="E22" s="161">
        <v>112.3</v>
      </c>
      <c r="F22" s="159" t="s">
        <v>1045</v>
      </c>
      <c r="G22" s="458" t="s">
        <v>1045</v>
      </c>
    </row>
    <row r="23" spans="2:7" ht="18.75" customHeight="1" thickBot="1">
      <c r="B23" s="717" t="s">
        <v>34</v>
      </c>
      <c r="C23" s="830">
        <v>727089</v>
      </c>
      <c r="D23" s="830">
        <v>820814</v>
      </c>
      <c r="E23" s="1669">
        <v>945197</v>
      </c>
      <c r="F23" s="460" t="s">
        <v>1045</v>
      </c>
      <c r="G23" s="461" t="s">
        <v>1045</v>
      </c>
    </row>
    <row r="24" spans="2:7" ht="9" customHeight="1">
      <c r="B24" s="766"/>
      <c r="C24" s="828"/>
      <c r="D24" s="156"/>
      <c r="E24" s="156"/>
      <c r="F24" s="157"/>
      <c r="G24" s="157"/>
    </row>
    <row r="25" ht="12.75">
      <c r="B25" s="18" t="s">
        <v>675</v>
      </c>
    </row>
    <row r="26" ht="12.75">
      <c r="B26" s="764" t="s">
        <v>951</v>
      </c>
    </row>
    <row r="27" ht="12.75">
      <c r="B27" s="764" t="s">
        <v>952</v>
      </c>
    </row>
  </sheetData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B3" sqref="B3:E3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9.140625" style="18" customWidth="1"/>
    <col min="4" max="4" width="14.57421875" style="18" bestFit="1" customWidth="1"/>
    <col min="5" max="5" width="14.57421875" style="18" customWidth="1"/>
    <col min="6" max="16384" width="9.140625" style="18" customWidth="1"/>
  </cols>
  <sheetData>
    <row r="1" spans="2:5" ht="12.75">
      <c r="B1" s="1684" t="s">
        <v>1028</v>
      </c>
      <c r="C1" s="1684"/>
      <c r="D1" s="1684"/>
      <c r="E1" s="1684"/>
    </row>
    <row r="2" spans="2:6" ht="15.75">
      <c r="B2" s="1715" t="s">
        <v>983</v>
      </c>
      <c r="C2" s="1715"/>
      <c r="D2" s="1715"/>
      <c r="E2" s="1715"/>
      <c r="F2" s="795"/>
    </row>
    <row r="3" spans="2:5" ht="16.5" thickBot="1">
      <c r="B3" s="1715" t="s">
        <v>818</v>
      </c>
      <c r="C3" s="1715"/>
      <c r="D3" s="1715"/>
      <c r="E3" s="1715"/>
    </row>
    <row r="4" spans="1:5" ht="12.75" customHeight="1">
      <c r="A4" s="1578" t="s">
        <v>687</v>
      </c>
      <c r="B4" s="1724" t="s">
        <v>800</v>
      </c>
      <c r="C4" s="1722" t="s">
        <v>1128</v>
      </c>
      <c r="D4" s="906" t="s">
        <v>931</v>
      </c>
      <c r="E4" s="1720" t="s">
        <v>801</v>
      </c>
    </row>
    <row r="5" spans="1:5" ht="12.75">
      <c r="A5" s="1579"/>
      <c r="B5" s="1725"/>
      <c r="C5" s="1723"/>
      <c r="D5" s="790" t="s">
        <v>802</v>
      </c>
      <c r="E5" s="1721"/>
    </row>
    <row r="6" spans="1:5" ht="25.5">
      <c r="A6" s="1580">
        <v>1</v>
      </c>
      <c r="B6" s="1512" t="s">
        <v>816</v>
      </c>
      <c r="C6" s="1512" t="s">
        <v>817</v>
      </c>
      <c r="D6" s="1594">
        <v>14</v>
      </c>
      <c r="E6" s="1581" t="s">
        <v>232</v>
      </c>
    </row>
    <row r="7" spans="1:5" ht="26.25" customHeight="1" hidden="1">
      <c r="A7" s="1582">
        <v>41</v>
      </c>
      <c r="B7" s="1517" t="s">
        <v>234</v>
      </c>
      <c r="C7" s="1512" t="s">
        <v>233</v>
      </c>
      <c r="D7" s="1511">
        <v>37.8</v>
      </c>
      <c r="E7" s="1583" t="s">
        <v>235</v>
      </c>
    </row>
    <row r="8" spans="1:5" ht="13.5" thickBot="1">
      <c r="A8" s="1584"/>
      <c r="B8" s="1585" t="s">
        <v>932</v>
      </c>
      <c r="C8" s="1586"/>
      <c r="D8" s="1248">
        <f>SUM(D6:D6)</f>
        <v>14</v>
      </c>
      <c r="E8" s="1587"/>
    </row>
    <row r="9" spans="1:5" ht="13.5" thickBot="1">
      <c r="A9" s="1518"/>
      <c r="B9" s="1513"/>
      <c r="C9" s="1513"/>
      <c r="D9" s="1514"/>
      <c r="E9" s="1515"/>
    </row>
    <row r="10" spans="1:6" ht="12.75" customHeight="1">
      <c r="A10" s="1578" t="s">
        <v>687</v>
      </c>
      <c r="B10" s="1722" t="s">
        <v>819</v>
      </c>
      <c r="C10" s="1722" t="s">
        <v>1128</v>
      </c>
      <c r="D10" s="906" t="s">
        <v>821</v>
      </c>
      <c r="E10" s="1722" t="s">
        <v>822</v>
      </c>
      <c r="F10" s="1720" t="s">
        <v>820</v>
      </c>
    </row>
    <row r="11" spans="1:6" ht="12.75">
      <c r="A11" s="1579"/>
      <c r="B11" s="1723"/>
      <c r="C11" s="1723"/>
      <c r="D11" s="790" t="s">
        <v>1286</v>
      </c>
      <c r="E11" s="1723"/>
      <c r="F11" s="1721"/>
    </row>
    <row r="12" spans="1:6" ht="12.75">
      <c r="A12" s="1588">
        <v>1</v>
      </c>
      <c r="B12" s="1568" t="s">
        <v>823</v>
      </c>
      <c r="C12" s="1567" t="s">
        <v>236</v>
      </c>
      <c r="D12" s="1569">
        <v>30</v>
      </c>
      <c r="E12" s="1570">
        <v>3</v>
      </c>
      <c r="F12" s="1589" t="s">
        <v>824</v>
      </c>
    </row>
    <row r="13" spans="1:6" ht="12.75">
      <c r="A13" s="1588">
        <v>2</v>
      </c>
      <c r="B13" s="1568" t="s">
        <v>825</v>
      </c>
      <c r="C13" s="1567" t="s">
        <v>236</v>
      </c>
      <c r="D13" s="1569">
        <v>120</v>
      </c>
      <c r="E13" s="1571">
        <v>12</v>
      </c>
      <c r="F13" s="1589" t="s">
        <v>824</v>
      </c>
    </row>
    <row r="14" spans="1:6" ht="12.75">
      <c r="A14" s="1588"/>
      <c r="B14" s="1575" t="s">
        <v>840</v>
      </c>
      <c r="C14" s="1576"/>
      <c r="D14" s="1577">
        <f>SUM(D12:D13)</f>
        <v>150</v>
      </c>
      <c r="E14" s="1577">
        <f>SUM(E12:E13)</f>
        <v>15</v>
      </c>
      <c r="F14" s="1589"/>
    </row>
    <row r="15" spans="1:6" ht="12.75">
      <c r="A15" s="1588">
        <v>1</v>
      </c>
      <c r="B15" s="1568" t="s">
        <v>826</v>
      </c>
      <c r="C15" s="1567" t="s">
        <v>827</v>
      </c>
      <c r="D15" s="1569">
        <v>144</v>
      </c>
      <c r="E15" s="1571">
        <f aca="true" t="shared" si="0" ref="E15:E20">D15/10</f>
        <v>14.4</v>
      </c>
      <c r="F15" s="1589" t="s">
        <v>824</v>
      </c>
    </row>
    <row r="16" spans="1:6" ht="12.75">
      <c r="A16" s="1588">
        <v>2</v>
      </c>
      <c r="B16" s="1568" t="s">
        <v>828</v>
      </c>
      <c r="C16" s="1567" t="s">
        <v>827</v>
      </c>
      <c r="D16" s="1569">
        <v>600</v>
      </c>
      <c r="E16" s="1571">
        <f t="shared" si="0"/>
        <v>60</v>
      </c>
      <c r="F16" s="1589" t="s">
        <v>824</v>
      </c>
    </row>
    <row r="17" spans="1:6" ht="12.75">
      <c r="A17" s="1588">
        <v>3</v>
      </c>
      <c r="B17" s="1568" t="s">
        <v>829</v>
      </c>
      <c r="C17" s="1567" t="s">
        <v>827</v>
      </c>
      <c r="D17" s="1569">
        <v>1500</v>
      </c>
      <c r="E17" s="1571">
        <f t="shared" si="0"/>
        <v>150</v>
      </c>
      <c r="F17" s="1589" t="s">
        <v>824</v>
      </c>
    </row>
    <row r="18" spans="1:6" ht="11.25" customHeight="1">
      <c r="A18" s="1588">
        <v>4</v>
      </c>
      <c r="B18" s="1568" t="s">
        <v>830</v>
      </c>
      <c r="C18" s="1567" t="s">
        <v>827</v>
      </c>
      <c r="D18" s="1569">
        <v>500</v>
      </c>
      <c r="E18" s="1571">
        <f t="shared" si="0"/>
        <v>50</v>
      </c>
      <c r="F18" s="1589" t="s">
        <v>824</v>
      </c>
    </row>
    <row r="19" spans="1:6" ht="12.75">
      <c r="A19" s="1588">
        <v>5</v>
      </c>
      <c r="B19" s="1568" t="s">
        <v>831</v>
      </c>
      <c r="C19" s="1567" t="s">
        <v>827</v>
      </c>
      <c r="D19" s="1569">
        <v>1830</v>
      </c>
      <c r="E19" s="1571">
        <f t="shared" si="0"/>
        <v>183</v>
      </c>
      <c r="F19" s="1589" t="s">
        <v>824</v>
      </c>
    </row>
    <row r="20" spans="1:6" ht="12.75">
      <c r="A20" s="1588">
        <v>6</v>
      </c>
      <c r="B20" s="1568" t="s">
        <v>832</v>
      </c>
      <c r="C20" s="1567" t="s">
        <v>827</v>
      </c>
      <c r="D20" s="1569">
        <v>6000</v>
      </c>
      <c r="E20" s="1571">
        <f t="shared" si="0"/>
        <v>600</v>
      </c>
      <c r="F20" s="1589" t="s">
        <v>833</v>
      </c>
    </row>
    <row r="21" spans="1:6" ht="12.75">
      <c r="A21" s="1588"/>
      <c r="B21" s="1575" t="s">
        <v>841</v>
      </c>
      <c r="C21" s="1576"/>
      <c r="D21" s="1577">
        <f>SUM(D15:D20)</f>
        <v>10574</v>
      </c>
      <c r="E21" s="1577">
        <f>SUM(E15:E20)</f>
        <v>1057.4</v>
      </c>
      <c r="F21" s="1589"/>
    </row>
    <row r="22" spans="1:6" ht="12.75">
      <c r="A22" s="1588">
        <v>1</v>
      </c>
      <c r="B22" s="1573" t="s">
        <v>834</v>
      </c>
      <c r="C22" s="1574" t="s">
        <v>225</v>
      </c>
      <c r="D22" s="1569">
        <v>150000</v>
      </c>
      <c r="E22" s="1571">
        <f>D22/10</f>
        <v>15000</v>
      </c>
      <c r="F22" s="1589" t="s">
        <v>835</v>
      </c>
    </row>
    <row r="23" spans="1:6" ht="12.75">
      <c r="A23" s="1588">
        <v>2</v>
      </c>
      <c r="B23" s="1573" t="s">
        <v>836</v>
      </c>
      <c r="C23" s="1574" t="s">
        <v>225</v>
      </c>
      <c r="D23" s="1569">
        <v>1600</v>
      </c>
      <c r="E23" s="1571">
        <f>D23/10</f>
        <v>160</v>
      </c>
      <c r="F23" s="1589" t="s">
        <v>835</v>
      </c>
    </row>
    <row r="24" spans="1:6" ht="12.75">
      <c r="A24" s="1588"/>
      <c r="B24" s="1575" t="s">
        <v>842</v>
      </c>
      <c r="C24" s="1576"/>
      <c r="D24" s="1577">
        <f>SUM(D22:D23)</f>
        <v>151600</v>
      </c>
      <c r="E24" s="1577">
        <f>SUM(E22:E23)</f>
        <v>15160</v>
      </c>
      <c r="F24" s="1608"/>
    </row>
    <row r="25" spans="1:6" ht="12.75">
      <c r="A25" s="1588">
        <v>1</v>
      </c>
      <c r="B25" s="1573" t="s">
        <v>837</v>
      </c>
      <c r="C25" s="1574" t="s">
        <v>838</v>
      </c>
      <c r="D25" s="1569">
        <v>500</v>
      </c>
      <c r="E25" s="1571">
        <v>500</v>
      </c>
      <c r="F25" s="1589" t="s">
        <v>824</v>
      </c>
    </row>
    <row r="26" spans="1:6" ht="12.75">
      <c r="A26" s="1588">
        <v>2</v>
      </c>
      <c r="B26" s="1573" t="s">
        <v>839</v>
      </c>
      <c r="C26" s="1574" t="s">
        <v>838</v>
      </c>
      <c r="D26" s="1569">
        <v>400</v>
      </c>
      <c r="E26" s="1571">
        <v>400</v>
      </c>
      <c r="F26" s="1589" t="s">
        <v>824</v>
      </c>
    </row>
    <row r="27" spans="1:6" ht="12.75">
      <c r="A27" s="1588">
        <v>3</v>
      </c>
      <c r="B27" s="1573" t="s">
        <v>1126</v>
      </c>
      <c r="C27" s="1574" t="s">
        <v>838</v>
      </c>
      <c r="D27" s="1569">
        <v>250</v>
      </c>
      <c r="E27" s="1571">
        <v>250</v>
      </c>
      <c r="F27" s="1589" t="s">
        <v>824</v>
      </c>
    </row>
    <row r="28" spans="1:6" ht="12.75">
      <c r="A28" s="1588"/>
      <c r="B28" s="1575" t="s">
        <v>843</v>
      </c>
      <c r="C28" s="1576"/>
      <c r="D28" s="1577">
        <f>SUM(D25:D27)</f>
        <v>1150</v>
      </c>
      <c r="E28" s="1577">
        <f>SUM(E25:E27)</f>
        <v>1150</v>
      </c>
      <c r="F28" s="1589"/>
    </row>
    <row r="29" spans="1:6" ht="13.5" thickBot="1">
      <c r="A29" s="1590"/>
      <c r="B29" s="1591" t="s">
        <v>933</v>
      </c>
      <c r="C29" s="1591"/>
      <c r="D29" s="1592">
        <f>D28+D24+D21+D14</f>
        <v>163474</v>
      </c>
      <c r="E29" s="1592">
        <f>E28+E24+E21+E14</f>
        <v>17382.4</v>
      </c>
      <c r="F29" s="1593"/>
    </row>
    <row r="30" spans="1:6" ht="12.75">
      <c r="A30" s="1102"/>
      <c r="B30" s="20"/>
      <c r="C30" s="1102"/>
      <c r="D30" s="278"/>
      <c r="E30" s="278"/>
      <c r="F30" s="1572"/>
    </row>
    <row r="31" spans="1:6" ht="12.75">
      <c r="A31" s="1102"/>
      <c r="B31" s="20"/>
      <c r="C31" s="1102"/>
      <c r="D31" s="278"/>
      <c r="E31" s="278"/>
      <c r="F31" s="1572"/>
    </row>
    <row r="32" spans="1:6" ht="12.75">
      <c r="A32" s="1102"/>
      <c r="B32" s="20"/>
      <c r="C32" s="1102"/>
      <c r="D32" s="278"/>
      <c r="E32" s="278"/>
      <c r="F32" s="1572"/>
    </row>
    <row r="33" spans="1:6" ht="14.25" customHeight="1">
      <c r="A33" s="1516"/>
      <c r="B33" s="907"/>
      <c r="C33" s="907"/>
      <c r="D33" s="908"/>
      <c r="E33" s="908"/>
      <c r="F33" s="908"/>
    </row>
    <row r="34" spans="1:6" ht="15" customHeight="1">
      <c r="A34" s="1516"/>
      <c r="B34" s="907"/>
      <c r="C34" s="907"/>
      <c r="D34" s="908"/>
      <c r="E34" s="908"/>
      <c r="F34" s="908"/>
    </row>
    <row r="35" spans="1:6" ht="12.75">
      <c r="A35" s="1516"/>
      <c r="B35" s="907"/>
      <c r="C35" s="907"/>
      <c r="D35" s="908"/>
      <c r="E35" s="908"/>
      <c r="F35" s="908"/>
    </row>
    <row r="36" spans="1:6" ht="12.75">
      <c r="A36" s="1516"/>
      <c r="B36" s="907"/>
      <c r="C36" s="907"/>
      <c r="D36" s="908"/>
      <c r="E36" s="908"/>
      <c r="F36" s="908"/>
    </row>
    <row r="37" spans="1:6" ht="16.5" customHeight="1">
      <c r="A37" s="1516"/>
      <c r="B37" s="907"/>
      <c r="C37" s="907"/>
      <c r="D37" s="908"/>
      <c r="E37" s="908"/>
      <c r="F37" s="908"/>
    </row>
    <row r="38" ht="12.75">
      <c r="A38" s="1265"/>
    </row>
    <row r="39" ht="12.75">
      <c r="A39" s="1265"/>
    </row>
    <row r="40" ht="12.75">
      <c r="A40" s="1265"/>
    </row>
    <row r="41" ht="12.75">
      <c r="A41" s="1265"/>
    </row>
    <row r="42" ht="12.75">
      <c r="A42" s="1265"/>
    </row>
  </sheetData>
  <mergeCells count="10">
    <mergeCell ref="B4:B5"/>
    <mergeCell ref="E4:E5"/>
    <mergeCell ref="B1:E1"/>
    <mergeCell ref="B2:E2"/>
    <mergeCell ref="C4:C5"/>
    <mergeCell ref="B3:E3"/>
    <mergeCell ref="F10:F11"/>
    <mergeCell ref="B10:B11"/>
    <mergeCell ref="C10:C11"/>
    <mergeCell ref="E10:E11"/>
  </mergeCells>
  <printOptions horizontalCentered="1"/>
  <pageMargins left="0.75" right="0.75" top="0.86" bottom="0.25" header="1.06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3" sqref="A3:L3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6.7109375" style="18" customWidth="1"/>
    <col min="13" max="16384" width="9.140625" style="18" customWidth="1"/>
  </cols>
  <sheetData>
    <row r="1" spans="1:11" ht="12.75">
      <c r="A1" s="1731" t="s">
        <v>1029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</row>
    <row r="2" spans="1:11" ht="15.75">
      <c r="A2" s="1734" t="s">
        <v>1297</v>
      </c>
      <c r="B2" s="1734"/>
      <c r="C2" s="1734"/>
      <c r="D2" s="1734"/>
      <c r="E2" s="1734"/>
      <c r="F2" s="1734"/>
      <c r="G2" s="1734"/>
      <c r="H2" s="1734"/>
      <c r="I2" s="1734"/>
      <c r="J2" s="1734"/>
      <c r="K2" s="1734"/>
    </row>
    <row r="3" spans="1:13" ht="13.5" thickBot="1">
      <c r="A3" s="1735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795"/>
    </row>
    <row r="4" spans="1:12" s="283" customFormat="1" ht="12">
      <c r="A4" s="473"/>
      <c r="B4" s="1736" t="s">
        <v>934</v>
      </c>
      <c r="C4" s="1737"/>
      <c r="D4" s="1738"/>
      <c r="E4" s="1737" t="s">
        <v>984</v>
      </c>
      <c r="F4" s="1737"/>
      <c r="G4" s="1737"/>
      <c r="H4" s="1737"/>
      <c r="I4" s="1737"/>
      <c r="J4" s="1737"/>
      <c r="K4" s="1737"/>
      <c r="L4" s="1738"/>
    </row>
    <row r="5" spans="1:12" s="283" customFormat="1" ht="12">
      <c r="A5" s="474"/>
      <c r="B5" s="1739" t="s">
        <v>844</v>
      </c>
      <c r="C5" s="1726"/>
      <c r="D5" s="1740"/>
      <c r="E5" s="1726" t="s">
        <v>844</v>
      </c>
      <c r="F5" s="1726"/>
      <c r="G5" s="1726"/>
      <c r="H5" s="1726"/>
      <c r="I5" s="1726"/>
      <c r="J5" s="1727"/>
      <c r="K5" s="281"/>
      <c r="L5" s="462"/>
    </row>
    <row r="6" spans="1:12" s="283" customFormat="1" ht="12">
      <c r="A6" s="475" t="s">
        <v>787</v>
      </c>
      <c r="B6" s="484"/>
      <c r="C6" s="285"/>
      <c r="D6" s="485"/>
      <c r="E6" s="1728">
        <v>2006</v>
      </c>
      <c r="F6" s="1729"/>
      <c r="G6" s="1730">
        <v>2007</v>
      </c>
      <c r="H6" s="1727"/>
      <c r="I6" s="1732">
        <v>2008</v>
      </c>
      <c r="J6" s="1732"/>
      <c r="K6" s="1732" t="s">
        <v>788</v>
      </c>
      <c r="L6" s="1733"/>
    </row>
    <row r="7" spans="1:12" s="283" customFormat="1" ht="12">
      <c r="A7" s="475"/>
      <c r="B7" s="463">
        <v>2006</v>
      </c>
      <c r="C7" s="284">
        <v>2007</v>
      </c>
      <c r="D7" s="486">
        <v>2008</v>
      </c>
      <c r="E7" s="423">
        <v>1</v>
      </c>
      <c r="F7" s="286">
        <v>2</v>
      </c>
      <c r="G7" s="280">
        <v>3</v>
      </c>
      <c r="H7" s="282">
        <v>4</v>
      </c>
      <c r="I7" s="287">
        <v>5</v>
      </c>
      <c r="J7" s="287">
        <v>6</v>
      </c>
      <c r="K7" s="279" t="s">
        <v>939</v>
      </c>
      <c r="L7" s="464" t="s">
        <v>940</v>
      </c>
    </row>
    <row r="8" spans="1:12" s="283" customFormat="1" ht="12">
      <c r="A8" s="476"/>
      <c r="B8" s="465"/>
      <c r="C8" s="288"/>
      <c r="D8" s="487"/>
      <c r="E8" s="286" t="s">
        <v>789</v>
      </c>
      <c r="F8" s="380" t="s">
        <v>791</v>
      </c>
      <c r="G8" s="380" t="s">
        <v>789</v>
      </c>
      <c r="H8" s="380" t="s">
        <v>791</v>
      </c>
      <c r="I8" s="380" t="s">
        <v>789</v>
      </c>
      <c r="J8" s="380" t="s">
        <v>791</v>
      </c>
      <c r="K8" s="288">
        <v>1</v>
      </c>
      <c r="L8" s="466">
        <v>3</v>
      </c>
    </row>
    <row r="9" spans="1:12" s="104" customFormat="1" ht="12.75">
      <c r="A9" s="477" t="s">
        <v>790</v>
      </c>
      <c r="B9" s="726">
        <v>125</v>
      </c>
      <c r="C9" s="727">
        <v>133</v>
      </c>
      <c r="D9" s="728">
        <v>144</v>
      </c>
      <c r="E9" s="729">
        <v>97457.86</v>
      </c>
      <c r="F9" s="259">
        <v>100</v>
      </c>
      <c r="G9" s="730">
        <v>193213.05</v>
      </c>
      <c r="H9" s="259">
        <v>100</v>
      </c>
      <c r="I9" s="731">
        <v>423675.1</v>
      </c>
      <c r="J9" s="259">
        <v>100</v>
      </c>
      <c r="K9" s="732">
        <v>98.2529166965086</v>
      </c>
      <c r="L9" s="733">
        <v>119.27871849235859</v>
      </c>
    </row>
    <row r="10" spans="1:12" ht="12.75">
      <c r="A10" s="478" t="s">
        <v>796</v>
      </c>
      <c r="B10" s="661">
        <v>79</v>
      </c>
      <c r="C10" s="662">
        <v>101</v>
      </c>
      <c r="D10" s="663">
        <v>113</v>
      </c>
      <c r="E10" s="482">
        <v>80422.35</v>
      </c>
      <c r="F10" s="263">
        <v>82.52012716060048</v>
      </c>
      <c r="G10" s="275">
        <v>160834.5</v>
      </c>
      <c r="H10" s="263">
        <v>83.24204809147209</v>
      </c>
      <c r="I10" s="275">
        <v>385054.29</v>
      </c>
      <c r="J10" s="263">
        <v>90.88433330162664</v>
      </c>
      <c r="K10" s="256">
        <v>99.98731695853206</v>
      </c>
      <c r="L10" s="467">
        <v>139.41025712766847</v>
      </c>
    </row>
    <row r="11" spans="1:12" ht="12.75">
      <c r="A11" s="479" t="s">
        <v>935</v>
      </c>
      <c r="B11" s="664">
        <v>15</v>
      </c>
      <c r="C11" s="662">
        <v>15</v>
      </c>
      <c r="D11" s="663">
        <v>17</v>
      </c>
      <c r="E11" s="482">
        <v>68757.26</v>
      </c>
      <c r="F11" s="263">
        <v>70.55075906653398</v>
      </c>
      <c r="G11" s="275">
        <v>135358.27</v>
      </c>
      <c r="H11" s="263">
        <v>70.05648427991794</v>
      </c>
      <c r="I11" s="289">
        <v>303955.73</v>
      </c>
      <c r="J11" s="263">
        <v>71.74264666486182</v>
      </c>
      <c r="K11" s="256">
        <v>96.86396752866534</v>
      </c>
      <c r="L11" s="467">
        <v>124.55645303386339</v>
      </c>
    </row>
    <row r="12" spans="1:12" ht="12.75">
      <c r="A12" s="479" t="s">
        <v>936</v>
      </c>
      <c r="B12" s="664">
        <v>8</v>
      </c>
      <c r="C12" s="662">
        <v>17</v>
      </c>
      <c r="D12" s="663">
        <v>23</v>
      </c>
      <c r="E12" s="482">
        <v>1542.25</v>
      </c>
      <c r="F12" s="263">
        <v>1.5824788272592891</v>
      </c>
      <c r="G12" s="275">
        <v>6106.26</v>
      </c>
      <c r="H12" s="263">
        <v>3.1603765894695</v>
      </c>
      <c r="I12" s="289">
        <v>23137.06</v>
      </c>
      <c r="J12" s="263">
        <v>5.461038423074663</v>
      </c>
      <c r="K12" s="256">
        <v>295.93191765278004</v>
      </c>
      <c r="L12" s="467">
        <v>278.9072198039389</v>
      </c>
    </row>
    <row r="13" spans="1:12" ht="12.75">
      <c r="A13" s="479" t="s">
        <v>937</v>
      </c>
      <c r="B13" s="664">
        <v>50</v>
      </c>
      <c r="C13" s="662">
        <v>53</v>
      </c>
      <c r="D13" s="663">
        <v>56</v>
      </c>
      <c r="E13" s="482">
        <v>5042.09</v>
      </c>
      <c r="F13" s="263">
        <v>5.1736104199291875</v>
      </c>
      <c r="G13" s="275">
        <v>10771.81</v>
      </c>
      <c r="H13" s="263">
        <v>5.575094435908961</v>
      </c>
      <c r="I13" s="289">
        <v>46674.38</v>
      </c>
      <c r="J13" s="263">
        <v>11.016550181967265</v>
      </c>
      <c r="K13" s="256">
        <v>113.63779702464649</v>
      </c>
      <c r="L13" s="467">
        <v>333.3011815098855</v>
      </c>
    </row>
    <row r="14" spans="1:12" ht="12.75">
      <c r="A14" s="479" t="s">
        <v>938</v>
      </c>
      <c r="B14" s="664">
        <v>15</v>
      </c>
      <c r="C14" s="662">
        <v>16</v>
      </c>
      <c r="D14" s="663">
        <v>17</v>
      </c>
      <c r="E14" s="482">
        <v>5080.75</v>
      </c>
      <c r="F14" s="263">
        <v>5.2132788468780245</v>
      </c>
      <c r="G14" s="275">
        <v>8598.16</v>
      </c>
      <c r="H14" s="263">
        <v>4.450092786175675</v>
      </c>
      <c r="I14" s="289">
        <v>11287.12</v>
      </c>
      <c r="J14" s="263">
        <v>2.6640980317228933</v>
      </c>
      <c r="K14" s="256">
        <v>69.23013334645475</v>
      </c>
      <c r="L14" s="467">
        <v>31.273667854517726</v>
      </c>
    </row>
    <row r="15" spans="1:12" ht="12.75">
      <c r="A15" s="480" t="s">
        <v>792</v>
      </c>
      <c r="B15" s="664">
        <v>29</v>
      </c>
      <c r="C15" s="662">
        <v>21</v>
      </c>
      <c r="D15" s="663">
        <v>18</v>
      </c>
      <c r="E15" s="482">
        <v>5635.08</v>
      </c>
      <c r="F15" s="263">
        <v>5.782068270327298</v>
      </c>
      <c r="G15" s="275">
        <v>6180.52</v>
      </c>
      <c r="H15" s="263">
        <v>3.1988108463688145</v>
      </c>
      <c r="I15" s="289">
        <v>7562.9</v>
      </c>
      <c r="J15" s="263">
        <v>1.7850706827000216</v>
      </c>
      <c r="K15" s="256">
        <v>9.67936568779858</v>
      </c>
      <c r="L15" s="467">
        <v>22.366726424313796</v>
      </c>
    </row>
    <row r="16" spans="1:12" ht="12.75">
      <c r="A16" s="480" t="s">
        <v>793</v>
      </c>
      <c r="B16" s="664">
        <v>4</v>
      </c>
      <c r="C16" s="662">
        <v>4</v>
      </c>
      <c r="D16" s="663">
        <v>4</v>
      </c>
      <c r="E16" s="482">
        <v>2344.21</v>
      </c>
      <c r="F16" s="263">
        <v>2.4053575565890735</v>
      </c>
      <c r="G16" s="275">
        <v>3557.77</v>
      </c>
      <c r="H16" s="263">
        <v>1.8413714808601178</v>
      </c>
      <c r="I16" s="289">
        <v>4531.34</v>
      </c>
      <c r="J16" s="263">
        <v>1.0695318181313935</v>
      </c>
      <c r="K16" s="256">
        <v>51.76839958877403</v>
      </c>
      <c r="L16" s="467">
        <v>27.364613226824673</v>
      </c>
    </row>
    <row r="17" spans="1:12" ht="12.75">
      <c r="A17" s="480" t="s">
        <v>794</v>
      </c>
      <c r="B17" s="664">
        <v>8</v>
      </c>
      <c r="C17" s="662">
        <v>5</v>
      </c>
      <c r="D17" s="663">
        <v>4</v>
      </c>
      <c r="E17" s="482">
        <v>764.44</v>
      </c>
      <c r="F17" s="263">
        <v>0.7843800387162205</v>
      </c>
      <c r="G17" s="275">
        <v>830.76</v>
      </c>
      <c r="H17" s="263">
        <v>0.4299709569307042</v>
      </c>
      <c r="I17" s="289">
        <v>1164.83</v>
      </c>
      <c r="J17" s="263">
        <v>0.2749347318263452</v>
      </c>
      <c r="K17" s="256">
        <v>8.675631835068799</v>
      </c>
      <c r="L17" s="467">
        <v>40.21257643603445</v>
      </c>
    </row>
    <row r="18" spans="1:12" ht="12.75">
      <c r="A18" s="480" t="s">
        <v>795</v>
      </c>
      <c r="B18" s="664">
        <v>6</v>
      </c>
      <c r="C18" s="662">
        <v>2</v>
      </c>
      <c r="D18" s="663">
        <v>2</v>
      </c>
      <c r="E18" s="482">
        <v>8291.78</v>
      </c>
      <c r="F18" s="263">
        <v>8.508066973766919</v>
      </c>
      <c r="G18" s="275">
        <v>24.71</v>
      </c>
      <c r="H18" s="263">
        <v>0.012788991219795973</v>
      </c>
      <c r="I18" s="289">
        <v>18.67</v>
      </c>
      <c r="J18" s="263">
        <v>0.004406678608207091</v>
      </c>
      <c r="K18" s="256">
        <v>-99.70199402299627</v>
      </c>
      <c r="L18" s="467">
        <v>-24.443545123431804</v>
      </c>
    </row>
    <row r="19" spans="1:12" ht="13.5" thickBot="1">
      <c r="A19" s="481" t="s">
        <v>945</v>
      </c>
      <c r="B19" s="665"/>
      <c r="C19" s="666">
        <v>3</v>
      </c>
      <c r="D19" s="667">
        <v>3</v>
      </c>
      <c r="E19" s="483" t="s">
        <v>1045</v>
      </c>
      <c r="F19" s="468" t="s">
        <v>1045</v>
      </c>
      <c r="G19" s="469">
        <v>21784.79</v>
      </c>
      <c r="H19" s="469">
        <v>11.275009633148485</v>
      </c>
      <c r="I19" s="470">
        <v>25343.07</v>
      </c>
      <c r="J19" s="471">
        <v>5.981722787107384</v>
      </c>
      <c r="K19" s="841" t="s">
        <v>1045</v>
      </c>
      <c r="L19" s="472">
        <v>16.333781505353045</v>
      </c>
    </row>
    <row r="20" ht="9.75" customHeight="1"/>
    <row r="21" spans="1:9" ht="12.75">
      <c r="A21" s="18" t="s">
        <v>675</v>
      </c>
      <c r="I21" s="41"/>
    </row>
  </sheetData>
  <mergeCells count="11">
    <mergeCell ref="B5:D5"/>
    <mergeCell ref="E5:J5"/>
    <mergeCell ref="E6:F6"/>
    <mergeCell ref="G6:H6"/>
    <mergeCell ref="A1:K1"/>
    <mergeCell ref="I6:J6"/>
    <mergeCell ref="K6:L6"/>
    <mergeCell ref="A2:K2"/>
    <mergeCell ref="A3:L3"/>
    <mergeCell ref="B4:D4"/>
    <mergeCell ref="E4:L4"/>
  </mergeCells>
  <printOptions/>
  <pageMargins left="0.75" right="0.63" top="1" bottom="1" header="0.5" footer="0.5"/>
  <pageSetup fitToHeight="1" fitToWidth="1" horizontalDpi="600" verticalDpi="600" orientation="landscape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A22" sqref="A22"/>
    </sheetView>
  </sheetViews>
  <sheetFormatPr defaultColWidth="9.140625" defaultRowHeight="12.75"/>
  <cols>
    <col min="1" max="1" width="23.421875" style="250" customWidth="1"/>
    <col min="2" max="2" width="10.00390625" style="250" bestFit="1" customWidth="1"/>
    <col min="3" max="3" width="9.28125" style="250" bestFit="1" customWidth="1"/>
    <col min="4" max="4" width="9.00390625" style="250" bestFit="1" customWidth="1"/>
    <col min="5" max="6" width="8.00390625" style="250" bestFit="1" customWidth="1"/>
    <col min="7" max="7" width="8.140625" style="250" bestFit="1" customWidth="1"/>
    <col min="8" max="8" width="8.421875" style="250" customWidth="1"/>
    <col min="9" max="9" width="8.57421875" style="250" bestFit="1" customWidth="1"/>
    <col min="10" max="10" width="9.140625" style="250" customWidth="1"/>
    <col min="11" max="11" width="9.57421875" style="250" customWidth="1"/>
    <col min="12" max="14" width="9.57421875" style="250" bestFit="1" customWidth="1"/>
    <col min="15" max="16384" width="9.140625" style="250" customWidth="1"/>
  </cols>
  <sheetData>
    <row r="1" spans="1:14" ht="12.75">
      <c r="A1" s="1631" t="s">
        <v>1044</v>
      </c>
      <c r="B1" s="1631"/>
      <c r="C1" s="1631"/>
      <c r="D1" s="1631"/>
      <c r="E1" s="1631"/>
      <c r="F1" s="1631"/>
      <c r="G1" s="1631"/>
      <c r="H1" s="1631"/>
      <c r="I1" s="1631"/>
      <c r="J1" s="1631"/>
      <c r="K1" s="147"/>
      <c r="L1" s="147"/>
      <c r="M1" s="147"/>
      <c r="N1" s="147"/>
    </row>
    <row r="2" spans="1:14" ht="15.75">
      <c r="A2" s="1734" t="s">
        <v>1298</v>
      </c>
      <c r="B2" s="1734"/>
      <c r="C2" s="1734"/>
      <c r="D2" s="1734"/>
      <c r="E2" s="1734"/>
      <c r="F2" s="1734"/>
      <c r="G2" s="1734"/>
      <c r="H2" s="1734"/>
      <c r="I2" s="1734"/>
      <c r="J2" s="1734"/>
      <c r="K2" s="148"/>
      <c r="L2" s="1609"/>
      <c r="M2" s="148"/>
      <c r="N2" s="148"/>
    </row>
    <row r="3" spans="1:14" ht="16.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>
      <c r="A4" s="498"/>
      <c r="B4" s="1741" t="s">
        <v>630</v>
      </c>
      <c r="C4" s="1742"/>
      <c r="D4" s="1742"/>
      <c r="E4" s="1742"/>
      <c r="F4" s="1742"/>
      <c r="G4" s="1742"/>
      <c r="H4" s="1743"/>
      <c r="I4" s="500"/>
      <c r="J4" s="489"/>
      <c r="K4" s="148"/>
      <c r="L4" s="148"/>
      <c r="M4" s="148"/>
      <c r="N4" s="148"/>
    </row>
    <row r="5" spans="1:11" ht="18" customHeight="1">
      <c r="A5" s="1744" t="s">
        <v>804</v>
      </c>
      <c r="B5" s="1746" t="s">
        <v>844</v>
      </c>
      <c r="C5" s="1747"/>
      <c r="D5" s="1747"/>
      <c r="E5" s="1747"/>
      <c r="F5" s="1747"/>
      <c r="G5" s="1747"/>
      <c r="H5" s="1748"/>
      <c r="I5" s="427"/>
      <c r="J5" s="401"/>
      <c r="K5" s="24"/>
    </row>
    <row r="6" spans="1:11" ht="18" customHeight="1">
      <c r="A6" s="1744"/>
      <c r="B6" s="431">
        <v>2006</v>
      </c>
      <c r="C6" s="1751">
        <v>2007</v>
      </c>
      <c r="D6" s="1751"/>
      <c r="E6" s="1751"/>
      <c r="F6" s="1752">
        <v>2008</v>
      </c>
      <c r="G6" s="1747"/>
      <c r="H6" s="1748"/>
      <c r="I6" s="1749" t="s">
        <v>941</v>
      </c>
      <c r="J6" s="1750"/>
      <c r="K6" s="24"/>
    </row>
    <row r="7" spans="1:11" ht="18" customHeight="1">
      <c r="A7" s="1744"/>
      <c r="B7" s="504" t="s">
        <v>805</v>
      </c>
      <c r="C7" s="252" t="s">
        <v>806</v>
      </c>
      <c r="D7" s="251" t="s">
        <v>807</v>
      </c>
      <c r="E7" s="251" t="s">
        <v>805</v>
      </c>
      <c r="F7" s="252" t="s">
        <v>806</v>
      </c>
      <c r="G7" s="251" t="s">
        <v>807</v>
      </c>
      <c r="H7" s="491" t="s">
        <v>805</v>
      </c>
      <c r="I7" s="501"/>
      <c r="J7" s="490"/>
      <c r="K7" s="253"/>
    </row>
    <row r="8" spans="1:14" ht="18" customHeight="1">
      <c r="A8" s="1745"/>
      <c r="B8" s="505">
        <v>1</v>
      </c>
      <c r="C8" s="251">
        <v>2</v>
      </c>
      <c r="D8" s="251">
        <v>3</v>
      </c>
      <c r="E8" s="252">
        <v>4</v>
      </c>
      <c r="F8" s="251">
        <v>5</v>
      </c>
      <c r="G8" s="251">
        <v>6</v>
      </c>
      <c r="H8" s="506">
        <v>7</v>
      </c>
      <c r="I8" s="269" t="s">
        <v>808</v>
      </c>
      <c r="J8" s="491" t="s">
        <v>942</v>
      </c>
      <c r="K8" s="488"/>
      <c r="L8" s="254"/>
      <c r="M8" s="255"/>
      <c r="N8" s="254"/>
    </row>
    <row r="9" spans="1:14" ht="18" customHeight="1">
      <c r="A9" s="718" t="s">
        <v>809</v>
      </c>
      <c r="B9" s="507">
        <v>437.89</v>
      </c>
      <c r="C9" s="257">
        <v>817.18</v>
      </c>
      <c r="D9" s="257">
        <v>759.67</v>
      </c>
      <c r="E9" s="257">
        <v>782.55</v>
      </c>
      <c r="F9" s="163">
        <v>1204.79</v>
      </c>
      <c r="G9" s="163">
        <v>986.39</v>
      </c>
      <c r="H9" s="508">
        <v>1143.62</v>
      </c>
      <c r="I9" s="502">
        <v>78.70926488387494</v>
      </c>
      <c r="J9" s="492">
        <v>46.1401827359274</v>
      </c>
      <c r="K9" s="31"/>
      <c r="L9" s="258"/>
      <c r="M9" s="258"/>
      <c r="N9" s="258"/>
    </row>
    <row r="10" spans="1:14" ht="17.25" customHeight="1">
      <c r="A10" s="718" t="s">
        <v>814</v>
      </c>
      <c r="B10" s="507">
        <v>287.83</v>
      </c>
      <c r="C10" s="257">
        <v>543.58</v>
      </c>
      <c r="D10" s="257">
        <v>507.19</v>
      </c>
      <c r="E10" s="257">
        <v>542.05</v>
      </c>
      <c r="F10" s="163">
        <v>1508.77</v>
      </c>
      <c r="G10" s="163">
        <v>1323.56</v>
      </c>
      <c r="H10" s="508">
        <v>1452.53</v>
      </c>
      <c r="I10" s="502">
        <v>88.32296841885835</v>
      </c>
      <c r="J10" s="492">
        <v>167.96974448851586</v>
      </c>
      <c r="K10" s="31"/>
      <c r="L10" s="258"/>
      <c r="M10" s="258"/>
      <c r="N10" s="258"/>
    </row>
    <row r="11" spans="1:14" ht="18" customHeight="1">
      <c r="A11" s="718" t="s">
        <v>943</v>
      </c>
      <c r="B11" s="507">
        <v>391.15</v>
      </c>
      <c r="C11" s="257">
        <v>658.89</v>
      </c>
      <c r="D11" s="257">
        <v>616.26</v>
      </c>
      <c r="E11" s="257">
        <v>653.37</v>
      </c>
      <c r="F11" s="163">
        <v>831.95</v>
      </c>
      <c r="G11" s="163">
        <v>797.14</v>
      </c>
      <c r="H11" s="508">
        <v>820.57</v>
      </c>
      <c r="I11" s="502">
        <v>67.03822063147132</v>
      </c>
      <c r="J11" s="492">
        <v>25.590400538745286</v>
      </c>
      <c r="K11" s="31"/>
      <c r="L11" s="258"/>
      <c r="M11" s="258"/>
      <c r="N11" s="258"/>
    </row>
    <row r="12" spans="1:14" ht="18" customHeight="1">
      <c r="A12" s="718" t="s">
        <v>944</v>
      </c>
      <c r="B12" s="507">
        <v>262.89</v>
      </c>
      <c r="C12" s="257">
        <v>513.92</v>
      </c>
      <c r="D12" s="257">
        <v>471.79</v>
      </c>
      <c r="E12" s="257">
        <v>513.92</v>
      </c>
      <c r="F12" s="163">
        <v>1207</v>
      </c>
      <c r="G12" s="163">
        <v>1125.42</v>
      </c>
      <c r="H12" s="508">
        <v>1193.74</v>
      </c>
      <c r="I12" s="502">
        <v>95.48860740233559</v>
      </c>
      <c r="J12" s="492">
        <v>132.28128891656291</v>
      </c>
      <c r="K12" s="31"/>
      <c r="L12" s="258"/>
      <c r="M12" s="258"/>
      <c r="N12" s="258"/>
    </row>
    <row r="13" spans="1:14" ht="18" customHeight="1">
      <c r="A13" s="718" t="s">
        <v>792</v>
      </c>
      <c r="B13" s="507">
        <v>310.08</v>
      </c>
      <c r="C13" s="257">
        <v>348.63</v>
      </c>
      <c r="D13" s="257">
        <v>347.54</v>
      </c>
      <c r="E13" s="257">
        <v>347.54</v>
      </c>
      <c r="F13" s="163">
        <v>426.25</v>
      </c>
      <c r="G13" s="163">
        <v>423.66</v>
      </c>
      <c r="H13" s="508">
        <v>426.25</v>
      </c>
      <c r="I13" s="502">
        <v>12.08075335397318</v>
      </c>
      <c r="J13" s="492">
        <v>22.647752776658805</v>
      </c>
      <c r="K13" s="31"/>
      <c r="L13" s="258"/>
      <c r="M13" s="258"/>
      <c r="N13" s="258"/>
    </row>
    <row r="14" spans="1:14" ht="18" customHeight="1">
      <c r="A14" s="718" t="s">
        <v>793</v>
      </c>
      <c r="B14" s="507">
        <v>180.77</v>
      </c>
      <c r="C14" s="257">
        <v>274.73</v>
      </c>
      <c r="D14" s="257">
        <v>251.47</v>
      </c>
      <c r="E14" s="257">
        <v>274.35</v>
      </c>
      <c r="F14" s="163">
        <v>360.15</v>
      </c>
      <c r="G14" s="163">
        <v>339.55</v>
      </c>
      <c r="H14" s="508">
        <v>349.42</v>
      </c>
      <c r="I14" s="502">
        <v>51.76743928749241</v>
      </c>
      <c r="J14" s="492">
        <v>27.362857663568434</v>
      </c>
      <c r="K14" s="31"/>
      <c r="L14" s="258"/>
      <c r="M14" s="258"/>
      <c r="N14" s="258"/>
    </row>
    <row r="15" spans="1:14" ht="18" customHeight="1">
      <c r="A15" s="718" t="s">
        <v>794</v>
      </c>
      <c r="B15" s="507">
        <v>148.11</v>
      </c>
      <c r="C15" s="257">
        <v>162.19</v>
      </c>
      <c r="D15" s="257">
        <v>162.03</v>
      </c>
      <c r="E15" s="257">
        <v>162.08</v>
      </c>
      <c r="F15" s="163">
        <v>204.08</v>
      </c>
      <c r="G15" s="163">
        <v>200.31</v>
      </c>
      <c r="H15" s="508">
        <v>203.14</v>
      </c>
      <c r="I15" s="502">
        <v>9.432178786037412</v>
      </c>
      <c r="J15" s="492">
        <v>25.333168805528118</v>
      </c>
      <c r="K15" s="31"/>
      <c r="L15" s="258"/>
      <c r="M15" s="258"/>
      <c r="N15" s="258"/>
    </row>
    <row r="16" spans="1:14" ht="18" customHeight="1">
      <c r="A16" s="718" t="s">
        <v>795</v>
      </c>
      <c r="B16" s="507">
        <v>424.48</v>
      </c>
      <c r="C16" s="257">
        <v>818.12</v>
      </c>
      <c r="D16" s="257">
        <v>818.12</v>
      </c>
      <c r="E16" s="257">
        <v>818.12</v>
      </c>
      <c r="F16" s="163">
        <v>769.21</v>
      </c>
      <c r="G16" s="163">
        <v>769.21</v>
      </c>
      <c r="H16" s="508">
        <v>769.21</v>
      </c>
      <c r="I16" s="502">
        <v>92.73464003015451</v>
      </c>
      <c r="J16" s="492">
        <v>-5.97834058573315</v>
      </c>
      <c r="K16" s="31"/>
      <c r="L16" s="258"/>
      <c r="M16" s="258"/>
      <c r="N16" s="258"/>
    </row>
    <row r="17" spans="1:14" ht="18" customHeight="1">
      <c r="A17" s="719" t="s">
        <v>945</v>
      </c>
      <c r="B17" s="507"/>
      <c r="C17" s="256">
        <v>1143.43</v>
      </c>
      <c r="D17" s="256">
        <v>886.81</v>
      </c>
      <c r="E17" s="256">
        <v>1121.49</v>
      </c>
      <c r="F17" s="163">
        <v>1326.12</v>
      </c>
      <c r="G17" s="163">
        <v>1221.18</v>
      </c>
      <c r="H17" s="508">
        <v>1297.36</v>
      </c>
      <c r="I17" s="909"/>
      <c r="J17" s="910"/>
      <c r="K17" s="31"/>
      <c r="L17" s="258"/>
      <c r="M17" s="258"/>
      <c r="N17" s="258"/>
    </row>
    <row r="18" spans="1:14" ht="18" customHeight="1">
      <c r="A18" s="499" t="s">
        <v>946</v>
      </c>
      <c r="B18" s="509">
        <v>300.05</v>
      </c>
      <c r="C18" s="259">
        <v>725.31</v>
      </c>
      <c r="D18" s="260">
        <v>677.98</v>
      </c>
      <c r="E18" s="260">
        <v>705.96</v>
      </c>
      <c r="F18" s="261">
        <v>1128.13</v>
      </c>
      <c r="G18" s="261">
        <v>962.78</v>
      </c>
      <c r="H18" s="510">
        <v>1084.76</v>
      </c>
      <c r="I18" s="503">
        <v>135.2807865355774</v>
      </c>
      <c r="J18" s="493">
        <v>53.65743101592156</v>
      </c>
      <c r="K18" s="21"/>
      <c r="L18" s="262"/>
      <c r="M18" s="262"/>
      <c r="N18" s="262"/>
    </row>
    <row r="19" spans="1:14" ht="18" customHeight="1" thickBot="1">
      <c r="A19" s="494" t="s">
        <v>947</v>
      </c>
      <c r="B19" s="912"/>
      <c r="C19" s="913">
        <v>187.02</v>
      </c>
      <c r="D19" s="470">
        <v>172.19</v>
      </c>
      <c r="E19" s="470">
        <v>181.47</v>
      </c>
      <c r="F19" s="495">
        <v>302.65</v>
      </c>
      <c r="G19" s="496">
        <v>253.75</v>
      </c>
      <c r="H19" s="511">
        <v>290.15</v>
      </c>
      <c r="I19" s="911"/>
      <c r="J19" s="497"/>
      <c r="K19" s="268"/>
      <c r="L19" s="264"/>
      <c r="M19" s="264"/>
      <c r="N19" s="264"/>
    </row>
    <row r="20" spans="1:14" ht="18" customHeight="1">
      <c r="A20" s="24"/>
      <c r="B20" s="265"/>
      <c r="C20" s="266"/>
      <c r="D20" s="267"/>
      <c r="E20" s="267"/>
      <c r="F20" s="267"/>
      <c r="G20" s="267"/>
      <c r="H20" s="267"/>
      <c r="I20" s="258"/>
      <c r="J20" s="268"/>
      <c r="K20" s="268"/>
      <c r="L20" s="264"/>
      <c r="M20" s="264"/>
      <c r="N20" s="264"/>
    </row>
    <row r="21" spans="1:14" ht="18" customHeight="1" thickBot="1">
      <c r="A21" s="1753" t="s">
        <v>1299</v>
      </c>
      <c r="B21" s="1754"/>
      <c r="C21" s="1754"/>
      <c r="D21" s="1754"/>
      <c r="E21" s="1754"/>
      <c r="F21" s="1754"/>
      <c r="G21" s="1754"/>
      <c r="H21" s="1754"/>
      <c r="I21" s="1754"/>
      <c r="J21" s="1754"/>
      <c r="K21" s="1754"/>
      <c r="L21" s="1754"/>
      <c r="M21" s="1754"/>
      <c r="N21" s="1755"/>
    </row>
    <row r="22" spans="1:14" ht="18" customHeight="1">
      <c r="A22" s="421"/>
      <c r="B22" s="1756" t="s">
        <v>844</v>
      </c>
      <c r="C22" s="1757"/>
      <c r="D22" s="1757"/>
      <c r="E22" s="1757"/>
      <c r="F22" s="1757"/>
      <c r="G22" s="1757"/>
      <c r="H22" s="1757"/>
      <c r="I22" s="1757"/>
      <c r="J22" s="1758"/>
      <c r="K22" s="1757" t="s">
        <v>788</v>
      </c>
      <c r="L22" s="1757"/>
      <c r="M22" s="1757"/>
      <c r="N22" s="1758"/>
    </row>
    <row r="23" spans="1:14" ht="18" customHeight="1">
      <c r="A23" s="1759" t="s">
        <v>919</v>
      </c>
      <c r="B23" s="1761">
        <v>2006</v>
      </c>
      <c r="C23" s="1762"/>
      <c r="D23" s="1763"/>
      <c r="E23" s="1764">
        <v>2007</v>
      </c>
      <c r="F23" s="1762"/>
      <c r="G23" s="1763"/>
      <c r="H23" s="1764">
        <v>2008</v>
      </c>
      <c r="I23" s="1762"/>
      <c r="J23" s="1765"/>
      <c r="K23" s="1766" t="s">
        <v>948</v>
      </c>
      <c r="L23" s="1767"/>
      <c r="M23" s="1770" t="s">
        <v>949</v>
      </c>
      <c r="N23" s="1771"/>
    </row>
    <row r="24" spans="1:14" ht="31.5">
      <c r="A24" s="1759"/>
      <c r="B24" s="504" t="s">
        <v>845</v>
      </c>
      <c r="C24" s="251" t="s">
        <v>986</v>
      </c>
      <c r="D24" s="251" t="s">
        <v>846</v>
      </c>
      <c r="E24" s="269" t="s">
        <v>845</v>
      </c>
      <c r="F24" s="269" t="s">
        <v>985</v>
      </c>
      <c r="G24" s="251" t="s">
        <v>846</v>
      </c>
      <c r="H24" s="269" t="s">
        <v>845</v>
      </c>
      <c r="I24" s="269" t="s">
        <v>986</v>
      </c>
      <c r="J24" s="491" t="s">
        <v>846</v>
      </c>
      <c r="K24" s="1768"/>
      <c r="L24" s="1769"/>
      <c r="M24" s="1772"/>
      <c r="N24" s="1773"/>
    </row>
    <row r="25" spans="1:14" ht="18" customHeight="1">
      <c r="A25" s="1760"/>
      <c r="B25" s="465">
        <v>1</v>
      </c>
      <c r="C25" s="270">
        <v>2</v>
      </c>
      <c r="D25" s="271">
        <v>3</v>
      </c>
      <c r="E25" s="272">
        <v>4</v>
      </c>
      <c r="F25" s="272">
        <v>5</v>
      </c>
      <c r="G25" s="272">
        <v>6</v>
      </c>
      <c r="H25" s="272">
        <v>7</v>
      </c>
      <c r="I25" s="272">
        <v>8</v>
      </c>
      <c r="J25" s="512">
        <v>9</v>
      </c>
      <c r="K25" s="514" t="s">
        <v>808</v>
      </c>
      <c r="L25" s="273" t="s">
        <v>847</v>
      </c>
      <c r="M25" s="271" t="s">
        <v>950</v>
      </c>
      <c r="N25" s="512" t="s">
        <v>692</v>
      </c>
    </row>
    <row r="26" spans="1:14" ht="18" customHeight="1">
      <c r="A26" s="513" t="s">
        <v>789</v>
      </c>
      <c r="B26" s="831">
        <v>717.08</v>
      </c>
      <c r="C26" s="832">
        <v>342.4</v>
      </c>
      <c r="D26" s="274">
        <v>100</v>
      </c>
      <c r="E26" s="832">
        <v>2817.23</v>
      </c>
      <c r="F26" s="832">
        <v>1717.62</v>
      </c>
      <c r="G26" s="274">
        <v>100</v>
      </c>
      <c r="H26" s="833">
        <v>3497.56</v>
      </c>
      <c r="I26" s="833">
        <v>2982.14</v>
      </c>
      <c r="J26" s="834">
        <v>100</v>
      </c>
      <c r="K26" s="840">
        <v>292.87527193618564</v>
      </c>
      <c r="L26" s="256">
        <v>24.14889803104468</v>
      </c>
      <c r="M26" s="256">
        <v>401.6413551401869</v>
      </c>
      <c r="N26" s="467">
        <v>73.62047484309684</v>
      </c>
    </row>
    <row r="27" spans="1:14" ht="18" customHeight="1">
      <c r="A27" s="720" t="s">
        <v>809</v>
      </c>
      <c r="B27" s="831">
        <v>463.51</v>
      </c>
      <c r="C27" s="832">
        <v>279.92</v>
      </c>
      <c r="D27" s="274">
        <v>81.75233644859814</v>
      </c>
      <c r="E27" s="832">
        <v>1179.26</v>
      </c>
      <c r="F27" s="832">
        <v>1154.12</v>
      </c>
      <c r="G27" s="833">
        <v>67.19297632770927</v>
      </c>
      <c r="H27" s="833">
        <v>2051.5</v>
      </c>
      <c r="I27" s="833">
        <v>2032.27</v>
      </c>
      <c r="J27" s="834">
        <v>68.14804133944082</v>
      </c>
      <c r="K27" s="840">
        <v>154.41953787404805</v>
      </c>
      <c r="L27" s="256">
        <v>73.96502891643911</v>
      </c>
      <c r="M27" s="256">
        <v>312.30351529008277</v>
      </c>
      <c r="N27" s="467">
        <v>76.0882750493883</v>
      </c>
    </row>
    <row r="28" spans="1:14" ht="18" customHeight="1">
      <c r="A28" s="720" t="s">
        <v>814</v>
      </c>
      <c r="B28" s="831">
        <v>6.2</v>
      </c>
      <c r="C28" s="832">
        <v>0.69</v>
      </c>
      <c r="D28" s="274">
        <v>0.20151869158878505</v>
      </c>
      <c r="E28" s="832">
        <v>416.74</v>
      </c>
      <c r="F28" s="832">
        <v>155.86</v>
      </c>
      <c r="G28" s="833">
        <v>9.0741840453651</v>
      </c>
      <c r="H28" s="833">
        <v>271.51</v>
      </c>
      <c r="I28" s="833">
        <v>266.2</v>
      </c>
      <c r="J28" s="834">
        <v>8.926475618180234</v>
      </c>
      <c r="K28" s="840">
        <v>6621.612903225807</v>
      </c>
      <c r="L28" s="256">
        <v>-34.84906656428468</v>
      </c>
      <c r="M28" s="256">
        <v>22488.40579710145</v>
      </c>
      <c r="N28" s="467">
        <v>70.79430257923775</v>
      </c>
    </row>
    <row r="29" spans="1:14" ht="18" customHeight="1">
      <c r="A29" s="720" t="s">
        <v>943</v>
      </c>
      <c r="B29" s="835">
        <v>24.18</v>
      </c>
      <c r="C29" s="833">
        <v>6.39</v>
      </c>
      <c r="D29" s="274">
        <v>5.283294392523365</v>
      </c>
      <c r="E29" s="832">
        <v>78.49</v>
      </c>
      <c r="F29" s="832">
        <v>35.65</v>
      </c>
      <c r="G29" s="833">
        <v>2.0755463955939035</v>
      </c>
      <c r="H29" s="833">
        <v>13.65</v>
      </c>
      <c r="I29" s="833">
        <v>11.6</v>
      </c>
      <c r="J29" s="834">
        <v>0.38898240860590055</v>
      </c>
      <c r="K29" s="840">
        <v>224.60711331679073</v>
      </c>
      <c r="L29" s="256">
        <v>-82.60924958593452</v>
      </c>
      <c r="M29" s="256">
        <v>457.9029733959311</v>
      </c>
      <c r="N29" s="467">
        <v>-67.46143057503505</v>
      </c>
    </row>
    <row r="30" spans="1:14" ht="18" customHeight="1">
      <c r="A30" s="720" t="s">
        <v>944</v>
      </c>
      <c r="B30" s="831">
        <v>131.4</v>
      </c>
      <c r="C30" s="832">
        <v>18.09</v>
      </c>
      <c r="D30" s="274">
        <v>1.451518691588785</v>
      </c>
      <c r="E30" s="832">
        <v>238.99</v>
      </c>
      <c r="F30" s="832">
        <v>72.2</v>
      </c>
      <c r="G30" s="833">
        <v>4.203490876911076</v>
      </c>
      <c r="H30" s="833">
        <v>559.44</v>
      </c>
      <c r="I30" s="833">
        <v>482.93</v>
      </c>
      <c r="J30" s="834">
        <v>16.19407539552134</v>
      </c>
      <c r="K30" s="840">
        <v>81.87975646879755</v>
      </c>
      <c r="L30" s="256">
        <v>134.0851081635215</v>
      </c>
      <c r="M30" s="256">
        <v>299.11553344389165</v>
      </c>
      <c r="N30" s="467">
        <v>568.8781163434903</v>
      </c>
    </row>
    <row r="31" spans="1:14" ht="18" customHeight="1">
      <c r="A31" s="720" t="s">
        <v>792</v>
      </c>
      <c r="B31" s="831">
        <v>1.95</v>
      </c>
      <c r="C31" s="832">
        <v>4.97</v>
      </c>
      <c r="D31" s="274">
        <v>1.451518691588785</v>
      </c>
      <c r="E31" s="832">
        <v>16.58</v>
      </c>
      <c r="F31" s="832">
        <v>0.83</v>
      </c>
      <c r="G31" s="833">
        <v>0.04832267905590294</v>
      </c>
      <c r="H31" s="833">
        <v>0.47</v>
      </c>
      <c r="I31" s="833">
        <v>1.29</v>
      </c>
      <c r="J31" s="834">
        <v>0.04325752647427687</v>
      </c>
      <c r="K31" s="840">
        <v>750.2564102564102</v>
      </c>
      <c r="L31" s="256">
        <v>-97.16525934861279</v>
      </c>
      <c r="M31" s="256">
        <v>-83.29979879275653</v>
      </c>
      <c r="N31" s="467">
        <v>55.421686746987945</v>
      </c>
    </row>
    <row r="32" spans="1:18" ht="18" customHeight="1">
      <c r="A32" s="720" t="s">
        <v>793</v>
      </c>
      <c r="B32" s="831">
        <v>2.11</v>
      </c>
      <c r="C32" s="832">
        <v>0.1</v>
      </c>
      <c r="D32" s="274">
        <v>0.029205607476635517</v>
      </c>
      <c r="E32" s="832">
        <v>43.19</v>
      </c>
      <c r="F32" s="832">
        <v>5.09</v>
      </c>
      <c r="G32" s="833">
        <v>0.29634028481270597</v>
      </c>
      <c r="H32" s="833">
        <v>26.78</v>
      </c>
      <c r="I32" s="833">
        <v>5.24</v>
      </c>
      <c r="J32" s="834">
        <v>0.17571274319783783</v>
      </c>
      <c r="K32" s="840">
        <v>1946.919431279621</v>
      </c>
      <c r="L32" s="256">
        <v>-37.99490622829358</v>
      </c>
      <c r="M32" s="256">
        <v>4990</v>
      </c>
      <c r="N32" s="467">
        <v>2.9469548133595254</v>
      </c>
      <c r="O32" s="18"/>
      <c r="P32" s="18"/>
      <c r="Q32" s="18"/>
      <c r="R32" s="18"/>
    </row>
    <row r="33" spans="1:18" ht="18" customHeight="1">
      <c r="A33" s="720" t="s">
        <v>794</v>
      </c>
      <c r="B33" s="831">
        <v>0.39</v>
      </c>
      <c r="C33" s="832">
        <v>0.34</v>
      </c>
      <c r="D33" s="274">
        <v>0.09929906542056076</v>
      </c>
      <c r="E33" s="832">
        <v>0.22</v>
      </c>
      <c r="F33" s="832">
        <v>0.6</v>
      </c>
      <c r="G33" s="833">
        <v>0.0349320571488455</v>
      </c>
      <c r="H33" s="833">
        <v>0.14</v>
      </c>
      <c r="I33" s="833">
        <v>0.31</v>
      </c>
      <c r="J33" s="834">
        <v>0.0103952195403301</v>
      </c>
      <c r="K33" s="840">
        <v>-43.58974358974359</v>
      </c>
      <c r="L33" s="256">
        <v>-36.36363636363636</v>
      </c>
      <c r="M33" s="256">
        <v>76.47058823529409</v>
      </c>
      <c r="N33" s="467">
        <v>-48.333333333333336</v>
      </c>
      <c r="O33" s="18"/>
      <c r="P33" s="18"/>
      <c r="Q33" s="18"/>
      <c r="R33" s="18"/>
    </row>
    <row r="34" spans="1:18" ht="18" customHeight="1">
      <c r="A34" s="1308" t="s">
        <v>36</v>
      </c>
      <c r="B34" s="1309">
        <v>0</v>
      </c>
      <c r="C34" s="1310">
        <v>0</v>
      </c>
      <c r="D34" s="1311">
        <v>0</v>
      </c>
      <c r="E34" s="1310">
        <v>7.7</v>
      </c>
      <c r="F34" s="1310">
        <v>0.29</v>
      </c>
      <c r="G34" s="1312">
        <v>0.01688382762194199</v>
      </c>
      <c r="H34" s="1312">
        <v>0</v>
      </c>
      <c r="I34" s="1312">
        <v>0</v>
      </c>
      <c r="J34" s="1313">
        <v>0</v>
      </c>
      <c r="K34" s="1314" t="s">
        <v>1045</v>
      </c>
      <c r="L34" s="1315">
        <v>-100</v>
      </c>
      <c r="M34" s="1315" t="s">
        <v>1045</v>
      </c>
      <c r="N34" s="1316">
        <v>-100</v>
      </c>
      <c r="O34" s="18"/>
      <c r="P34" s="18"/>
      <c r="Q34" s="18"/>
      <c r="R34" s="18"/>
    </row>
    <row r="35" spans="1:18" ht="18" customHeight="1">
      <c r="A35" s="1308" t="s">
        <v>795</v>
      </c>
      <c r="B35" s="1309">
        <v>86.44</v>
      </c>
      <c r="C35" s="1310">
        <v>31.89</v>
      </c>
      <c r="D35" s="832">
        <v>9.313668224299066</v>
      </c>
      <c r="E35" s="1310">
        <v>834.76</v>
      </c>
      <c r="F35" s="1310">
        <v>292.96</v>
      </c>
      <c r="G35" s="1312">
        <v>17.056159103876293</v>
      </c>
      <c r="H35" s="1312">
        <v>249.92</v>
      </c>
      <c r="I35" s="1312">
        <v>94.8</v>
      </c>
      <c r="J35" s="1313">
        <v>3.178925201365463</v>
      </c>
      <c r="K35" s="1317">
        <v>865.710319296622</v>
      </c>
      <c r="L35" s="1315">
        <v>-70.06085581484498</v>
      </c>
      <c r="M35" s="1315">
        <v>818.6578864847913</v>
      </c>
      <c r="N35" s="1316">
        <v>-67.6406335335882</v>
      </c>
      <c r="O35" s="18"/>
      <c r="P35" s="18"/>
      <c r="Q35" s="18"/>
      <c r="R35" s="18"/>
    </row>
    <row r="36" spans="1:18" ht="18" customHeight="1">
      <c r="A36" s="1308" t="s">
        <v>37</v>
      </c>
      <c r="B36" s="1309"/>
      <c r="C36" s="1310"/>
      <c r="D36" s="832">
        <v>0</v>
      </c>
      <c r="E36" s="1310"/>
      <c r="F36" s="1310"/>
      <c r="G36" s="1312">
        <v>0</v>
      </c>
      <c r="H36" s="1312">
        <v>296.11</v>
      </c>
      <c r="I36" s="1312">
        <v>70.1</v>
      </c>
      <c r="J36" s="1313">
        <v>2.3506609347649676</v>
      </c>
      <c r="K36" s="1317" t="s">
        <v>1045</v>
      </c>
      <c r="L36" s="1315" t="s">
        <v>1045</v>
      </c>
      <c r="M36" s="1315" t="s">
        <v>1045</v>
      </c>
      <c r="N36" s="1316" t="s">
        <v>1045</v>
      </c>
      <c r="O36" s="18"/>
      <c r="P36" s="18"/>
      <c r="Q36" s="18"/>
      <c r="R36" s="18"/>
    </row>
    <row r="37" spans="1:18" ht="18" customHeight="1">
      <c r="A37" s="1308" t="s">
        <v>38</v>
      </c>
      <c r="B37" s="1309">
        <v>0.9</v>
      </c>
      <c r="C37" s="1310">
        <v>0.01</v>
      </c>
      <c r="D37" s="832">
        <v>0.0029205607476635517</v>
      </c>
      <c r="E37" s="1310">
        <v>1.3</v>
      </c>
      <c r="F37" s="1310">
        <v>0.02</v>
      </c>
      <c r="G37" s="1312">
        <v>0.0011644019049615168</v>
      </c>
      <c r="H37" s="1312">
        <v>13.05</v>
      </c>
      <c r="I37" s="1312">
        <v>0.34</v>
      </c>
      <c r="J37" s="1313">
        <v>0.011401208528103982</v>
      </c>
      <c r="K37" s="1317">
        <v>44.44444444444443</v>
      </c>
      <c r="L37" s="1315">
        <v>903.8461538461538</v>
      </c>
      <c r="M37" s="1315">
        <v>100</v>
      </c>
      <c r="N37" s="1316">
        <v>1600</v>
      </c>
      <c r="O37" s="18"/>
      <c r="P37" s="18"/>
      <c r="Q37" s="18"/>
      <c r="R37" s="18"/>
    </row>
    <row r="38" spans="1:18" ht="18" customHeight="1" thickBot="1">
      <c r="A38" s="721" t="s">
        <v>39</v>
      </c>
      <c r="B38" s="836"/>
      <c r="C38" s="837"/>
      <c r="D38" s="837">
        <v>0</v>
      </c>
      <c r="E38" s="837"/>
      <c r="F38" s="837"/>
      <c r="G38" s="838">
        <v>0</v>
      </c>
      <c r="H38" s="838">
        <v>14.99</v>
      </c>
      <c r="I38" s="838">
        <v>17.06</v>
      </c>
      <c r="J38" s="839">
        <v>0.5720724043807468</v>
      </c>
      <c r="K38" s="1318" t="s">
        <v>1045</v>
      </c>
      <c r="L38" s="841" t="s">
        <v>1045</v>
      </c>
      <c r="M38" s="841" t="s">
        <v>1045</v>
      </c>
      <c r="N38" s="842" t="s">
        <v>1045</v>
      </c>
      <c r="O38" s="18"/>
      <c r="P38" s="18"/>
      <c r="Q38" s="18"/>
      <c r="R38" s="18"/>
    </row>
    <row r="39" spans="12:18" ht="6" customHeight="1">
      <c r="L39" s="32"/>
      <c r="M39" s="32"/>
      <c r="O39" s="18"/>
      <c r="P39" s="18"/>
      <c r="Q39" s="18"/>
      <c r="R39" s="18"/>
    </row>
    <row r="40" spans="1:18" ht="18" customHeight="1">
      <c r="A40" s="18" t="s">
        <v>675</v>
      </c>
      <c r="L40" s="32"/>
      <c r="M40" s="32"/>
      <c r="O40" s="18"/>
      <c r="P40" s="18"/>
      <c r="Q40" s="18"/>
      <c r="R40" s="18"/>
    </row>
    <row r="41" spans="1:18" ht="18" customHeight="1">
      <c r="A41" s="765" t="s">
        <v>951</v>
      </c>
      <c r="B41" s="31"/>
      <c r="C41" s="31"/>
      <c r="D41" s="31"/>
      <c r="E41" s="31"/>
      <c r="F41" s="31"/>
      <c r="G41" s="31"/>
      <c r="L41" s="32"/>
      <c r="M41" s="32"/>
      <c r="O41" s="18"/>
      <c r="P41" s="18"/>
      <c r="Q41" s="18"/>
      <c r="R41" s="18"/>
    </row>
    <row r="42" spans="1:12" ht="18" customHeight="1">
      <c r="A42" s="765" t="s">
        <v>1006</v>
      </c>
      <c r="B42" s="277"/>
      <c r="C42" s="277"/>
      <c r="D42" s="31"/>
      <c r="E42" s="31"/>
      <c r="F42" s="32"/>
      <c r="G42" s="32"/>
      <c r="I42" s="18"/>
      <c r="J42" s="18"/>
      <c r="K42" s="18"/>
      <c r="L42" s="18"/>
    </row>
    <row r="43" spans="2:12" ht="18" customHeight="1">
      <c r="B43" s="277"/>
      <c r="C43" s="278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64"/>
      <c r="B44" s="277"/>
      <c r="C44" s="277"/>
      <c r="D44" s="31"/>
      <c r="E44" s="31"/>
      <c r="F44" s="32"/>
      <c r="G44" s="32"/>
      <c r="I44" s="18"/>
      <c r="J44" s="18"/>
      <c r="K44" s="18"/>
      <c r="L44" s="18"/>
    </row>
    <row r="45" spans="1:12" ht="18" customHeight="1">
      <c r="A45" s="164"/>
      <c r="B45" s="277"/>
      <c r="C45" s="277"/>
      <c r="D45" s="31"/>
      <c r="E45" s="31"/>
      <c r="F45" s="32"/>
      <c r="G45" s="32"/>
      <c r="I45" s="18"/>
      <c r="J45" s="18"/>
      <c r="K45" s="18"/>
      <c r="L45" s="18"/>
    </row>
    <row r="46" spans="1:12" ht="18" customHeight="1">
      <c r="A46" s="164"/>
      <c r="B46" s="277"/>
      <c r="C46" s="277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164"/>
      <c r="B47" s="277"/>
      <c r="C47" s="277"/>
      <c r="D47" s="31"/>
      <c r="E47" s="31"/>
      <c r="F47" s="32"/>
      <c r="G47" s="32"/>
      <c r="I47" s="18"/>
      <c r="J47" s="18"/>
      <c r="K47" s="18"/>
      <c r="L47" s="18"/>
    </row>
    <row r="48" spans="1:12" ht="18" customHeight="1">
      <c r="A48" s="164"/>
      <c r="B48" s="277"/>
      <c r="C48" s="277"/>
      <c r="D48" s="31"/>
      <c r="E48" s="31"/>
      <c r="F48" s="32"/>
      <c r="G48" s="32"/>
      <c r="I48" s="18"/>
      <c r="J48" s="18"/>
      <c r="K48" s="18"/>
      <c r="L48" s="18"/>
    </row>
    <row r="49" spans="1:12" ht="15">
      <c r="A49" s="164"/>
      <c r="B49" s="277"/>
      <c r="C49" s="277"/>
      <c r="D49" s="31"/>
      <c r="E49" s="31"/>
      <c r="F49" s="32"/>
      <c r="G49" s="32"/>
      <c r="I49" s="18"/>
      <c r="J49" s="18"/>
      <c r="K49" s="18"/>
      <c r="L49" s="18"/>
    </row>
    <row r="50" spans="1:12" ht="15">
      <c r="A50" s="164"/>
      <c r="B50" s="277"/>
      <c r="C50" s="277"/>
      <c r="D50" s="31"/>
      <c r="E50" s="31"/>
      <c r="F50" s="32"/>
      <c r="G50" s="32"/>
      <c r="I50" s="18"/>
      <c r="J50" s="18"/>
      <c r="K50" s="18"/>
      <c r="L50" s="18"/>
    </row>
    <row r="51" spans="1:12" ht="18" customHeight="1">
      <c r="A51" s="31"/>
      <c r="B51" s="31"/>
      <c r="C51" s="31"/>
      <c r="D51" s="31"/>
      <c r="E51" s="31"/>
      <c r="F51" s="32"/>
      <c r="G51" s="32"/>
      <c r="I51" s="18"/>
      <c r="J51" s="18"/>
      <c r="K51" s="18"/>
      <c r="L51" s="18"/>
    </row>
    <row r="52" spans="1:12" ht="12.75" customHeight="1">
      <c r="A52" s="31"/>
      <c r="B52" s="31"/>
      <c r="C52" s="31"/>
      <c r="D52" s="31"/>
      <c r="E52" s="31"/>
      <c r="F52" s="32"/>
      <c r="G52" s="32"/>
      <c r="I52" s="18"/>
      <c r="J52" s="18"/>
      <c r="K52" s="18"/>
      <c r="L52" s="18"/>
    </row>
    <row r="53" spans="1:12" ht="12.75">
      <c r="A53" s="31"/>
      <c r="B53" s="31"/>
      <c r="C53" s="31"/>
      <c r="D53" s="31"/>
      <c r="E53" s="31"/>
      <c r="F53" s="32"/>
      <c r="G53" s="32"/>
      <c r="I53" s="18"/>
      <c r="J53" s="18"/>
      <c r="K53" s="18"/>
      <c r="L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8" ht="12.75">
      <c r="L66" s="32"/>
      <c r="M66" s="32"/>
      <c r="O66" s="18"/>
      <c r="P66" s="18"/>
      <c r="Q66" s="18"/>
      <c r="R66" s="18"/>
    </row>
    <row r="67" spans="12:18" ht="12.75">
      <c r="L67" s="32"/>
      <c r="M67" s="32"/>
      <c r="O67" s="18"/>
      <c r="P67" s="18"/>
      <c r="Q67" s="18"/>
      <c r="R67" s="18"/>
    </row>
    <row r="68" spans="12:18" ht="12.75">
      <c r="L68" s="32"/>
      <c r="M68" s="32"/>
      <c r="O68" s="18"/>
      <c r="P68" s="18"/>
      <c r="Q68" s="18"/>
      <c r="R68" s="18"/>
    </row>
    <row r="69" spans="12:18" ht="12.75">
      <c r="L69" s="32"/>
      <c r="M69" s="32"/>
      <c r="O69" s="18"/>
      <c r="P69" s="18"/>
      <c r="Q69" s="18"/>
      <c r="R69" s="18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  <row r="147" spans="12:13" ht="12.75">
      <c r="L147" s="32"/>
      <c r="M147" s="32"/>
    </row>
    <row r="148" spans="12:13" ht="12.75">
      <c r="L148" s="32"/>
      <c r="M148" s="32"/>
    </row>
    <row r="149" spans="12:13" ht="12.75">
      <c r="L149" s="32"/>
      <c r="M149" s="32"/>
    </row>
    <row r="150" spans="12:13" ht="12.75">
      <c r="L150" s="32"/>
      <c r="M150" s="32"/>
    </row>
  </sheetData>
  <mergeCells count="17"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  <mergeCell ref="A1:J1"/>
    <mergeCell ref="A2:J2"/>
    <mergeCell ref="B4:H4"/>
    <mergeCell ref="A5:A8"/>
    <mergeCell ref="B5:H5"/>
    <mergeCell ref="I6:J6"/>
    <mergeCell ref="C6:E6"/>
    <mergeCell ref="F6:H6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 topLeftCell="A64">
      <selection activeCell="K91" sqref="K91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84" t="s">
        <v>1030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</row>
    <row r="2" spans="1:12" ht="15.75">
      <c r="A2" s="1645" t="s">
        <v>1300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</row>
    <row r="3" spans="1:12" ht="12.75">
      <c r="A3" s="185" t="s">
        <v>529</v>
      </c>
      <c r="B3" s="185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3" ht="12.75">
      <c r="A4" s="1684" t="s">
        <v>466</v>
      </c>
      <c r="B4" s="1684"/>
      <c r="C4" s="1684"/>
      <c r="D4" s="1684"/>
      <c r="E4" s="1684"/>
      <c r="F4" s="1684"/>
      <c r="G4" s="1684"/>
      <c r="H4" s="1684"/>
      <c r="I4" s="1684"/>
      <c r="J4" s="1684"/>
      <c r="K4" s="1684"/>
      <c r="L4" s="1684"/>
      <c r="M4" s="795"/>
    </row>
    <row r="5" spans="1:12" ht="13.5" thickBot="1">
      <c r="A5" s="1780" t="s">
        <v>405</v>
      </c>
      <c r="B5" s="1780"/>
      <c r="C5" s="1780"/>
      <c r="D5" s="1780"/>
      <c r="E5" s="1780"/>
      <c r="F5" s="1780"/>
      <c r="G5" s="1780"/>
      <c r="H5" s="1780"/>
      <c r="I5" s="1780"/>
      <c r="J5" s="1780"/>
      <c r="K5" s="1780"/>
      <c r="L5" s="1780"/>
    </row>
    <row r="6" spans="1:12" ht="12.75">
      <c r="A6" s="237"/>
      <c r="B6" s="238" t="s">
        <v>530</v>
      </c>
      <c r="C6" s="239" t="s">
        <v>427</v>
      </c>
      <c r="D6" s="1709" t="s">
        <v>921</v>
      </c>
      <c r="E6" s="1704"/>
      <c r="F6" s="1709" t="s">
        <v>408</v>
      </c>
      <c r="G6" s="1703"/>
      <c r="H6" s="1704"/>
      <c r="I6" s="240"/>
      <c r="J6" s="1703" t="s">
        <v>788</v>
      </c>
      <c r="K6" s="1703"/>
      <c r="L6" s="241"/>
    </row>
    <row r="7" spans="1:12" ht="12.75">
      <c r="A7" s="242" t="s">
        <v>988</v>
      </c>
      <c r="B7" s="243" t="s">
        <v>531</v>
      </c>
      <c r="C7" s="1446" t="s">
        <v>406</v>
      </c>
      <c r="D7" s="1446" t="s">
        <v>407</v>
      </c>
      <c r="E7" s="1446" t="str">
        <f>C7</f>
        <v>Jul/Aug</v>
      </c>
      <c r="F7" s="1446" t="s">
        <v>772</v>
      </c>
      <c r="G7" s="1446" t="str">
        <f>D7</f>
        <v>Jun/Jul</v>
      </c>
      <c r="H7" s="1446" t="str">
        <f>E7</f>
        <v>Jul/Aug</v>
      </c>
      <c r="I7" s="244" t="s">
        <v>532</v>
      </c>
      <c r="J7" s="244" t="s">
        <v>532</v>
      </c>
      <c r="K7" s="244" t="s">
        <v>533</v>
      </c>
      <c r="L7" s="245" t="s">
        <v>533</v>
      </c>
    </row>
    <row r="8" spans="1:12" ht="12.75">
      <c r="A8" s="246">
        <v>1</v>
      </c>
      <c r="B8" s="247">
        <v>2</v>
      </c>
      <c r="C8" s="248" t="s">
        <v>534</v>
      </c>
      <c r="D8" s="734">
        <v>4</v>
      </c>
      <c r="E8" s="895">
        <v>5</v>
      </c>
      <c r="F8" s="843">
        <v>6</v>
      </c>
      <c r="G8" s="734">
        <v>7</v>
      </c>
      <c r="H8" s="248">
        <v>8</v>
      </c>
      <c r="I8" s="248" t="s">
        <v>535</v>
      </c>
      <c r="J8" s="248" t="s">
        <v>536</v>
      </c>
      <c r="K8" s="248" t="s">
        <v>537</v>
      </c>
      <c r="L8" s="249" t="s">
        <v>538</v>
      </c>
    </row>
    <row r="9" spans="1:12" ht="12.75">
      <c r="A9" s="123"/>
      <c r="B9" s="109"/>
      <c r="C9" s="186"/>
      <c r="D9" s="186"/>
      <c r="E9" s="186"/>
      <c r="F9" s="186"/>
      <c r="G9" s="186"/>
      <c r="H9" s="187"/>
      <c r="I9" s="186"/>
      <c r="J9" s="186"/>
      <c r="K9" s="186"/>
      <c r="L9" s="188"/>
    </row>
    <row r="10" spans="1:12" ht="12.75">
      <c r="A10" s="189" t="s">
        <v>539</v>
      </c>
      <c r="B10" s="190">
        <v>100</v>
      </c>
      <c r="C10" s="191">
        <v>183.1</v>
      </c>
      <c r="D10" s="191">
        <v>189.8</v>
      </c>
      <c r="E10" s="191">
        <v>194.7</v>
      </c>
      <c r="F10" s="191">
        <v>208.3</v>
      </c>
      <c r="G10" s="191">
        <v>212.7</v>
      </c>
      <c r="H10" s="192">
        <v>220.2</v>
      </c>
      <c r="I10" s="193">
        <v>6.335335882031671</v>
      </c>
      <c r="J10" s="193">
        <v>2.5816649104320106</v>
      </c>
      <c r="K10" s="193">
        <v>13.097072419106311</v>
      </c>
      <c r="L10" s="194">
        <v>3.526093088857536</v>
      </c>
    </row>
    <row r="11" spans="1:12" ht="12.75">
      <c r="A11" s="195"/>
      <c r="B11" s="196"/>
      <c r="C11" s="197"/>
      <c r="D11" s="197"/>
      <c r="E11" s="197"/>
      <c r="F11" s="197"/>
      <c r="G11" s="197"/>
      <c r="H11" s="198"/>
      <c r="I11" s="199"/>
      <c r="J11" s="199"/>
      <c r="K11" s="199"/>
      <c r="L11" s="200"/>
    </row>
    <row r="12" spans="1:12" ht="12.75">
      <c r="A12" s="189" t="s">
        <v>540</v>
      </c>
      <c r="B12" s="190">
        <v>53.2</v>
      </c>
      <c r="C12" s="191">
        <v>175</v>
      </c>
      <c r="D12" s="191">
        <v>184.8</v>
      </c>
      <c r="E12" s="191">
        <v>191.9</v>
      </c>
      <c r="F12" s="191">
        <v>204.3</v>
      </c>
      <c r="G12" s="191">
        <v>208.6</v>
      </c>
      <c r="H12" s="192">
        <v>217.6</v>
      </c>
      <c r="I12" s="193">
        <v>9.657142857142858</v>
      </c>
      <c r="J12" s="193">
        <v>3.8419913419913456</v>
      </c>
      <c r="K12" s="193">
        <v>13.39239187076602</v>
      </c>
      <c r="L12" s="194">
        <v>4.314477468839883</v>
      </c>
    </row>
    <row r="13" spans="1:12" ht="12.75">
      <c r="A13" s="184"/>
      <c r="B13" s="196"/>
      <c r="C13" s="197"/>
      <c r="D13" s="197"/>
      <c r="E13" s="197"/>
      <c r="F13" s="197"/>
      <c r="G13" s="197"/>
      <c r="H13" s="198"/>
      <c r="I13" s="201"/>
      <c r="J13" s="201"/>
      <c r="K13" s="201"/>
      <c r="L13" s="202"/>
    </row>
    <row r="14" spans="1:12" ht="12.75">
      <c r="A14" s="195" t="s">
        <v>541</v>
      </c>
      <c r="B14" s="203">
        <v>18</v>
      </c>
      <c r="C14" s="197">
        <v>170.5</v>
      </c>
      <c r="D14" s="197">
        <v>180.8</v>
      </c>
      <c r="E14" s="197">
        <v>184.1</v>
      </c>
      <c r="F14" s="197">
        <v>216.3</v>
      </c>
      <c r="G14" s="197">
        <v>220.5</v>
      </c>
      <c r="H14" s="198">
        <v>227.3</v>
      </c>
      <c r="I14" s="201">
        <v>7.976539589442822</v>
      </c>
      <c r="J14" s="201">
        <v>1.8252212389380418</v>
      </c>
      <c r="K14" s="201">
        <v>23.465507876154263</v>
      </c>
      <c r="L14" s="202">
        <v>3.083900226757379</v>
      </c>
    </row>
    <row r="15" spans="1:12" ht="12.75">
      <c r="A15" s="195" t="s">
        <v>542</v>
      </c>
      <c r="B15" s="203" t="s">
        <v>773</v>
      </c>
      <c r="C15" s="197">
        <v>167.1</v>
      </c>
      <c r="D15" s="197">
        <v>175.1</v>
      </c>
      <c r="E15" s="197">
        <v>178.8</v>
      </c>
      <c r="F15" s="197">
        <v>215.2</v>
      </c>
      <c r="G15" s="197">
        <v>220.1</v>
      </c>
      <c r="H15" s="198">
        <v>228.5</v>
      </c>
      <c r="I15" s="201">
        <v>7.001795332136453</v>
      </c>
      <c r="J15" s="201">
        <v>2.113078241005155</v>
      </c>
      <c r="K15" s="201">
        <v>27.796420581655482</v>
      </c>
      <c r="L15" s="202">
        <v>3.816447069513856</v>
      </c>
    </row>
    <row r="16" spans="1:12" ht="12.75" customHeight="1">
      <c r="A16" s="195" t="s">
        <v>543</v>
      </c>
      <c r="B16" s="204">
        <v>1.79</v>
      </c>
      <c r="C16" s="197">
        <v>212.4</v>
      </c>
      <c r="D16" s="197">
        <v>230</v>
      </c>
      <c r="E16" s="197">
        <v>232.8</v>
      </c>
      <c r="F16" s="197">
        <v>256</v>
      </c>
      <c r="G16" s="197">
        <v>254.9</v>
      </c>
      <c r="H16" s="198">
        <v>253.6</v>
      </c>
      <c r="I16" s="201">
        <v>9.604519774011308</v>
      </c>
      <c r="J16" s="201">
        <v>1.2173913043478422</v>
      </c>
      <c r="K16" s="201">
        <v>8.934707903780065</v>
      </c>
      <c r="L16" s="202">
        <v>-0.5100039231071065</v>
      </c>
    </row>
    <row r="17" spans="1:12" ht="12.75" customHeight="1">
      <c r="A17" s="195" t="s">
        <v>544</v>
      </c>
      <c r="B17" s="204">
        <v>2.05</v>
      </c>
      <c r="C17" s="197">
        <v>158.2</v>
      </c>
      <c r="D17" s="197">
        <v>175</v>
      </c>
      <c r="E17" s="197">
        <v>175.5</v>
      </c>
      <c r="F17" s="197">
        <v>185.7</v>
      </c>
      <c r="G17" s="197">
        <v>188.4</v>
      </c>
      <c r="H17" s="198">
        <v>190.8</v>
      </c>
      <c r="I17" s="201">
        <v>10.935524652338827</v>
      </c>
      <c r="J17" s="201">
        <v>0.2857142857142918</v>
      </c>
      <c r="K17" s="201">
        <v>8.71794871794873</v>
      </c>
      <c r="L17" s="202">
        <v>1.2738853503184657</v>
      </c>
    </row>
    <row r="18" spans="1:12" ht="12.75">
      <c r="A18" s="195" t="s">
        <v>545</v>
      </c>
      <c r="B18" s="204">
        <v>2.73</v>
      </c>
      <c r="C18" s="197">
        <v>169.5</v>
      </c>
      <c r="D18" s="197">
        <v>189.2</v>
      </c>
      <c r="E18" s="197">
        <v>197</v>
      </c>
      <c r="F18" s="197">
        <v>206.5</v>
      </c>
      <c r="G18" s="197">
        <v>214.4</v>
      </c>
      <c r="H18" s="198">
        <v>235.3</v>
      </c>
      <c r="I18" s="201">
        <v>16.22418879056046</v>
      </c>
      <c r="J18" s="201">
        <v>4.122621564482046</v>
      </c>
      <c r="K18" s="201">
        <v>19.44162436548224</v>
      </c>
      <c r="L18" s="202">
        <v>9.74813432835822</v>
      </c>
    </row>
    <row r="19" spans="1:12" ht="12.75">
      <c r="A19" s="195" t="s">
        <v>546</v>
      </c>
      <c r="B19" s="204">
        <v>7.89</v>
      </c>
      <c r="C19" s="197">
        <v>173.8</v>
      </c>
      <c r="D19" s="197">
        <v>182.4</v>
      </c>
      <c r="E19" s="197">
        <v>214.1</v>
      </c>
      <c r="F19" s="197">
        <v>158.6</v>
      </c>
      <c r="G19" s="197">
        <v>168.3</v>
      </c>
      <c r="H19" s="198">
        <v>191.4</v>
      </c>
      <c r="I19" s="201">
        <v>23.18757192174911</v>
      </c>
      <c r="J19" s="201">
        <v>17.37938596491226</v>
      </c>
      <c r="K19" s="201">
        <v>-10.60252218589443</v>
      </c>
      <c r="L19" s="202">
        <v>13.725490196078425</v>
      </c>
    </row>
    <row r="20" spans="1:12" ht="12.75" customHeight="1">
      <c r="A20" s="195" t="s">
        <v>548</v>
      </c>
      <c r="B20" s="204">
        <v>6.25</v>
      </c>
      <c r="C20" s="197">
        <v>167.3</v>
      </c>
      <c r="D20" s="197">
        <v>178.5</v>
      </c>
      <c r="E20" s="197">
        <v>216.7</v>
      </c>
      <c r="F20" s="197">
        <v>143</v>
      </c>
      <c r="G20" s="197">
        <v>155.3</v>
      </c>
      <c r="H20" s="198">
        <v>182</v>
      </c>
      <c r="I20" s="201">
        <v>29.527794381350844</v>
      </c>
      <c r="J20" s="201">
        <v>21.40056022408963</v>
      </c>
      <c r="K20" s="201">
        <v>-16.012921089063212</v>
      </c>
      <c r="L20" s="202">
        <v>17.192530585962643</v>
      </c>
    </row>
    <row r="21" spans="1:12" ht="12.75" customHeight="1">
      <c r="A21" s="195" t="s">
        <v>549</v>
      </c>
      <c r="B21" s="204">
        <v>5.15</v>
      </c>
      <c r="C21" s="197">
        <v>163.9</v>
      </c>
      <c r="D21" s="197">
        <v>180.8</v>
      </c>
      <c r="E21" s="197">
        <v>224.1</v>
      </c>
      <c r="F21" s="197">
        <v>139.9</v>
      </c>
      <c r="G21" s="197">
        <v>152.9</v>
      </c>
      <c r="H21" s="198">
        <v>182.1</v>
      </c>
      <c r="I21" s="201">
        <v>36.729713239780324</v>
      </c>
      <c r="J21" s="201">
        <v>23.949115044247776</v>
      </c>
      <c r="K21" s="201">
        <v>-18.74163319946453</v>
      </c>
      <c r="L21" s="202">
        <v>19.09744931327664</v>
      </c>
    </row>
    <row r="22" spans="1:12" ht="12.75" customHeight="1">
      <c r="A22" s="195" t="s">
        <v>550</v>
      </c>
      <c r="B22" s="204">
        <v>1.1</v>
      </c>
      <c r="C22" s="197">
        <v>207</v>
      </c>
      <c r="D22" s="197">
        <v>183.6</v>
      </c>
      <c r="E22" s="197">
        <v>196.6</v>
      </c>
      <c r="F22" s="197">
        <v>172.2</v>
      </c>
      <c r="G22" s="197">
        <v>182.8</v>
      </c>
      <c r="H22" s="198">
        <v>195.9</v>
      </c>
      <c r="I22" s="201">
        <v>-5.024154589371989</v>
      </c>
      <c r="J22" s="201">
        <v>7.080610021786484</v>
      </c>
      <c r="K22" s="201">
        <v>-0.35605289928788864</v>
      </c>
      <c r="L22" s="202">
        <v>7.166301969365435</v>
      </c>
    </row>
    <row r="23" spans="1:12" ht="12.75" customHeight="1">
      <c r="A23" s="195" t="s">
        <v>551</v>
      </c>
      <c r="B23" s="204">
        <v>1.65</v>
      </c>
      <c r="C23" s="197">
        <v>196.4</v>
      </c>
      <c r="D23" s="197">
        <v>195.3</v>
      </c>
      <c r="E23" s="197">
        <v>200.2</v>
      </c>
      <c r="F23" s="197">
        <v>219.9</v>
      </c>
      <c r="G23" s="197">
        <v>218.5</v>
      </c>
      <c r="H23" s="198">
        <v>226.6</v>
      </c>
      <c r="I23" s="201">
        <v>1.9348268839103753</v>
      </c>
      <c r="J23" s="201">
        <v>2.508960573476699</v>
      </c>
      <c r="K23" s="201">
        <v>13.186813186813183</v>
      </c>
      <c r="L23" s="202">
        <v>3.707093821510284</v>
      </c>
    </row>
    <row r="24" spans="1:12" ht="12.75" customHeight="1">
      <c r="A24" s="195" t="s">
        <v>552</v>
      </c>
      <c r="B24" s="204">
        <v>1.59</v>
      </c>
      <c r="C24" s="197">
        <v>195.9</v>
      </c>
      <c r="D24" s="197">
        <v>196.9</v>
      </c>
      <c r="E24" s="197">
        <v>201.9</v>
      </c>
      <c r="F24" s="197">
        <v>222.1</v>
      </c>
      <c r="G24" s="197">
        <v>220.6</v>
      </c>
      <c r="H24" s="198">
        <v>229.1</v>
      </c>
      <c r="I24" s="201">
        <v>3.0627871362940198</v>
      </c>
      <c r="J24" s="201">
        <v>2.5393600812595167</v>
      </c>
      <c r="K24" s="201">
        <v>13.472015849430406</v>
      </c>
      <c r="L24" s="202">
        <v>3.853127833182242</v>
      </c>
    </row>
    <row r="25" spans="1:12" ht="12.75" customHeight="1">
      <c r="A25" s="195" t="s">
        <v>553</v>
      </c>
      <c r="B25" s="196">
        <v>0.05</v>
      </c>
      <c r="C25" s="197">
        <v>206.6</v>
      </c>
      <c r="D25" s="197">
        <v>150.5</v>
      </c>
      <c r="E25" s="197">
        <v>152.9</v>
      </c>
      <c r="F25" s="197">
        <v>160.6</v>
      </c>
      <c r="G25" s="197">
        <v>164.2</v>
      </c>
      <c r="H25" s="198">
        <v>163.4</v>
      </c>
      <c r="I25" s="201">
        <v>-25.992255566311712</v>
      </c>
      <c r="J25" s="201">
        <v>1.5946843853820667</v>
      </c>
      <c r="K25" s="201">
        <v>6.867233485938513</v>
      </c>
      <c r="L25" s="202">
        <v>-0.4872107186357937</v>
      </c>
    </row>
    <row r="26" spans="1:12" ht="12.75">
      <c r="A26" s="195" t="s">
        <v>554</v>
      </c>
      <c r="B26" s="203">
        <v>1.85</v>
      </c>
      <c r="C26" s="197">
        <v>161.2</v>
      </c>
      <c r="D26" s="197">
        <v>187.8</v>
      </c>
      <c r="E26" s="197">
        <v>191.3</v>
      </c>
      <c r="F26" s="197">
        <v>190.9</v>
      </c>
      <c r="G26" s="197">
        <v>201.7</v>
      </c>
      <c r="H26" s="198">
        <v>210.1</v>
      </c>
      <c r="I26" s="201">
        <v>18.67245657568239</v>
      </c>
      <c r="J26" s="201">
        <v>1.8636847710330073</v>
      </c>
      <c r="K26" s="201">
        <v>9.827496079456338</v>
      </c>
      <c r="L26" s="202">
        <v>4.164600892414484</v>
      </c>
    </row>
    <row r="27" spans="1:12" ht="12.75">
      <c r="A27" s="195" t="s">
        <v>555</v>
      </c>
      <c r="B27" s="203">
        <v>5.21</v>
      </c>
      <c r="C27" s="197">
        <v>182</v>
      </c>
      <c r="D27" s="197">
        <v>190.1</v>
      </c>
      <c r="E27" s="197">
        <v>190.2</v>
      </c>
      <c r="F27" s="197">
        <v>214.9</v>
      </c>
      <c r="G27" s="197">
        <v>213.1</v>
      </c>
      <c r="H27" s="198">
        <v>213.2</v>
      </c>
      <c r="I27" s="201">
        <v>4.505494505494482</v>
      </c>
      <c r="J27" s="201">
        <v>0.052603892688068754</v>
      </c>
      <c r="K27" s="201">
        <v>12.092534174553094</v>
      </c>
      <c r="L27" s="202">
        <v>0.046926325668692925</v>
      </c>
    </row>
    <row r="28" spans="1:12" ht="12.75">
      <c r="A28" s="195" t="s">
        <v>556</v>
      </c>
      <c r="B28" s="203">
        <v>4.05</v>
      </c>
      <c r="C28" s="197">
        <v>165.9</v>
      </c>
      <c r="D28" s="197">
        <v>177.9</v>
      </c>
      <c r="E28" s="197">
        <v>181.3</v>
      </c>
      <c r="F28" s="197">
        <v>187.7</v>
      </c>
      <c r="G28" s="197">
        <v>187.9</v>
      </c>
      <c r="H28" s="198">
        <v>191.5</v>
      </c>
      <c r="I28" s="201">
        <v>9.28270042194093</v>
      </c>
      <c r="J28" s="201">
        <v>1.911186059584054</v>
      </c>
      <c r="K28" s="201">
        <v>5.626034197462772</v>
      </c>
      <c r="L28" s="202">
        <v>1.9159127195316614</v>
      </c>
    </row>
    <row r="29" spans="1:12" ht="12.75">
      <c r="A29" s="195" t="s">
        <v>557</v>
      </c>
      <c r="B29" s="203">
        <v>3.07</v>
      </c>
      <c r="C29" s="197">
        <v>149.2</v>
      </c>
      <c r="D29" s="197">
        <v>163.4</v>
      </c>
      <c r="E29" s="197">
        <v>166.2</v>
      </c>
      <c r="F29" s="197">
        <v>211</v>
      </c>
      <c r="G29" s="197">
        <v>219.1</v>
      </c>
      <c r="H29" s="198">
        <v>226</v>
      </c>
      <c r="I29" s="201">
        <v>11.394101876675606</v>
      </c>
      <c r="J29" s="201">
        <v>1.7135862913096673</v>
      </c>
      <c r="K29" s="201">
        <v>35.98074608904935</v>
      </c>
      <c r="L29" s="202">
        <v>3.14924691921496</v>
      </c>
    </row>
    <row r="30" spans="1:12" ht="12.75">
      <c r="A30" s="195" t="s">
        <v>558</v>
      </c>
      <c r="B30" s="203">
        <v>1.21</v>
      </c>
      <c r="C30" s="197">
        <v>164.4</v>
      </c>
      <c r="D30" s="197">
        <v>134.9</v>
      </c>
      <c r="E30" s="197">
        <v>135.1</v>
      </c>
      <c r="F30" s="197">
        <v>144.8</v>
      </c>
      <c r="G30" s="197">
        <v>146.6</v>
      </c>
      <c r="H30" s="198">
        <v>159.7</v>
      </c>
      <c r="I30" s="201">
        <v>-17.82238442822384</v>
      </c>
      <c r="J30" s="201">
        <v>0.14825796886582054</v>
      </c>
      <c r="K30" s="201">
        <v>18.208734270910426</v>
      </c>
      <c r="L30" s="202">
        <v>8.935879945429747</v>
      </c>
    </row>
    <row r="31" spans="1:12" ht="12.75">
      <c r="A31" s="195" t="s">
        <v>559</v>
      </c>
      <c r="B31" s="204">
        <v>2.28</v>
      </c>
      <c r="C31" s="197">
        <v>186</v>
      </c>
      <c r="D31" s="197">
        <v>188</v>
      </c>
      <c r="E31" s="197">
        <v>189.7</v>
      </c>
      <c r="F31" s="197">
        <v>195.9</v>
      </c>
      <c r="G31" s="197">
        <v>197</v>
      </c>
      <c r="H31" s="198">
        <v>202.8</v>
      </c>
      <c r="I31" s="201">
        <v>1.9892473118279526</v>
      </c>
      <c r="J31" s="201">
        <v>0.9042553191489304</v>
      </c>
      <c r="K31" s="201">
        <v>6.9056404849762885</v>
      </c>
      <c r="L31" s="202">
        <v>2.9441624365482255</v>
      </c>
    </row>
    <row r="32" spans="1:12" ht="12.75" customHeight="1">
      <c r="A32" s="195" t="s">
        <v>560</v>
      </c>
      <c r="B32" s="204">
        <v>0.75</v>
      </c>
      <c r="C32" s="197">
        <v>142.9</v>
      </c>
      <c r="D32" s="197">
        <v>144.8</v>
      </c>
      <c r="E32" s="197">
        <v>145.4</v>
      </c>
      <c r="F32" s="197">
        <v>152</v>
      </c>
      <c r="G32" s="197">
        <v>156.1</v>
      </c>
      <c r="H32" s="198">
        <v>157.1</v>
      </c>
      <c r="I32" s="201">
        <v>1.749475157452764</v>
      </c>
      <c r="J32" s="201">
        <v>0.4143646408839743</v>
      </c>
      <c r="K32" s="201">
        <v>8.046767537826668</v>
      </c>
      <c r="L32" s="202">
        <v>0.640614990390759</v>
      </c>
    </row>
    <row r="33" spans="1:12" ht="12.75" customHeight="1">
      <c r="A33" s="195" t="s">
        <v>561</v>
      </c>
      <c r="B33" s="204">
        <v>1.53</v>
      </c>
      <c r="C33" s="197">
        <v>203.1</v>
      </c>
      <c r="D33" s="197">
        <v>205.3</v>
      </c>
      <c r="E33" s="197">
        <v>207.5</v>
      </c>
      <c r="F33" s="197">
        <v>213</v>
      </c>
      <c r="G33" s="197">
        <v>213</v>
      </c>
      <c r="H33" s="198">
        <v>220.7</v>
      </c>
      <c r="I33" s="201">
        <v>2.166420482520934</v>
      </c>
      <c r="J33" s="201">
        <v>1.0716025328786998</v>
      </c>
      <c r="K33" s="201">
        <v>6.361445783132538</v>
      </c>
      <c r="L33" s="202">
        <v>3.615023474178386</v>
      </c>
    </row>
    <row r="34" spans="1:12" ht="12.75">
      <c r="A34" s="195" t="s">
        <v>562</v>
      </c>
      <c r="B34" s="204">
        <v>6.91</v>
      </c>
      <c r="C34" s="197">
        <v>206.4</v>
      </c>
      <c r="D34" s="197">
        <v>215</v>
      </c>
      <c r="E34" s="197">
        <v>217</v>
      </c>
      <c r="F34" s="197">
        <v>238.9</v>
      </c>
      <c r="G34" s="197">
        <v>240.7</v>
      </c>
      <c r="H34" s="198">
        <v>248.1</v>
      </c>
      <c r="I34" s="201">
        <v>5.1356589147286655</v>
      </c>
      <c r="J34" s="201">
        <v>0.9302325581395365</v>
      </c>
      <c r="K34" s="201">
        <v>14.331797235023046</v>
      </c>
      <c r="L34" s="202">
        <v>3.074366431242211</v>
      </c>
    </row>
    <row r="35" spans="1:12" ht="12.75">
      <c r="A35" s="184"/>
      <c r="B35" s="204"/>
      <c r="C35" s="197"/>
      <c r="D35" s="197"/>
      <c r="E35" s="197"/>
      <c r="F35" s="197"/>
      <c r="G35" s="197"/>
      <c r="H35" s="198"/>
      <c r="I35" s="199"/>
      <c r="J35" s="199"/>
      <c r="K35" s="199"/>
      <c r="L35" s="200"/>
    </row>
    <row r="36" spans="1:12" ht="12.75">
      <c r="A36" s="205" t="s">
        <v>563</v>
      </c>
      <c r="B36" s="190">
        <v>46.8</v>
      </c>
      <c r="C36" s="191">
        <v>192.5</v>
      </c>
      <c r="D36" s="191">
        <v>195.4</v>
      </c>
      <c r="E36" s="191">
        <v>197.9</v>
      </c>
      <c r="F36" s="191">
        <v>212.9</v>
      </c>
      <c r="G36" s="191">
        <v>217.5</v>
      </c>
      <c r="H36" s="192">
        <v>223.1</v>
      </c>
      <c r="I36" s="1449">
        <v>2.805194805194816</v>
      </c>
      <c r="J36" s="1449">
        <v>1.2794268167860707</v>
      </c>
      <c r="K36" s="1449">
        <v>12.73370389085396</v>
      </c>
      <c r="L36" s="1450">
        <v>2.5747126436781684</v>
      </c>
    </row>
    <row r="37" spans="1:12" ht="12.75">
      <c r="A37" s="184"/>
      <c r="B37" s="203"/>
      <c r="C37" s="197"/>
      <c r="D37" s="197"/>
      <c r="E37" s="197"/>
      <c r="F37" s="197"/>
      <c r="G37" s="197"/>
      <c r="H37" s="198"/>
      <c r="I37" s="201"/>
      <c r="J37" s="201"/>
      <c r="K37" s="201"/>
      <c r="L37" s="202"/>
    </row>
    <row r="38" spans="1:12" ht="12.75">
      <c r="A38" s="195" t="s">
        <v>564</v>
      </c>
      <c r="B38" s="203">
        <v>8.92</v>
      </c>
      <c r="C38" s="197">
        <v>146.6</v>
      </c>
      <c r="D38" s="197">
        <v>149.3</v>
      </c>
      <c r="E38" s="197">
        <v>150.3</v>
      </c>
      <c r="F38" s="197">
        <v>153.8</v>
      </c>
      <c r="G38" s="197">
        <v>154.5</v>
      </c>
      <c r="H38" s="198">
        <v>157.4</v>
      </c>
      <c r="I38" s="201">
        <v>2.523874488403834</v>
      </c>
      <c r="J38" s="201">
        <v>0.6697923643670407</v>
      </c>
      <c r="K38" s="201">
        <v>4.723885562208906</v>
      </c>
      <c r="L38" s="1882">
        <v>1.8770226537216956</v>
      </c>
    </row>
    <row r="39" spans="1:12" ht="12.75">
      <c r="A39" s="195" t="s">
        <v>565</v>
      </c>
      <c r="B39" s="203" t="s">
        <v>774</v>
      </c>
      <c r="C39" s="197">
        <v>134.6</v>
      </c>
      <c r="D39" s="197">
        <v>134.6</v>
      </c>
      <c r="E39" s="197">
        <v>135.2</v>
      </c>
      <c r="F39" s="197">
        <v>137</v>
      </c>
      <c r="G39" s="197">
        <v>138.2</v>
      </c>
      <c r="H39" s="198">
        <v>142.1</v>
      </c>
      <c r="I39" s="201">
        <v>0.4457652303120341</v>
      </c>
      <c r="J39" s="201">
        <v>0.4457652303120341</v>
      </c>
      <c r="K39" s="201">
        <v>5.1035502958579855</v>
      </c>
      <c r="L39" s="1882">
        <v>2.8219971056439874</v>
      </c>
    </row>
    <row r="40" spans="1:12" ht="12.75">
      <c r="A40" s="195" t="s">
        <v>566</v>
      </c>
      <c r="B40" s="203" t="s">
        <v>775</v>
      </c>
      <c r="C40" s="197">
        <v>145.4</v>
      </c>
      <c r="D40" s="197">
        <v>149</v>
      </c>
      <c r="E40" s="197">
        <v>149.3</v>
      </c>
      <c r="F40" s="197">
        <v>153.6</v>
      </c>
      <c r="G40" s="197">
        <v>154</v>
      </c>
      <c r="H40" s="198">
        <v>155.6</v>
      </c>
      <c r="I40" s="201">
        <v>2.6822558459422368</v>
      </c>
      <c r="J40" s="201">
        <v>0.20134228187920655</v>
      </c>
      <c r="K40" s="201">
        <v>4.219691895512383</v>
      </c>
      <c r="L40" s="1882">
        <v>1.038961038961034</v>
      </c>
    </row>
    <row r="41" spans="1:12" ht="12.75" customHeight="1">
      <c r="A41" s="195" t="s">
        <v>567</v>
      </c>
      <c r="B41" s="204">
        <v>0.89</v>
      </c>
      <c r="C41" s="197">
        <v>190.2</v>
      </c>
      <c r="D41" s="197">
        <v>194.8</v>
      </c>
      <c r="E41" s="197">
        <v>200.4</v>
      </c>
      <c r="F41" s="197">
        <v>204.5</v>
      </c>
      <c r="G41" s="197">
        <v>204.5</v>
      </c>
      <c r="H41" s="198">
        <v>213.1</v>
      </c>
      <c r="I41" s="201">
        <v>5.362776025236599</v>
      </c>
      <c r="J41" s="201">
        <v>2.874743326488698</v>
      </c>
      <c r="K41" s="201">
        <v>6.337325349301381</v>
      </c>
      <c r="L41" s="1883">
        <v>4.205378973105127</v>
      </c>
    </row>
    <row r="42" spans="1:12" ht="12.75">
      <c r="A42" s="195" t="s">
        <v>568</v>
      </c>
      <c r="B42" s="204">
        <v>2.2</v>
      </c>
      <c r="C42" s="197">
        <v>140</v>
      </c>
      <c r="D42" s="197">
        <v>146.7</v>
      </c>
      <c r="E42" s="197">
        <v>149.5</v>
      </c>
      <c r="F42" s="197">
        <v>154.2</v>
      </c>
      <c r="G42" s="197">
        <v>154.2</v>
      </c>
      <c r="H42" s="198">
        <v>158.2</v>
      </c>
      <c r="I42" s="201">
        <v>6.785714285714278</v>
      </c>
      <c r="J42" s="201">
        <v>1.9086571233810616</v>
      </c>
      <c r="K42" s="201">
        <v>5.819397993311043</v>
      </c>
      <c r="L42" s="1883">
        <v>2.5940337224383825</v>
      </c>
    </row>
    <row r="43" spans="1:12" ht="12.75">
      <c r="A43" s="195" t="s">
        <v>569</v>
      </c>
      <c r="B43" s="204">
        <v>14.87</v>
      </c>
      <c r="C43" s="197">
        <v>213.4</v>
      </c>
      <c r="D43" s="197">
        <v>217.2</v>
      </c>
      <c r="E43" s="197">
        <v>218.7</v>
      </c>
      <c r="F43" s="197">
        <v>253.4</v>
      </c>
      <c r="G43" s="197">
        <v>255</v>
      </c>
      <c r="H43" s="198">
        <v>258.3</v>
      </c>
      <c r="I43" s="201">
        <v>2.483598875351433</v>
      </c>
      <c r="J43" s="201">
        <v>0.6906077348066191</v>
      </c>
      <c r="K43" s="201">
        <v>18.106995884773667</v>
      </c>
      <c r="L43" s="1883">
        <v>1.294117647058826</v>
      </c>
    </row>
    <row r="44" spans="1:12" ht="12.75" customHeight="1">
      <c r="A44" s="195" t="s">
        <v>570</v>
      </c>
      <c r="B44" s="204">
        <v>3.5</v>
      </c>
      <c r="C44" s="197">
        <v>144.6</v>
      </c>
      <c r="D44" s="197">
        <v>152</v>
      </c>
      <c r="E44" s="197">
        <v>152.7</v>
      </c>
      <c r="F44" s="197">
        <v>160.1</v>
      </c>
      <c r="G44" s="197">
        <v>160.1</v>
      </c>
      <c r="H44" s="198">
        <v>168.4</v>
      </c>
      <c r="I44" s="201">
        <v>5.601659751037346</v>
      </c>
      <c r="J44" s="201">
        <v>0.46052631578945125</v>
      </c>
      <c r="K44" s="201">
        <v>10.281597904387695</v>
      </c>
      <c r="L44" s="1883">
        <v>5.184259837601516</v>
      </c>
    </row>
    <row r="45" spans="1:12" ht="12.75" customHeight="1">
      <c r="A45" s="195" t="s">
        <v>571</v>
      </c>
      <c r="B45" s="204">
        <v>4.19</v>
      </c>
      <c r="C45" s="197">
        <v>161.8</v>
      </c>
      <c r="D45" s="197">
        <v>168.5</v>
      </c>
      <c r="E45" s="197">
        <v>168.5</v>
      </c>
      <c r="F45" s="197">
        <v>176.9</v>
      </c>
      <c r="G45" s="197">
        <v>176.9</v>
      </c>
      <c r="H45" s="198">
        <v>176.9</v>
      </c>
      <c r="I45" s="201">
        <v>4.140914709517915</v>
      </c>
      <c r="J45" s="201">
        <v>0</v>
      </c>
      <c r="K45" s="201">
        <v>4.985163204747778</v>
      </c>
      <c r="L45" s="1883">
        <v>0</v>
      </c>
    </row>
    <row r="46" spans="1:12" ht="12.75" customHeight="1">
      <c r="A46" s="195" t="s">
        <v>572</v>
      </c>
      <c r="B46" s="204">
        <v>1.26</v>
      </c>
      <c r="C46" s="197">
        <v>158.9</v>
      </c>
      <c r="D46" s="197">
        <v>160</v>
      </c>
      <c r="E46" s="197">
        <v>162.6</v>
      </c>
      <c r="F46" s="197">
        <v>187.6</v>
      </c>
      <c r="G46" s="197">
        <v>192</v>
      </c>
      <c r="H46" s="198">
        <v>198.5</v>
      </c>
      <c r="I46" s="201">
        <v>2.328508495909375</v>
      </c>
      <c r="J46" s="201">
        <v>1.6249999999999858</v>
      </c>
      <c r="K46" s="201">
        <v>22.07872078720787</v>
      </c>
      <c r="L46" s="1883">
        <v>3.3854166666666714</v>
      </c>
    </row>
    <row r="47" spans="1:12" ht="12.75">
      <c r="A47" s="195" t="s">
        <v>573</v>
      </c>
      <c r="B47" s="203" t="s">
        <v>776</v>
      </c>
      <c r="C47" s="197">
        <v>300.8</v>
      </c>
      <c r="D47" s="197">
        <v>301.9</v>
      </c>
      <c r="E47" s="197">
        <v>304.3</v>
      </c>
      <c r="F47" s="197">
        <v>375.6</v>
      </c>
      <c r="G47" s="197">
        <v>378.1</v>
      </c>
      <c r="H47" s="198">
        <v>379.8</v>
      </c>
      <c r="I47" s="201">
        <v>1.1635638297872362</v>
      </c>
      <c r="J47" s="201">
        <v>0.7949652202716209</v>
      </c>
      <c r="K47" s="201">
        <v>24.811041735129805</v>
      </c>
      <c r="L47" s="1882">
        <v>0.4496165035704678</v>
      </c>
    </row>
    <row r="48" spans="1:12" ht="12.75">
      <c r="A48" s="195" t="s">
        <v>574</v>
      </c>
      <c r="B48" s="204">
        <v>4.03</v>
      </c>
      <c r="C48" s="197">
        <v>254.6</v>
      </c>
      <c r="D48" s="197">
        <v>255.1</v>
      </c>
      <c r="E48" s="197">
        <v>253.3</v>
      </c>
      <c r="F48" s="197">
        <v>261.6</v>
      </c>
      <c r="G48" s="197">
        <v>309</v>
      </c>
      <c r="H48" s="198">
        <v>311.8</v>
      </c>
      <c r="I48" s="201">
        <v>-0.5106048703849098</v>
      </c>
      <c r="J48" s="201">
        <v>-0.70560564484515</v>
      </c>
      <c r="K48" s="201">
        <v>23.09514409790762</v>
      </c>
      <c r="L48" s="1883">
        <v>0.9061488673139309</v>
      </c>
    </row>
    <row r="49" spans="1:12" ht="12.75" customHeight="1">
      <c r="A49" s="195" t="s">
        <v>575</v>
      </c>
      <c r="B49" s="204">
        <v>3.61</v>
      </c>
      <c r="C49" s="197">
        <v>269.5</v>
      </c>
      <c r="D49" s="197">
        <v>270.1</v>
      </c>
      <c r="E49" s="197">
        <v>268</v>
      </c>
      <c r="F49" s="197">
        <v>277.4</v>
      </c>
      <c r="G49" s="197">
        <v>330.6</v>
      </c>
      <c r="H49" s="198">
        <v>333.5</v>
      </c>
      <c r="I49" s="201">
        <v>-0.5565862708719891</v>
      </c>
      <c r="J49" s="201">
        <v>-0.7774898185857211</v>
      </c>
      <c r="K49" s="201">
        <v>24.44029850746267</v>
      </c>
      <c r="L49" s="1883">
        <v>0.8771929824561369</v>
      </c>
    </row>
    <row r="50" spans="1:12" ht="12.75" customHeight="1">
      <c r="A50" s="195" t="s">
        <v>576</v>
      </c>
      <c r="B50" s="204">
        <v>2.54</v>
      </c>
      <c r="C50" s="197">
        <v>301.7</v>
      </c>
      <c r="D50" s="197">
        <v>302.5</v>
      </c>
      <c r="E50" s="197">
        <v>300.8</v>
      </c>
      <c r="F50" s="197">
        <v>302.4</v>
      </c>
      <c r="G50" s="197">
        <v>374.6</v>
      </c>
      <c r="H50" s="198">
        <v>378.5</v>
      </c>
      <c r="I50" s="201">
        <v>-0.2983095790520309</v>
      </c>
      <c r="J50" s="201">
        <v>-0.5619834710743845</v>
      </c>
      <c r="K50" s="201">
        <v>25.831117021276583</v>
      </c>
      <c r="L50" s="1883">
        <v>1.0411105178857412</v>
      </c>
    </row>
    <row r="51" spans="1:12" ht="12.75" customHeight="1">
      <c r="A51" s="195" t="s">
        <v>577</v>
      </c>
      <c r="B51" s="204">
        <v>1.07</v>
      </c>
      <c r="C51" s="197">
        <v>184.5</v>
      </c>
      <c r="D51" s="197">
        <v>184.6</v>
      </c>
      <c r="E51" s="197">
        <v>183</v>
      </c>
      <c r="F51" s="197">
        <v>212.6</v>
      </c>
      <c r="G51" s="197">
        <v>212.6</v>
      </c>
      <c r="H51" s="198">
        <v>216.1</v>
      </c>
      <c r="I51" s="201">
        <v>-0.8130081300813004</v>
      </c>
      <c r="J51" s="201">
        <v>-0.8667388949078969</v>
      </c>
      <c r="K51" s="201">
        <v>18.087431693989075</v>
      </c>
      <c r="L51" s="1883">
        <v>1.6462841015992353</v>
      </c>
    </row>
    <row r="52" spans="1:12" ht="12.75" customHeight="1">
      <c r="A52" s="195" t="s">
        <v>578</v>
      </c>
      <c r="B52" s="204">
        <v>0.42</v>
      </c>
      <c r="C52" s="197">
        <v>126.6</v>
      </c>
      <c r="D52" s="197">
        <v>126.6</v>
      </c>
      <c r="E52" s="197">
        <v>126.6</v>
      </c>
      <c r="F52" s="197">
        <v>126.6</v>
      </c>
      <c r="G52" s="197">
        <v>126.6</v>
      </c>
      <c r="H52" s="198">
        <v>126.8</v>
      </c>
      <c r="I52" s="201">
        <v>0</v>
      </c>
      <c r="J52" s="201">
        <v>0</v>
      </c>
      <c r="K52" s="201">
        <v>0.15797788309637895</v>
      </c>
      <c r="L52" s="1883">
        <v>0.15797788309637895</v>
      </c>
    </row>
    <row r="53" spans="1:12" ht="12.75">
      <c r="A53" s="195" t="s">
        <v>579</v>
      </c>
      <c r="B53" s="204">
        <v>8.03</v>
      </c>
      <c r="C53" s="197">
        <v>179.4</v>
      </c>
      <c r="D53" s="197">
        <v>183.2</v>
      </c>
      <c r="E53" s="197">
        <v>186.5</v>
      </c>
      <c r="F53" s="197">
        <v>192.3</v>
      </c>
      <c r="G53" s="197">
        <v>192.3</v>
      </c>
      <c r="H53" s="198">
        <v>197.7</v>
      </c>
      <c r="I53" s="201">
        <v>3.957636566332212</v>
      </c>
      <c r="J53" s="201">
        <v>1.8013100436681242</v>
      </c>
      <c r="K53" s="201">
        <v>6.00536193029491</v>
      </c>
      <c r="L53" s="1883">
        <v>2.808112324492967</v>
      </c>
    </row>
    <row r="54" spans="1:12" ht="12.75" customHeight="1">
      <c r="A54" s="195" t="s">
        <v>580</v>
      </c>
      <c r="B54" s="204">
        <v>6.21</v>
      </c>
      <c r="C54" s="197">
        <v>185.5</v>
      </c>
      <c r="D54" s="197">
        <v>189.4</v>
      </c>
      <c r="E54" s="197">
        <v>193.1</v>
      </c>
      <c r="F54" s="197">
        <v>200.2</v>
      </c>
      <c r="G54" s="197">
        <v>200.2</v>
      </c>
      <c r="H54" s="198">
        <v>204.7</v>
      </c>
      <c r="I54" s="201">
        <v>4.097035040431265</v>
      </c>
      <c r="J54" s="201">
        <v>1.9535374868004283</v>
      </c>
      <c r="K54" s="201">
        <v>6.007250129466584</v>
      </c>
      <c r="L54" s="1883">
        <v>2.2477522477522456</v>
      </c>
    </row>
    <row r="55" spans="1:12" ht="12.75" customHeight="1">
      <c r="A55" s="195" t="s">
        <v>581</v>
      </c>
      <c r="B55" s="204">
        <v>1.82</v>
      </c>
      <c r="C55" s="197">
        <v>158.2</v>
      </c>
      <c r="D55" s="197">
        <v>161.5</v>
      </c>
      <c r="E55" s="197">
        <v>163</v>
      </c>
      <c r="F55" s="197">
        <v>164.8</v>
      </c>
      <c r="G55" s="197">
        <v>164.8</v>
      </c>
      <c r="H55" s="198">
        <v>173.2</v>
      </c>
      <c r="I55" s="201">
        <v>3.0341340075853367</v>
      </c>
      <c r="J55" s="201">
        <v>0.9287925696594499</v>
      </c>
      <c r="K55" s="201">
        <v>6.257668711656422</v>
      </c>
      <c r="L55" s="1883">
        <v>5.097087378640765</v>
      </c>
    </row>
    <row r="56" spans="1:12" ht="12.75">
      <c r="A56" s="195" t="s">
        <v>582</v>
      </c>
      <c r="B56" s="204">
        <v>7.09</v>
      </c>
      <c r="C56" s="197">
        <v>211</v>
      </c>
      <c r="D56" s="197">
        <v>212</v>
      </c>
      <c r="E56" s="197">
        <v>219.4</v>
      </c>
      <c r="F56" s="197">
        <v>225.1</v>
      </c>
      <c r="G56" s="197">
        <v>224.9</v>
      </c>
      <c r="H56" s="198">
        <v>240.6</v>
      </c>
      <c r="I56" s="201">
        <v>3.9810426540284283</v>
      </c>
      <c r="J56" s="201">
        <v>3.49056603773586</v>
      </c>
      <c r="K56" s="201">
        <v>9.662716499544203</v>
      </c>
      <c r="L56" s="1883">
        <v>6.980880391285012</v>
      </c>
    </row>
    <row r="57" spans="1:12" ht="12.75" customHeight="1">
      <c r="A57" s="195" t="s">
        <v>583</v>
      </c>
      <c r="B57" s="204">
        <v>4.78</v>
      </c>
      <c r="C57" s="197">
        <v>236.7</v>
      </c>
      <c r="D57" s="197">
        <v>237</v>
      </c>
      <c r="E57" s="197">
        <v>246.6</v>
      </c>
      <c r="F57" s="197">
        <v>248.2</v>
      </c>
      <c r="G57" s="197">
        <v>248.2</v>
      </c>
      <c r="H57" s="198">
        <v>268.3</v>
      </c>
      <c r="I57" s="201">
        <v>4.182509505703422</v>
      </c>
      <c r="J57" s="201">
        <v>4.050632911392398</v>
      </c>
      <c r="K57" s="201">
        <v>8.799675587996774</v>
      </c>
      <c r="L57" s="1883">
        <v>8.098307816277213</v>
      </c>
    </row>
    <row r="58" spans="1:12" ht="12.75" customHeight="1">
      <c r="A58" s="195" t="s">
        <v>584</v>
      </c>
      <c r="B58" s="204">
        <v>1.63</v>
      </c>
      <c r="C58" s="197">
        <v>150.1</v>
      </c>
      <c r="D58" s="197">
        <v>149.5</v>
      </c>
      <c r="E58" s="197">
        <v>154.2</v>
      </c>
      <c r="F58" s="197">
        <v>164.7</v>
      </c>
      <c r="G58" s="197">
        <v>164.7</v>
      </c>
      <c r="H58" s="198">
        <v>173.3</v>
      </c>
      <c r="I58" s="201">
        <v>2.731512325116597</v>
      </c>
      <c r="J58" s="201">
        <v>3.143812709030101</v>
      </c>
      <c r="K58" s="201">
        <v>12.38651102464334</v>
      </c>
      <c r="L58" s="1883">
        <v>5.221615057680637</v>
      </c>
    </row>
    <row r="59" spans="1:12" ht="12.75" customHeight="1">
      <c r="A59" s="195" t="s">
        <v>585</v>
      </c>
      <c r="B59" s="204">
        <v>0.68</v>
      </c>
      <c r="C59" s="197">
        <v>182.1</v>
      </c>
      <c r="D59" s="197">
        <v>193.9</v>
      </c>
      <c r="E59" s="197">
        <v>194</v>
      </c>
      <c r="F59" s="197">
        <v>216</v>
      </c>
      <c r="G59" s="197">
        <v>212.1</v>
      </c>
      <c r="H59" s="198">
        <v>216.1</v>
      </c>
      <c r="I59" s="201">
        <v>6.534870950027468</v>
      </c>
      <c r="J59" s="201">
        <v>0.051572975760706186</v>
      </c>
      <c r="K59" s="201">
        <v>11.391752577319593</v>
      </c>
      <c r="L59" s="1883">
        <v>1.8859028760018788</v>
      </c>
    </row>
    <row r="60" spans="1:12" ht="12.75">
      <c r="A60" s="206" t="s">
        <v>586</v>
      </c>
      <c r="B60" s="207">
        <v>1.66</v>
      </c>
      <c r="C60" s="208">
        <v>172.7</v>
      </c>
      <c r="D60" s="208">
        <v>173.2</v>
      </c>
      <c r="E60" s="208">
        <v>178.2</v>
      </c>
      <c r="F60" s="208">
        <v>191.4</v>
      </c>
      <c r="G60" s="208">
        <v>191.4</v>
      </c>
      <c r="H60" s="209">
        <v>200.9</v>
      </c>
      <c r="I60" s="210">
        <v>3.1847133757961785</v>
      </c>
      <c r="J60" s="210">
        <v>2.8868360277136276</v>
      </c>
      <c r="K60" s="210">
        <v>12.738496071829417</v>
      </c>
      <c r="L60" s="1884">
        <v>4.9634273772204835</v>
      </c>
    </row>
    <row r="61" spans="1:12" ht="12.75">
      <c r="A61" s="212" t="s">
        <v>962</v>
      </c>
      <c r="B61" s="204">
        <v>2.7129871270971364</v>
      </c>
      <c r="C61" s="197">
        <v>448.6</v>
      </c>
      <c r="D61" s="197">
        <v>449.1</v>
      </c>
      <c r="E61" s="197">
        <v>449.1</v>
      </c>
      <c r="F61" s="197">
        <v>609.8</v>
      </c>
      <c r="G61" s="197">
        <v>610.1</v>
      </c>
      <c r="H61" s="198">
        <v>610.5</v>
      </c>
      <c r="I61" s="201">
        <v>0.11145786892554099</v>
      </c>
      <c r="J61" s="201">
        <v>0</v>
      </c>
      <c r="K61" s="201">
        <v>35.93854375417499</v>
      </c>
      <c r="L61" s="1883">
        <v>0.06556302245532208</v>
      </c>
    </row>
    <row r="62" spans="1:12" ht="13.5" thickBot="1">
      <c r="A62" s="213" t="s">
        <v>963</v>
      </c>
      <c r="B62" s="214">
        <v>97.28701000738475</v>
      </c>
      <c r="C62" s="215">
        <v>175.9</v>
      </c>
      <c r="D62" s="215">
        <v>182.7</v>
      </c>
      <c r="E62" s="215">
        <v>187.8</v>
      </c>
      <c r="F62" s="215">
        <v>197.4</v>
      </c>
      <c r="G62" s="215">
        <v>201.9</v>
      </c>
      <c r="H62" s="216">
        <v>209.6</v>
      </c>
      <c r="I62" s="217">
        <v>6.765207504263799</v>
      </c>
      <c r="J62" s="217">
        <v>2.7914614121510795</v>
      </c>
      <c r="K62" s="217">
        <v>11.608093716719907</v>
      </c>
      <c r="L62" s="1885">
        <v>3.813769192669625</v>
      </c>
    </row>
    <row r="63" spans="1:12" ht="13.5" thickTop="1">
      <c r="A63" s="1777" t="s">
        <v>587</v>
      </c>
      <c r="B63" s="1778"/>
      <c r="C63" s="1778"/>
      <c r="D63" s="1778"/>
      <c r="E63" s="1778"/>
      <c r="F63" s="1778"/>
      <c r="G63" s="1778"/>
      <c r="H63" s="1778"/>
      <c r="I63" s="1778"/>
      <c r="J63" s="1778"/>
      <c r="K63" s="1778"/>
      <c r="L63" s="1779"/>
    </row>
    <row r="64" spans="1:12" ht="12.75">
      <c r="A64" s="219" t="s">
        <v>694</v>
      </c>
      <c r="B64" s="190">
        <v>100</v>
      </c>
      <c r="C64" s="191">
        <v>174.9</v>
      </c>
      <c r="D64" s="191">
        <v>181</v>
      </c>
      <c r="E64" s="191">
        <v>185</v>
      </c>
      <c r="F64" s="191">
        <v>197.9</v>
      </c>
      <c r="G64" s="191">
        <v>201.9</v>
      </c>
      <c r="H64" s="192">
        <v>210</v>
      </c>
      <c r="I64" s="193">
        <v>5.774728416237849</v>
      </c>
      <c r="J64" s="193">
        <v>2.209944751381215</v>
      </c>
      <c r="K64" s="193">
        <v>13.513513513513516</v>
      </c>
      <c r="L64" s="194">
        <v>4.011887072808335</v>
      </c>
    </row>
    <row r="65" spans="1:12" ht="12.75">
      <c r="A65" s="722" t="s">
        <v>954</v>
      </c>
      <c r="B65" s="203">
        <v>51.53</v>
      </c>
      <c r="C65" s="197">
        <v>165.7</v>
      </c>
      <c r="D65" s="197">
        <v>173.8</v>
      </c>
      <c r="E65" s="197">
        <v>179.9</v>
      </c>
      <c r="F65" s="197">
        <v>191.7</v>
      </c>
      <c r="G65" s="197">
        <v>196</v>
      </c>
      <c r="H65" s="198">
        <v>205.9</v>
      </c>
      <c r="I65" s="201">
        <v>8.56970428485215</v>
      </c>
      <c r="J65" s="201">
        <v>3.5097813578826305</v>
      </c>
      <c r="K65" s="201">
        <v>14.45247359644246</v>
      </c>
      <c r="L65" s="202">
        <v>5.051020408163282</v>
      </c>
    </row>
    <row r="66" spans="1:12" ht="12.75">
      <c r="A66" s="723" t="s">
        <v>955</v>
      </c>
      <c r="B66" s="220">
        <v>48.47</v>
      </c>
      <c r="C66" s="208">
        <v>184.8</v>
      </c>
      <c r="D66" s="208">
        <v>188.8</v>
      </c>
      <c r="E66" s="208">
        <v>190.4</v>
      </c>
      <c r="F66" s="208">
        <v>204.6</v>
      </c>
      <c r="G66" s="208">
        <v>208.3</v>
      </c>
      <c r="H66" s="209">
        <v>214.3</v>
      </c>
      <c r="I66" s="210">
        <v>3.030303030303031</v>
      </c>
      <c r="J66" s="210">
        <v>0.8474576271186436</v>
      </c>
      <c r="K66" s="210">
        <v>12.55252100840336</v>
      </c>
      <c r="L66" s="211">
        <v>2.8804608737397928</v>
      </c>
    </row>
    <row r="67" spans="1:12" ht="12.75">
      <c r="A67" s="184" t="s">
        <v>956</v>
      </c>
      <c r="B67" s="221">
        <v>81.26</v>
      </c>
      <c r="C67" s="197">
        <v>170</v>
      </c>
      <c r="D67" s="197">
        <v>175.3</v>
      </c>
      <c r="E67" s="197">
        <v>179.8</v>
      </c>
      <c r="F67" s="197">
        <v>188.6</v>
      </c>
      <c r="G67" s="197">
        <v>193.6</v>
      </c>
      <c r="H67" s="198">
        <v>202.6</v>
      </c>
      <c r="I67" s="201">
        <v>5.764705882352942</v>
      </c>
      <c r="J67" s="201">
        <v>2.5670279520821424</v>
      </c>
      <c r="K67" s="201">
        <v>12.68075639599553</v>
      </c>
      <c r="L67" s="202">
        <v>4.6487603305785115</v>
      </c>
    </row>
    <row r="68" spans="1:12" ht="12.75">
      <c r="A68" s="184" t="s">
        <v>957</v>
      </c>
      <c r="B68" s="222">
        <v>18.74</v>
      </c>
      <c r="C68" s="208">
        <v>196.5</v>
      </c>
      <c r="D68" s="208">
        <v>205.7</v>
      </c>
      <c r="E68" s="208">
        <v>207.4</v>
      </c>
      <c r="F68" s="208">
        <v>238.3</v>
      </c>
      <c r="G68" s="208">
        <v>238.2</v>
      </c>
      <c r="H68" s="209">
        <v>241.8</v>
      </c>
      <c r="I68" s="210">
        <v>5.547073791348595</v>
      </c>
      <c r="J68" s="210">
        <v>0.8264462809917319</v>
      </c>
      <c r="K68" s="210">
        <v>16.586306653809075</v>
      </c>
      <c r="L68" s="211">
        <v>1.5113350125944578</v>
      </c>
    </row>
    <row r="69" spans="1:12" ht="12.75">
      <c r="A69" s="722" t="s">
        <v>958</v>
      </c>
      <c r="B69" s="221">
        <v>68.86</v>
      </c>
      <c r="C69" s="197">
        <v>170.3</v>
      </c>
      <c r="D69" s="197">
        <v>177.7</v>
      </c>
      <c r="E69" s="197">
        <v>182.5</v>
      </c>
      <c r="F69" s="197">
        <v>198.3</v>
      </c>
      <c r="G69" s="197">
        <v>201.1</v>
      </c>
      <c r="H69" s="198">
        <v>209.7</v>
      </c>
      <c r="I69" s="201">
        <v>7.163828537874338</v>
      </c>
      <c r="J69" s="201">
        <v>2.7011817670230727</v>
      </c>
      <c r="K69" s="201">
        <v>14.904109589041099</v>
      </c>
      <c r="L69" s="202">
        <v>4.276479363500755</v>
      </c>
    </row>
    <row r="70" spans="1:12" ht="12.75">
      <c r="A70" s="723" t="s">
        <v>959</v>
      </c>
      <c r="B70" s="222">
        <v>31.14</v>
      </c>
      <c r="C70" s="208">
        <v>185.3</v>
      </c>
      <c r="D70" s="208">
        <v>188.4</v>
      </c>
      <c r="E70" s="208">
        <v>190.5</v>
      </c>
      <c r="F70" s="208">
        <v>197.1</v>
      </c>
      <c r="G70" s="208">
        <v>203.7</v>
      </c>
      <c r="H70" s="209">
        <v>210.6</v>
      </c>
      <c r="I70" s="210">
        <v>2.806260118726385</v>
      </c>
      <c r="J70" s="210">
        <v>1.114649681528661</v>
      </c>
      <c r="K70" s="210">
        <v>10.551181102362193</v>
      </c>
      <c r="L70" s="211">
        <v>3.387334315169383</v>
      </c>
    </row>
    <row r="71" spans="1:12" ht="12.75">
      <c r="A71" s="184" t="s">
        <v>960</v>
      </c>
      <c r="B71" s="221">
        <v>17.03</v>
      </c>
      <c r="C71" s="197">
        <v>221.7</v>
      </c>
      <c r="D71" s="197">
        <v>224.4</v>
      </c>
      <c r="E71" s="197">
        <v>227.5</v>
      </c>
      <c r="F71" s="197">
        <v>259</v>
      </c>
      <c r="G71" s="197">
        <v>266.8</v>
      </c>
      <c r="H71" s="198">
        <v>272.5</v>
      </c>
      <c r="I71" s="201">
        <v>2.6161479476770353</v>
      </c>
      <c r="J71" s="201">
        <v>1.3814616755793168</v>
      </c>
      <c r="K71" s="201">
        <v>19.78021978021978</v>
      </c>
      <c r="L71" s="202">
        <v>2.136431784107941</v>
      </c>
    </row>
    <row r="72" spans="1:12" ht="12.75">
      <c r="A72" s="223" t="s">
        <v>961</v>
      </c>
      <c r="B72" s="222">
        <v>82.97</v>
      </c>
      <c r="C72" s="208">
        <v>165.3</v>
      </c>
      <c r="D72" s="208">
        <v>172.1</v>
      </c>
      <c r="E72" s="208">
        <v>176.3</v>
      </c>
      <c r="F72" s="208">
        <v>185.4</v>
      </c>
      <c r="G72" s="208">
        <v>188.6</v>
      </c>
      <c r="H72" s="209">
        <v>197.1</v>
      </c>
      <c r="I72" s="210">
        <v>6.654567453115547</v>
      </c>
      <c r="J72" s="210">
        <v>2.4404416037187673</v>
      </c>
      <c r="K72" s="210">
        <v>11.798071469086779</v>
      </c>
      <c r="L72" s="211">
        <v>4.506892895015909</v>
      </c>
    </row>
    <row r="73" spans="1:12" ht="12.75">
      <c r="A73" s="224" t="s">
        <v>962</v>
      </c>
      <c r="B73" s="225">
        <v>3.0403594784183583</v>
      </c>
      <c r="C73" s="226">
        <v>418.3</v>
      </c>
      <c r="D73" s="226">
        <v>418.3</v>
      </c>
      <c r="E73" s="226">
        <v>418.3</v>
      </c>
      <c r="F73" s="226">
        <v>577.1</v>
      </c>
      <c r="G73" s="226">
        <v>577.1</v>
      </c>
      <c r="H73" s="227">
        <v>577.1</v>
      </c>
      <c r="I73" s="201">
        <v>0</v>
      </c>
      <c r="J73" s="201">
        <v>0</v>
      </c>
      <c r="K73" s="201">
        <v>37.96318431747551</v>
      </c>
      <c r="L73" s="202">
        <v>0</v>
      </c>
    </row>
    <row r="74" spans="1:12" ht="12.75">
      <c r="A74" s="228" t="s">
        <v>963</v>
      </c>
      <c r="B74" s="207">
        <v>96.95964052158165</v>
      </c>
      <c r="C74" s="208">
        <v>167.3</v>
      </c>
      <c r="D74" s="208">
        <v>173.6</v>
      </c>
      <c r="E74" s="208">
        <v>177.7</v>
      </c>
      <c r="F74" s="208">
        <v>186.1</v>
      </c>
      <c r="G74" s="208">
        <v>190.2</v>
      </c>
      <c r="H74" s="209">
        <v>198.5</v>
      </c>
      <c r="I74" s="210">
        <v>6.216377764494908</v>
      </c>
      <c r="J74" s="210">
        <v>2.3617511520737366</v>
      </c>
      <c r="K74" s="210">
        <v>11.705120990433329</v>
      </c>
      <c r="L74" s="211">
        <v>4.363827549947445</v>
      </c>
    </row>
    <row r="75" spans="1:12" ht="12.75">
      <c r="A75" s="1774" t="s">
        <v>588</v>
      </c>
      <c r="B75" s="1775"/>
      <c r="C75" s="1775"/>
      <c r="D75" s="1775"/>
      <c r="E75" s="1775"/>
      <c r="F75" s="1775"/>
      <c r="G75" s="1775"/>
      <c r="H75" s="1776"/>
      <c r="I75" s="1775"/>
      <c r="J75" s="1775"/>
      <c r="K75" s="1775"/>
      <c r="L75" s="229"/>
    </row>
    <row r="76" spans="1:12" ht="12.75">
      <c r="A76" s="184" t="s">
        <v>694</v>
      </c>
      <c r="B76" s="1447">
        <v>100</v>
      </c>
      <c r="C76" s="1448">
        <v>187.1</v>
      </c>
      <c r="D76" s="1448">
        <v>194</v>
      </c>
      <c r="E76" s="1448">
        <v>199.8</v>
      </c>
      <c r="F76" s="1448">
        <v>213.6</v>
      </c>
      <c r="G76" s="1448">
        <v>218.3</v>
      </c>
      <c r="H76" s="192">
        <v>225.9</v>
      </c>
      <c r="I76" s="1451">
        <v>6.787814003206847</v>
      </c>
      <c r="J76" s="1451">
        <v>2.9896907216494952</v>
      </c>
      <c r="K76" s="1451">
        <v>13.063063063063069</v>
      </c>
      <c r="L76" s="1452">
        <v>3.4814475492441517</v>
      </c>
    </row>
    <row r="77" spans="1:12" ht="12.75">
      <c r="A77" s="722" t="s">
        <v>954</v>
      </c>
      <c r="B77" s="203">
        <v>54.98</v>
      </c>
      <c r="C77" s="197">
        <v>178.9</v>
      </c>
      <c r="D77" s="197">
        <v>189.1</v>
      </c>
      <c r="E77" s="197">
        <v>197.6</v>
      </c>
      <c r="F77" s="197">
        <v>209.3</v>
      </c>
      <c r="G77" s="197">
        <v>214.1</v>
      </c>
      <c r="H77" s="198">
        <v>223.3</v>
      </c>
      <c r="I77" s="201">
        <v>10.45276690888764</v>
      </c>
      <c r="J77" s="201">
        <v>4.494976203067154</v>
      </c>
      <c r="K77" s="201">
        <v>13.006072874493938</v>
      </c>
      <c r="L77" s="202">
        <v>4.297057449789833</v>
      </c>
    </row>
    <row r="78" spans="1:12" ht="12.75">
      <c r="A78" s="230" t="s">
        <v>955</v>
      </c>
      <c r="B78" s="220">
        <v>45.02</v>
      </c>
      <c r="C78" s="208">
        <v>197.2</v>
      </c>
      <c r="D78" s="208">
        <v>199.8</v>
      </c>
      <c r="E78" s="208">
        <v>202.5</v>
      </c>
      <c r="F78" s="208">
        <v>218.9</v>
      </c>
      <c r="G78" s="208">
        <v>223.3</v>
      </c>
      <c r="H78" s="209">
        <v>229</v>
      </c>
      <c r="I78" s="210">
        <v>2.6876267748478853</v>
      </c>
      <c r="J78" s="210">
        <v>1.3513513513513402</v>
      </c>
      <c r="K78" s="210">
        <v>13.086419753086417</v>
      </c>
      <c r="L78" s="211">
        <v>2.5526197939990993</v>
      </c>
    </row>
    <row r="79" spans="1:12" ht="12.75">
      <c r="A79" s="224" t="s">
        <v>962</v>
      </c>
      <c r="B79" s="225">
        <v>2.5436097629598367</v>
      </c>
      <c r="C79" s="226">
        <v>450.8</v>
      </c>
      <c r="D79" s="226">
        <v>451.7</v>
      </c>
      <c r="E79" s="226">
        <v>451.7</v>
      </c>
      <c r="F79" s="226">
        <v>612.8</v>
      </c>
      <c r="G79" s="226">
        <v>613.3</v>
      </c>
      <c r="H79" s="227">
        <v>613.3</v>
      </c>
      <c r="I79" s="201">
        <v>0.19964507542147203</v>
      </c>
      <c r="J79" s="201">
        <v>0</v>
      </c>
      <c r="K79" s="201">
        <v>35.7759574939119</v>
      </c>
      <c r="L79" s="202">
        <v>0</v>
      </c>
    </row>
    <row r="80" spans="1:12" ht="12.75">
      <c r="A80" s="228" t="s">
        <v>963</v>
      </c>
      <c r="B80" s="207">
        <v>97.45639023704015</v>
      </c>
      <c r="C80" s="208">
        <v>180.3</v>
      </c>
      <c r="D80" s="208">
        <v>187.2</v>
      </c>
      <c r="E80" s="208">
        <v>193.3</v>
      </c>
      <c r="F80" s="208">
        <v>203.2</v>
      </c>
      <c r="G80" s="208">
        <v>208</v>
      </c>
      <c r="H80" s="209">
        <v>215.8</v>
      </c>
      <c r="I80" s="210">
        <v>7.210205213532987</v>
      </c>
      <c r="J80" s="210">
        <v>3.2585470085470263</v>
      </c>
      <c r="K80" s="210">
        <v>11.639937920331093</v>
      </c>
      <c r="L80" s="211">
        <v>3.750000000000014</v>
      </c>
    </row>
    <row r="81" spans="1:12" ht="12.75">
      <c r="A81" s="515" t="s">
        <v>589</v>
      </c>
      <c r="B81" s="231"/>
      <c r="C81" s="232"/>
      <c r="D81" s="233"/>
      <c r="E81" s="233"/>
      <c r="F81" s="233"/>
      <c r="G81" s="233"/>
      <c r="H81" s="233"/>
      <c r="I81" s="233"/>
      <c r="J81" s="233"/>
      <c r="K81" s="233"/>
      <c r="L81" s="234"/>
    </row>
    <row r="82" spans="1:12" ht="12.75">
      <c r="A82" s="219" t="s">
        <v>694</v>
      </c>
      <c r="B82" s="190">
        <v>100</v>
      </c>
      <c r="C82" s="191">
        <v>185.6</v>
      </c>
      <c r="D82" s="191">
        <v>192.9</v>
      </c>
      <c r="E82" s="191">
        <v>197</v>
      </c>
      <c r="F82" s="191">
        <v>211.1</v>
      </c>
      <c r="G82" s="191">
        <v>215.4</v>
      </c>
      <c r="H82" s="192">
        <v>221.5</v>
      </c>
      <c r="I82" s="193">
        <v>6.142241379310349</v>
      </c>
      <c r="J82" s="193">
        <v>2.1254536029030646</v>
      </c>
      <c r="K82" s="193">
        <v>12.436548223350258</v>
      </c>
      <c r="L82" s="194">
        <v>2.8319405756731584</v>
      </c>
    </row>
    <row r="83" spans="1:12" ht="12.75">
      <c r="A83" s="722" t="s">
        <v>954</v>
      </c>
      <c r="B83" s="203">
        <v>53.04</v>
      </c>
      <c r="C83" s="197">
        <v>179.5</v>
      </c>
      <c r="D83" s="197">
        <v>191.4</v>
      </c>
      <c r="E83" s="197">
        <v>196.2</v>
      </c>
      <c r="F83" s="197">
        <v>211.5</v>
      </c>
      <c r="G83" s="197">
        <v>214.2</v>
      </c>
      <c r="H83" s="198">
        <v>221.4</v>
      </c>
      <c r="I83" s="201">
        <v>9.303621169916426</v>
      </c>
      <c r="J83" s="201">
        <v>2.5078369905956066</v>
      </c>
      <c r="K83" s="201">
        <v>12.844036697247716</v>
      </c>
      <c r="L83" s="202">
        <v>3.3613445378151425</v>
      </c>
    </row>
    <row r="84" spans="1:12" ht="12.75">
      <c r="A84" s="723" t="s">
        <v>955</v>
      </c>
      <c r="B84" s="204">
        <v>46.96</v>
      </c>
      <c r="C84" s="235">
        <v>192.5</v>
      </c>
      <c r="D84" s="208">
        <v>194.6</v>
      </c>
      <c r="E84" s="208">
        <v>197.9</v>
      </c>
      <c r="F84" s="208">
        <v>210.6</v>
      </c>
      <c r="G84" s="208">
        <v>216.8</v>
      </c>
      <c r="H84" s="209">
        <v>221.7</v>
      </c>
      <c r="I84" s="210">
        <v>2.805194805194816</v>
      </c>
      <c r="J84" s="210">
        <v>1.6957862281603298</v>
      </c>
      <c r="K84" s="210">
        <v>12.026275896917625</v>
      </c>
      <c r="L84" s="211">
        <v>2.260147601476021</v>
      </c>
    </row>
    <row r="85" spans="1:12" ht="12.75">
      <c r="A85" s="212" t="s">
        <v>962</v>
      </c>
      <c r="B85" s="225">
        <v>2.332799605862791</v>
      </c>
      <c r="C85" s="197">
        <v>492.7</v>
      </c>
      <c r="D85" s="197">
        <v>492.6</v>
      </c>
      <c r="E85" s="197">
        <v>492.6</v>
      </c>
      <c r="F85" s="197">
        <v>655.8</v>
      </c>
      <c r="G85" s="197">
        <v>655.6</v>
      </c>
      <c r="H85" s="198">
        <v>657.8</v>
      </c>
      <c r="I85" s="201">
        <v>-0.020296326364928063</v>
      </c>
      <c r="J85" s="201">
        <v>0</v>
      </c>
      <c r="K85" s="201">
        <v>33.53633779943158</v>
      </c>
      <c r="L85" s="202">
        <v>0.3355704697986397</v>
      </c>
    </row>
    <row r="86" spans="1:12" ht="13.5" thickBot="1">
      <c r="A86" s="213" t="s">
        <v>963</v>
      </c>
      <c r="B86" s="214">
        <v>97.66720039413721</v>
      </c>
      <c r="C86" s="215">
        <v>178.3</v>
      </c>
      <c r="D86" s="215">
        <v>185.7</v>
      </c>
      <c r="E86" s="236">
        <v>189.9</v>
      </c>
      <c r="F86" s="215">
        <v>200.4</v>
      </c>
      <c r="G86" s="215">
        <v>204.9</v>
      </c>
      <c r="H86" s="216">
        <v>211.1</v>
      </c>
      <c r="I86" s="217">
        <v>6.505888951205833</v>
      </c>
      <c r="J86" s="217">
        <v>2.2617124394184174</v>
      </c>
      <c r="K86" s="217">
        <v>11.163770405476555</v>
      </c>
      <c r="L86" s="218">
        <v>3.0258662762322928</v>
      </c>
    </row>
    <row r="87" spans="1:2" ht="13.5" thickTop="1">
      <c r="A87" s="18" t="s">
        <v>680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9">
    <mergeCell ref="A75:K75"/>
    <mergeCell ref="A1:L1"/>
    <mergeCell ref="A63:L63"/>
    <mergeCell ref="J6:K6"/>
    <mergeCell ref="F6:H6"/>
    <mergeCell ref="D6:E6"/>
    <mergeCell ref="A5:L5"/>
    <mergeCell ref="A2:L2"/>
    <mergeCell ref="A4:L4"/>
  </mergeCells>
  <printOptions/>
  <pageMargins left="0.68" right="0.75" top="0.91" bottom="1" header="0.5" footer="0.5"/>
  <pageSetup fitToHeight="1" fitToWidth="1" horizontalDpi="300" verticalDpi="300" orientation="portrait" paperSize="9" scale="6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E28" sqref="E28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31" t="s">
        <v>1182</v>
      </c>
      <c r="B1" s="1631"/>
      <c r="C1" s="1631"/>
      <c r="D1" s="1631"/>
      <c r="E1" s="1631"/>
      <c r="F1" s="1631"/>
      <c r="G1" s="1631"/>
      <c r="H1" s="1631"/>
      <c r="I1" s="1631"/>
      <c r="J1" s="1631"/>
      <c r="K1" s="250"/>
      <c r="L1" s="250"/>
      <c r="M1" s="250"/>
      <c r="N1" s="250"/>
    </row>
    <row r="2" spans="1:14" ht="15.75">
      <c r="A2" s="1710" t="s">
        <v>1301</v>
      </c>
      <c r="B2" s="1710"/>
      <c r="C2" s="1710"/>
      <c r="D2" s="1710"/>
      <c r="E2" s="1710"/>
      <c r="F2" s="1710"/>
      <c r="G2" s="1710"/>
      <c r="H2" s="1710"/>
      <c r="I2" s="1710"/>
      <c r="J2" s="1710"/>
      <c r="K2" s="250"/>
      <c r="L2" s="250"/>
      <c r="M2" s="250"/>
      <c r="N2" s="250"/>
    </row>
    <row r="3" spans="1:14" ht="12.75">
      <c r="A3" s="1785" t="s">
        <v>529</v>
      </c>
      <c r="B3" s="1785"/>
      <c r="C3" s="1785"/>
      <c r="D3" s="1785"/>
      <c r="E3" s="1785"/>
      <c r="F3" s="1785"/>
      <c r="G3" s="1785"/>
      <c r="H3" s="1785"/>
      <c r="I3" s="1785"/>
      <c r="J3" s="1785"/>
      <c r="K3" s="250"/>
      <c r="L3" s="250"/>
      <c r="M3" s="250"/>
      <c r="N3" s="250"/>
    </row>
    <row r="4" spans="1:11" ht="12.75">
      <c r="A4" s="1786" t="s">
        <v>466</v>
      </c>
      <c r="B4" s="1786"/>
      <c r="C4" s="1786"/>
      <c r="D4" s="1786"/>
      <c r="E4" s="1786"/>
      <c r="F4" s="1786"/>
      <c r="G4" s="1786"/>
      <c r="H4" s="1786"/>
      <c r="I4" s="1786"/>
      <c r="J4" s="1786"/>
      <c r="K4" s="795"/>
    </row>
    <row r="5" spans="1:14" ht="13.5" thickBot="1">
      <c r="A5" s="1735" t="str">
        <f>CPI!A5</f>
        <v>Mid-Aug 2008 </v>
      </c>
      <c r="B5" s="1735"/>
      <c r="C5" s="1735"/>
      <c r="D5" s="1735"/>
      <c r="E5" s="1735"/>
      <c r="F5" s="1735"/>
      <c r="G5" s="1735"/>
      <c r="H5" s="1735"/>
      <c r="I5" s="1735"/>
      <c r="J5" s="1735"/>
      <c r="K5" s="250"/>
      <c r="L5" s="250"/>
      <c r="M5" s="250"/>
      <c r="N5" s="250"/>
    </row>
    <row r="6" spans="1:14" ht="12.75">
      <c r="A6" s="1782" t="s">
        <v>987</v>
      </c>
      <c r="B6" s="326" t="s">
        <v>530</v>
      </c>
      <c r="C6" s="327"/>
      <c r="D6" s="327"/>
      <c r="E6" s="328" t="s">
        <v>591</v>
      </c>
      <c r="F6" s="329" t="str">
        <f>CPI!C6</f>
        <v>2006/07</v>
      </c>
      <c r="G6" s="330" t="str">
        <f>CPI!D6</f>
        <v>2007/08</v>
      </c>
      <c r="H6" s="331" t="str">
        <f>CPI!F6</f>
        <v>2008/09P</v>
      </c>
      <c r="I6" s="1783" t="s">
        <v>788</v>
      </c>
      <c r="J6" s="1784"/>
      <c r="K6" s="250"/>
      <c r="L6" s="250"/>
      <c r="M6" s="250"/>
      <c r="N6" s="250"/>
    </row>
    <row r="7" spans="1:14" ht="12.75">
      <c r="A7" s="1745"/>
      <c r="B7" s="246" t="s">
        <v>531</v>
      </c>
      <c r="C7" s="333"/>
      <c r="D7" s="333"/>
      <c r="E7" s="334" t="s">
        <v>530</v>
      </c>
      <c r="F7" s="1446" t="str">
        <f>CPI!H7</f>
        <v>Jul/Aug</v>
      </c>
      <c r="G7" s="1446" t="str">
        <f>F7</f>
        <v>Jul/Aug</v>
      </c>
      <c r="H7" s="1446" t="str">
        <f>F7</f>
        <v>Jul/Aug</v>
      </c>
      <c r="I7" s="335" t="str">
        <f>G6</f>
        <v>2007/08</v>
      </c>
      <c r="J7" s="336" t="str">
        <f>H6</f>
        <v>2008/09P</v>
      </c>
      <c r="K7" s="250"/>
      <c r="L7" s="250"/>
      <c r="M7" s="250"/>
      <c r="N7" s="250"/>
    </row>
    <row r="8" spans="1:14" ht="12.75">
      <c r="A8" s="290" t="s">
        <v>592</v>
      </c>
      <c r="B8" s="516">
        <v>100</v>
      </c>
      <c r="C8" s="292"/>
      <c r="D8" s="276"/>
      <c r="E8" s="293">
        <v>100</v>
      </c>
      <c r="F8" s="294">
        <v>173.49108</v>
      </c>
      <c r="G8" s="77">
        <v>182.94736</v>
      </c>
      <c r="H8" s="295">
        <v>202.28749</v>
      </c>
      <c r="I8" s="28">
        <v>5.5</v>
      </c>
      <c r="J8" s="69">
        <v>10.6</v>
      </c>
      <c r="K8" s="250"/>
      <c r="M8" s="250"/>
      <c r="N8" s="250"/>
    </row>
    <row r="9" spans="1:14" ht="12.75">
      <c r="A9" s="290"/>
      <c r="B9" s="516"/>
      <c r="C9" s="292"/>
      <c r="D9" s="276"/>
      <c r="E9" s="293"/>
      <c r="F9" s="296"/>
      <c r="G9" s="297"/>
      <c r="H9" s="298"/>
      <c r="I9" s="28"/>
      <c r="J9" s="69"/>
      <c r="K9" s="250"/>
      <c r="M9" s="250"/>
      <c r="N9" s="250"/>
    </row>
    <row r="10" spans="1:14" ht="12.75">
      <c r="A10" s="290" t="s">
        <v>593</v>
      </c>
      <c r="B10" s="516">
        <v>53.2</v>
      </c>
      <c r="C10" s="292"/>
      <c r="D10" s="292"/>
      <c r="E10" s="293">
        <v>45.53</v>
      </c>
      <c r="F10" s="294">
        <v>179.5452888205579</v>
      </c>
      <c r="G10" s="77">
        <v>192.58642653195696</v>
      </c>
      <c r="H10" s="295">
        <v>219.14394904458598</v>
      </c>
      <c r="I10" s="28">
        <v>7.3</v>
      </c>
      <c r="J10" s="69">
        <v>13.8</v>
      </c>
      <c r="K10" s="250"/>
      <c r="M10" s="250"/>
      <c r="N10" s="250"/>
    </row>
    <row r="11" spans="1:14" ht="12.75">
      <c r="A11" s="299"/>
      <c r="B11" s="517"/>
      <c r="C11" s="204"/>
      <c r="D11" s="204"/>
      <c r="E11" s="301"/>
      <c r="F11" s="302"/>
      <c r="G11" s="32"/>
      <c r="H11" s="303"/>
      <c r="I11" s="304"/>
      <c r="J11" s="305"/>
      <c r="K11" s="250"/>
      <c r="M11" s="250"/>
      <c r="N11" s="250"/>
    </row>
    <row r="12" spans="1:14" ht="12.75">
      <c r="A12" s="306" t="s">
        <v>541</v>
      </c>
      <c r="B12" s="518"/>
      <c r="C12" s="221"/>
      <c r="D12" s="221"/>
      <c r="E12" s="308"/>
      <c r="F12" s="302"/>
      <c r="G12" s="32"/>
      <c r="H12" s="303"/>
      <c r="I12" s="304"/>
      <c r="J12" s="305"/>
      <c r="K12" s="250"/>
      <c r="M12" s="250"/>
      <c r="N12" s="250"/>
    </row>
    <row r="13" spans="1:14" ht="12.75">
      <c r="A13" s="309" t="s">
        <v>594</v>
      </c>
      <c r="B13" s="518">
        <v>14.16</v>
      </c>
      <c r="C13" s="204"/>
      <c r="D13" s="204"/>
      <c r="E13" s="308">
        <v>0</v>
      </c>
      <c r="F13" s="302">
        <v>167.1</v>
      </c>
      <c r="G13" s="32">
        <v>178.8</v>
      </c>
      <c r="H13" s="303">
        <v>228.5</v>
      </c>
      <c r="I13" s="30">
        <v>7</v>
      </c>
      <c r="J13" s="70">
        <v>27.8</v>
      </c>
      <c r="K13" s="250"/>
      <c r="L13" s="311"/>
      <c r="M13" s="250"/>
      <c r="N13" s="250"/>
    </row>
    <row r="14" spans="1:14" ht="12.75">
      <c r="A14" s="309" t="s">
        <v>595</v>
      </c>
      <c r="B14" s="518">
        <v>1.79</v>
      </c>
      <c r="C14" s="204">
        <v>1.79</v>
      </c>
      <c r="D14" s="204">
        <v>0.8261940952937737</v>
      </c>
      <c r="E14" s="308">
        <v>2.62</v>
      </c>
      <c r="F14" s="302">
        <v>212.4</v>
      </c>
      <c r="G14" s="32">
        <v>232.8</v>
      </c>
      <c r="H14" s="303">
        <v>253.6</v>
      </c>
      <c r="I14" s="30">
        <v>9.6</v>
      </c>
      <c r="J14" s="70">
        <v>8.9</v>
      </c>
      <c r="K14" s="250"/>
      <c r="L14" s="311"/>
      <c r="M14" s="250"/>
      <c r="N14" s="250"/>
    </row>
    <row r="15" spans="1:14" ht="12.75">
      <c r="A15" s="309" t="s">
        <v>596</v>
      </c>
      <c r="B15" s="518">
        <v>2.05</v>
      </c>
      <c r="C15" s="204">
        <v>2.05</v>
      </c>
      <c r="D15" s="204">
        <v>0.946199941537562</v>
      </c>
      <c r="E15" s="308">
        <v>3</v>
      </c>
      <c r="F15" s="302">
        <v>158.2</v>
      </c>
      <c r="G15" s="32">
        <v>175.5</v>
      </c>
      <c r="H15" s="303">
        <v>190.8</v>
      </c>
      <c r="I15" s="30">
        <v>10.9</v>
      </c>
      <c r="J15" s="70">
        <v>8.7</v>
      </c>
      <c r="K15" s="250"/>
      <c r="L15" s="311"/>
      <c r="M15" s="250"/>
      <c r="N15" s="250"/>
    </row>
    <row r="16" spans="1:14" ht="12.75">
      <c r="A16" s="306" t="s">
        <v>545</v>
      </c>
      <c r="B16" s="518">
        <v>2.73</v>
      </c>
      <c r="C16" s="204">
        <v>2.73</v>
      </c>
      <c r="D16" s="204">
        <v>1.2600613855597778</v>
      </c>
      <c r="E16" s="308">
        <v>3.99</v>
      </c>
      <c r="F16" s="302">
        <v>169.5</v>
      </c>
      <c r="G16" s="32">
        <v>197</v>
      </c>
      <c r="H16" s="303">
        <v>235.3</v>
      </c>
      <c r="I16" s="30">
        <v>16.2</v>
      </c>
      <c r="J16" s="70">
        <v>19.4</v>
      </c>
      <c r="K16" s="250"/>
      <c r="L16" s="311"/>
      <c r="M16" s="250"/>
      <c r="N16" s="197"/>
    </row>
    <row r="17" spans="1:14" ht="12.75">
      <c r="A17" s="312" t="s">
        <v>597</v>
      </c>
      <c r="B17" s="518">
        <v>7.89</v>
      </c>
      <c r="C17" s="204"/>
      <c r="D17" s="204"/>
      <c r="E17" s="308">
        <v>0</v>
      </c>
      <c r="F17" s="302">
        <v>173.8</v>
      </c>
      <c r="G17" s="32">
        <v>214.1</v>
      </c>
      <c r="H17" s="303">
        <v>191.4</v>
      </c>
      <c r="I17" s="30">
        <v>23.2</v>
      </c>
      <c r="J17" s="70">
        <v>-10.6</v>
      </c>
      <c r="K17" s="250"/>
      <c r="L17" s="311"/>
      <c r="M17" s="250"/>
      <c r="N17" s="250"/>
    </row>
    <row r="18" spans="1:14" ht="12.75" hidden="1">
      <c r="A18" s="313" t="s">
        <v>598</v>
      </c>
      <c r="B18" s="518"/>
      <c r="C18" s="204"/>
      <c r="D18" s="204"/>
      <c r="E18" s="308">
        <v>0</v>
      </c>
      <c r="F18" s="302">
        <v>167.3</v>
      </c>
      <c r="G18" s="32">
        <v>216.7</v>
      </c>
      <c r="H18" s="303">
        <v>182</v>
      </c>
      <c r="I18" s="30">
        <v>29.5</v>
      </c>
      <c r="J18" s="70">
        <v>-16</v>
      </c>
      <c r="K18" s="250"/>
      <c r="L18" s="311"/>
      <c r="M18" s="250"/>
      <c r="N18" s="250"/>
    </row>
    <row r="19" spans="1:14" ht="12.75" hidden="1">
      <c r="A19" s="314" t="s">
        <v>599</v>
      </c>
      <c r="B19" s="518"/>
      <c r="C19" s="204"/>
      <c r="D19" s="204"/>
      <c r="E19" s="308">
        <v>0</v>
      </c>
      <c r="F19" s="302">
        <v>163.9</v>
      </c>
      <c r="G19" s="32">
        <v>224.1</v>
      </c>
      <c r="H19" s="303">
        <v>182.1</v>
      </c>
      <c r="I19" s="30">
        <v>36.7</v>
      </c>
      <c r="J19" s="70">
        <v>-18.7</v>
      </c>
      <c r="K19" s="250"/>
      <c r="L19" s="311"/>
      <c r="M19" s="250"/>
      <c r="N19" s="250"/>
    </row>
    <row r="20" spans="1:14" ht="12.75" hidden="1">
      <c r="A20" s="314" t="s">
        <v>600</v>
      </c>
      <c r="B20" s="518"/>
      <c r="C20" s="204"/>
      <c r="D20" s="204"/>
      <c r="E20" s="308">
        <v>0</v>
      </c>
      <c r="F20" s="302">
        <v>207</v>
      </c>
      <c r="G20" s="32">
        <v>196.6</v>
      </c>
      <c r="H20" s="303">
        <v>195.9</v>
      </c>
      <c r="I20" s="30">
        <v>-5</v>
      </c>
      <c r="J20" s="70">
        <v>-0.4</v>
      </c>
      <c r="K20" s="250"/>
      <c r="L20" s="311"/>
      <c r="M20" s="250"/>
      <c r="N20" s="250"/>
    </row>
    <row r="21" spans="1:14" ht="12.75" hidden="1">
      <c r="A21" s="313" t="s">
        <v>601</v>
      </c>
      <c r="B21" s="518"/>
      <c r="C21" s="204"/>
      <c r="D21" s="204"/>
      <c r="E21" s="308">
        <v>0</v>
      </c>
      <c r="F21" s="302">
        <v>196.4</v>
      </c>
      <c r="G21" s="32">
        <v>200.2</v>
      </c>
      <c r="H21" s="303">
        <v>226.6</v>
      </c>
      <c r="I21" s="30">
        <v>1.9</v>
      </c>
      <c r="J21" s="70">
        <v>13.2</v>
      </c>
      <c r="K21" s="250"/>
      <c r="L21" s="311"/>
      <c r="M21" s="250"/>
      <c r="N21" s="250"/>
    </row>
    <row r="22" spans="1:14" ht="12.75" hidden="1">
      <c r="A22" s="314" t="s">
        <v>602</v>
      </c>
      <c r="B22" s="518"/>
      <c r="C22" s="204"/>
      <c r="D22" s="204"/>
      <c r="E22" s="308">
        <v>0</v>
      </c>
      <c r="F22" s="302">
        <v>195.9</v>
      </c>
      <c r="G22" s="32">
        <v>201.9</v>
      </c>
      <c r="H22" s="303">
        <v>229.1</v>
      </c>
      <c r="I22" s="30">
        <v>3.1</v>
      </c>
      <c r="J22" s="70">
        <v>13.5</v>
      </c>
      <c r="K22" s="250"/>
      <c r="L22" s="311"/>
      <c r="M22" s="250"/>
      <c r="N22" s="250"/>
    </row>
    <row r="23" spans="1:14" ht="12.75" hidden="1">
      <c r="A23" s="314" t="s">
        <v>603</v>
      </c>
      <c r="B23" s="518"/>
      <c r="C23" s="204"/>
      <c r="D23" s="204"/>
      <c r="E23" s="308">
        <v>0</v>
      </c>
      <c r="F23" s="302">
        <v>206.6</v>
      </c>
      <c r="G23" s="32">
        <v>152.9</v>
      </c>
      <c r="H23" s="303">
        <v>163.4</v>
      </c>
      <c r="I23" s="30">
        <v>-26</v>
      </c>
      <c r="J23" s="70">
        <v>6.9</v>
      </c>
      <c r="K23" s="250"/>
      <c r="L23" s="311"/>
      <c r="M23" s="250"/>
      <c r="N23" s="250"/>
    </row>
    <row r="24" spans="1:12" ht="12.75">
      <c r="A24" s="306" t="s">
        <v>554</v>
      </c>
      <c r="B24" s="518">
        <v>1.85</v>
      </c>
      <c r="C24" s="204">
        <v>1.85</v>
      </c>
      <c r="D24" s="204">
        <v>0.8538877521192633</v>
      </c>
      <c r="E24" s="308">
        <v>2.7</v>
      </c>
      <c r="F24" s="302">
        <v>161.2</v>
      </c>
      <c r="G24" s="32">
        <v>191.3</v>
      </c>
      <c r="H24" s="303">
        <v>210.1</v>
      </c>
      <c r="I24" s="30">
        <v>18.7</v>
      </c>
      <c r="J24" s="70">
        <v>9.8</v>
      </c>
      <c r="L24" s="311"/>
    </row>
    <row r="25" spans="1:12" ht="12.75">
      <c r="A25" s="306" t="s">
        <v>555</v>
      </c>
      <c r="B25" s="518">
        <v>5.21</v>
      </c>
      <c r="C25" s="204">
        <v>5.21</v>
      </c>
      <c r="D25" s="204">
        <v>2.404732534346682</v>
      </c>
      <c r="E25" s="308">
        <v>7.61</v>
      </c>
      <c r="F25" s="302">
        <v>182</v>
      </c>
      <c r="G25" s="32">
        <v>190.2</v>
      </c>
      <c r="H25" s="303">
        <v>213.2</v>
      </c>
      <c r="I25" s="30">
        <v>4.5</v>
      </c>
      <c r="J25" s="70">
        <v>12.1</v>
      </c>
      <c r="L25" s="311"/>
    </row>
    <row r="26" spans="1:12" ht="12.75">
      <c r="A26" s="306" t="s">
        <v>556</v>
      </c>
      <c r="B26" s="518">
        <v>4.05</v>
      </c>
      <c r="C26" s="204">
        <v>4.05</v>
      </c>
      <c r="D26" s="204">
        <v>1.8693218357205494</v>
      </c>
      <c r="E26" s="308">
        <v>5.92</v>
      </c>
      <c r="F26" s="302">
        <v>165.9</v>
      </c>
      <c r="G26" s="32">
        <v>181.3</v>
      </c>
      <c r="H26" s="303">
        <v>191.5</v>
      </c>
      <c r="I26" s="30">
        <v>9.3</v>
      </c>
      <c r="J26" s="70">
        <v>5.6</v>
      </c>
      <c r="L26" s="311"/>
    </row>
    <row r="27" spans="1:12" ht="12.75">
      <c r="A27" s="306" t="s">
        <v>557</v>
      </c>
      <c r="B27" s="518">
        <v>3.07</v>
      </c>
      <c r="C27" s="204">
        <v>3.07</v>
      </c>
      <c r="D27" s="204">
        <v>1.4169921075708856</v>
      </c>
      <c r="E27" s="308">
        <v>4.49</v>
      </c>
      <c r="F27" s="302">
        <v>149.2</v>
      </c>
      <c r="G27" s="32">
        <v>166.2</v>
      </c>
      <c r="H27" s="303">
        <v>226</v>
      </c>
      <c r="I27" s="30">
        <v>11.4</v>
      </c>
      <c r="J27" s="70">
        <v>36</v>
      </c>
      <c r="L27" s="311"/>
    </row>
    <row r="28" spans="1:12" ht="12.75">
      <c r="A28" s="306" t="s">
        <v>558</v>
      </c>
      <c r="B28" s="518">
        <v>1.21</v>
      </c>
      <c r="C28" s="204">
        <v>1.21</v>
      </c>
      <c r="D28" s="204">
        <v>0.5584887459807074</v>
      </c>
      <c r="E28" s="308">
        <v>1.77</v>
      </c>
      <c r="F28" s="302">
        <v>164.4</v>
      </c>
      <c r="G28" s="32">
        <v>135.1</v>
      </c>
      <c r="H28" s="303">
        <v>159.7</v>
      </c>
      <c r="I28" s="30">
        <v>-17.8</v>
      </c>
      <c r="J28" s="70">
        <v>18.2</v>
      </c>
      <c r="L28" s="311"/>
    </row>
    <row r="29" spans="1:12" ht="12.75">
      <c r="A29" s="306" t="s">
        <v>559</v>
      </c>
      <c r="B29" s="518">
        <v>2.28</v>
      </c>
      <c r="C29" s="204">
        <v>2.28</v>
      </c>
      <c r="D29" s="204">
        <v>1.0523589593686056</v>
      </c>
      <c r="E29" s="308">
        <v>3.33</v>
      </c>
      <c r="F29" s="302">
        <v>186</v>
      </c>
      <c r="G29" s="32">
        <v>189.7</v>
      </c>
      <c r="H29" s="303">
        <v>202.8</v>
      </c>
      <c r="I29" s="30">
        <v>2</v>
      </c>
      <c r="J29" s="70">
        <v>6.9</v>
      </c>
      <c r="L29" s="311"/>
    </row>
    <row r="30" spans="1:12" ht="12.75" hidden="1">
      <c r="A30" s="313" t="s">
        <v>604</v>
      </c>
      <c r="B30" s="307"/>
      <c r="C30" s="204"/>
      <c r="D30" s="204"/>
      <c r="E30" s="308">
        <v>0</v>
      </c>
      <c r="F30" s="302">
        <v>142.9</v>
      </c>
      <c r="G30" s="32">
        <v>145.4</v>
      </c>
      <c r="H30" s="303">
        <v>157.1</v>
      </c>
      <c r="I30" s="30">
        <v>1.7</v>
      </c>
      <c r="J30" s="70">
        <v>8</v>
      </c>
      <c r="L30" s="311"/>
    </row>
    <row r="31" spans="1:12" ht="12.75" hidden="1">
      <c r="A31" s="313" t="s">
        <v>605</v>
      </c>
      <c r="B31" s="307"/>
      <c r="C31" s="204"/>
      <c r="D31" s="204"/>
      <c r="E31" s="308">
        <v>0</v>
      </c>
      <c r="F31" s="302">
        <v>203.1</v>
      </c>
      <c r="G31" s="32">
        <v>207.5</v>
      </c>
      <c r="H31" s="303">
        <v>220.7</v>
      </c>
      <c r="I31" s="30">
        <v>2.2</v>
      </c>
      <c r="J31" s="70">
        <v>6.4</v>
      </c>
      <c r="L31" s="311"/>
    </row>
    <row r="32" spans="1:12" ht="12.75">
      <c r="A32" s="306" t="s">
        <v>562</v>
      </c>
      <c r="B32" s="307">
        <v>6.91</v>
      </c>
      <c r="C32" s="204">
        <v>6.91</v>
      </c>
      <c r="D32" s="204">
        <v>3.189386144402221</v>
      </c>
      <c r="E32" s="308">
        <v>10.1</v>
      </c>
      <c r="F32" s="302">
        <v>206.4</v>
      </c>
      <c r="G32" s="32">
        <v>217</v>
      </c>
      <c r="H32" s="303">
        <v>248.1</v>
      </c>
      <c r="I32" s="30">
        <v>5.1</v>
      </c>
      <c r="J32" s="70">
        <v>14.3</v>
      </c>
      <c r="L32" s="311"/>
    </row>
    <row r="33" spans="1:12" ht="12.75">
      <c r="A33" s="306"/>
      <c r="B33" s="307"/>
      <c r="C33" s="204"/>
      <c r="D33" s="204"/>
      <c r="E33" s="308"/>
      <c r="F33" s="302"/>
      <c r="G33" s="32"/>
      <c r="H33" s="303"/>
      <c r="I33" s="30"/>
      <c r="J33" s="70"/>
      <c r="L33" s="311"/>
    </row>
    <row r="34" spans="1:12" ht="12.75">
      <c r="A34" s="290" t="s">
        <v>606</v>
      </c>
      <c r="B34" s="291">
        <v>46.8</v>
      </c>
      <c r="C34" s="292"/>
      <c r="D34" s="292"/>
      <c r="E34" s="293">
        <v>54.47</v>
      </c>
      <c r="F34" s="294">
        <v>168.43053056728476</v>
      </c>
      <c r="G34" s="77">
        <v>174.89032494951348</v>
      </c>
      <c r="H34" s="295">
        <v>188.1976317238847</v>
      </c>
      <c r="I34" s="28">
        <v>3.8</v>
      </c>
      <c r="J34" s="69">
        <v>7.6</v>
      </c>
      <c r="L34" s="311"/>
    </row>
    <row r="35" spans="1:12" ht="12.75">
      <c r="A35" s="299"/>
      <c r="B35" s="300"/>
      <c r="C35" s="204"/>
      <c r="D35" s="204"/>
      <c r="E35" s="301"/>
      <c r="F35" s="302"/>
      <c r="G35" s="32"/>
      <c r="H35" s="303"/>
      <c r="I35" s="304"/>
      <c r="J35" s="305"/>
      <c r="L35" s="311"/>
    </row>
    <row r="36" spans="1:12" ht="12.75">
      <c r="A36" s="306" t="s">
        <v>564</v>
      </c>
      <c r="B36" s="307">
        <v>8.92</v>
      </c>
      <c r="C36" s="204">
        <v>8.92</v>
      </c>
      <c r="D36" s="204">
        <v>4.117123648056124</v>
      </c>
      <c r="E36" s="308">
        <v>13.04</v>
      </c>
      <c r="F36" s="302">
        <v>146.6</v>
      </c>
      <c r="G36" s="32">
        <v>150.3</v>
      </c>
      <c r="H36" s="303">
        <v>157.4</v>
      </c>
      <c r="I36" s="30">
        <v>2.5</v>
      </c>
      <c r="J36" s="70">
        <v>4.7</v>
      </c>
      <c r="L36" s="311"/>
    </row>
    <row r="37" spans="1:12" ht="12.75" hidden="1">
      <c r="A37" s="313" t="s">
        <v>607</v>
      </c>
      <c r="B37" s="307"/>
      <c r="C37" s="204"/>
      <c r="D37" s="204"/>
      <c r="E37" s="308">
        <v>0</v>
      </c>
      <c r="F37" s="302">
        <v>134.6</v>
      </c>
      <c r="G37" s="32">
        <v>135.2</v>
      </c>
      <c r="H37" s="303">
        <v>142.1</v>
      </c>
      <c r="I37" s="30">
        <v>0.4</v>
      </c>
      <c r="J37" s="70">
        <v>5.1</v>
      </c>
      <c r="L37" s="311"/>
    </row>
    <row r="38" spans="1:12" ht="12.75" hidden="1">
      <c r="A38" s="313" t="s">
        <v>608</v>
      </c>
      <c r="B38" s="307"/>
      <c r="C38" s="204"/>
      <c r="D38" s="204"/>
      <c r="E38" s="308">
        <v>0</v>
      </c>
      <c r="F38" s="302">
        <v>145.4</v>
      </c>
      <c r="G38" s="32">
        <v>149.3</v>
      </c>
      <c r="H38" s="303">
        <v>155.6</v>
      </c>
      <c r="I38" s="30">
        <v>2.7</v>
      </c>
      <c r="J38" s="70">
        <v>4.2</v>
      </c>
      <c r="L38" s="311"/>
    </row>
    <row r="39" spans="1:12" ht="12.75" hidden="1">
      <c r="A39" s="313" t="s">
        <v>609</v>
      </c>
      <c r="B39" s="307"/>
      <c r="C39" s="204"/>
      <c r="D39" s="204"/>
      <c r="E39" s="308">
        <v>0</v>
      </c>
      <c r="F39" s="302">
        <v>190.2</v>
      </c>
      <c r="G39" s="32">
        <v>200.4</v>
      </c>
      <c r="H39" s="303">
        <v>213.1</v>
      </c>
      <c r="I39" s="30">
        <v>5.4</v>
      </c>
      <c r="J39" s="70">
        <v>6.3</v>
      </c>
      <c r="L39" s="311"/>
    </row>
    <row r="40" spans="1:12" ht="12.75">
      <c r="A40" s="306" t="s">
        <v>568</v>
      </c>
      <c r="B40" s="307">
        <v>2.2</v>
      </c>
      <c r="C40" s="204">
        <v>2.2</v>
      </c>
      <c r="D40" s="204">
        <v>1.0154340836012863</v>
      </c>
      <c r="E40" s="308">
        <v>3.22</v>
      </c>
      <c r="F40" s="302">
        <v>140</v>
      </c>
      <c r="G40" s="32">
        <v>149.5</v>
      </c>
      <c r="H40" s="303">
        <v>158.2</v>
      </c>
      <c r="I40" s="30">
        <v>6.8</v>
      </c>
      <c r="J40" s="70">
        <v>5.8</v>
      </c>
      <c r="L40" s="311"/>
    </row>
    <row r="41" spans="1:12" ht="12.75">
      <c r="A41" s="306" t="s">
        <v>569</v>
      </c>
      <c r="B41" s="307"/>
      <c r="C41" s="204"/>
      <c r="D41" s="204"/>
      <c r="E41" s="308"/>
      <c r="F41" s="302">
        <v>213.4</v>
      </c>
      <c r="G41" s="32">
        <v>218.7</v>
      </c>
      <c r="H41" s="303">
        <v>258.3</v>
      </c>
      <c r="I41" s="30"/>
      <c r="J41" s="70"/>
      <c r="L41" s="311"/>
    </row>
    <row r="42" spans="1:12" ht="12.75">
      <c r="A42" s="309" t="s">
        <v>610</v>
      </c>
      <c r="B42" s="307">
        <v>3.5</v>
      </c>
      <c r="C42" s="204">
        <v>3.5</v>
      </c>
      <c r="D42" s="204">
        <v>1.615463314820228</v>
      </c>
      <c r="E42" s="308">
        <v>5.12</v>
      </c>
      <c r="F42" s="302">
        <v>144.6</v>
      </c>
      <c r="G42" s="32">
        <v>152.7</v>
      </c>
      <c r="H42" s="303">
        <v>168.4</v>
      </c>
      <c r="I42" s="30">
        <v>5.6</v>
      </c>
      <c r="J42" s="70">
        <v>10.3</v>
      </c>
      <c r="L42" s="311"/>
    </row>
    <row r="43" spans="1:12" ht="12.75">
      <c r="A43" s="309" t="s">
        <v>611</v>
      </c>
      <c r="B43" s="307">
        <v>4.19</v>
      </c>
      <c r="C43" s="204">
        <v>4.19</v>
      </c>
      <c r="D43" s="204">
        <v>1.9339403683133587</v>
      </c>
      <c r="E43" s="308">
        <v>6.12</v>
      </c>
      <c r="F43" s="302">
        <v>161.8</v>
      </c>
      <c r="G43" s="32">
        <v>168.5</v>
      </c>
      <c r="H43" s="303">
        <v>176.9</v>
      </c>
      <c r="I43" s="30">
        <v>4.1</v>
      </c>
      <c r="J43" s="70">
        <v>5</v>
      </c>
      <c r="L43" s="311"/>
    </row>
    <row r="44" spans="1:12" ht="12.75">
      <c r="A44" s="309" t="s">
        <v>612</v>
      </c>
      <c r="B44" s="307">
        <v>1.26</v>
      </c>
      <c r="C44" s="204">
        <v>1.26</v>
      </c>
      <c r="D44" s="204">
        <v>0.5815667933352819</v>
      </c>
      <c r="E44" s="308">
        <v>1.84</v>
      </c>
      <c r="F44" s="302">
        <v>158.9</v>
      </c>
      <c r="G44" s="32">
        <v>162.6</v>
      </c>
      <c r="H44" s="303">
        <v>198.5</v>
      </c>
      <c r="I44" s="30">
        <v>2.3</v>
      </c>
      <c r="J44" s="70">
        <v>22.1</v>
      </c>
      <c r="L44" s="311"/>
    </row>
    <row r="45" spans="1:12" ht="12.75">
      <c r="A45" s="309" t="s">
        <v>613</v>
      </c>
      <c r="B45" s="307">
        <v>5.92</v>
      </c>
      <c r="C45" s="204"/>
      <c r="D45" s="204">
        <v>0</v>
      </c>
      <c r="E45" s="308">
        <v>0</v>
      </c>
      <c r="F45" s="302">
        <v>300.8</v>
      </c>
      <c r="G45" s="32">
        <v>304.3</v>
      </c>
      <c r="H45" s="303">
        <v>379.8</v>
      </c>
      <c r="I45" s="30">
        <v>1.2</v>
      </c>
      <c r="J45" s="70">
        <v>24.8</v>
      </c>
      <c r="L45" s="311"/>
    </row>
    <row r="46" spans="1:12" ht="12.75" hidden="1">
      <c r="A46" s="57" t="s">
        <v>614</v>
      </c>
      <c r="B46" s="307"/>
      <c r="C46" s="204"/>
      <c r="D46" s="204"/>
      <c r="E46" s="308">
        <v>0</v>
      </c>
      <c r="F46" s="302">
        <v>254.6</v>
      </c>
      <c r="G46" s="32">
        <v>253.3</v>
      </c>
      <c r="H46" s="303">
        <v>311.8</v>
      </c>
      <c r="I46" s="30">
        <v>-0.5</v>
      </c>
      <c r="J46" s="70">
        <v>23.1</v>
      </c>
      <c r="L46" s="311"/>
    </row>
    <row r="47" spans="1:12" ht="12.75">
      <c r="A47" s="312" t="s">
        <v>615</v>
      </c>
      <c r="B47" s="307">
        <v>3.61</v>
      </c>
      <c r="C47" s="204"/>
      <c r="D47" s="204">
        <v>0</v>
      </c>
      <c r="E47" s="308">
        <v>0</v>
      </c>
      <c r="F47" s="302">
        <v>269.5</v>
      </c>
      <c r="G47" s="32">
        <v>268</v>
      </c>
      <c r="H47" s="303">
        <v>333.5</v>
      </c>
      <c r="I47" s="30">
        <v>-0.6</v>
      </c>
      <c r="J47" s="70">
        <v>24.4</v>
      </c>
      <c r="L47" s="311"/>
    </row>
    <row r="48" spans="1:12" ht="12.75" hidden="1">
      <c r="A48" s="314" t="s">
        <v>616</v>
      </c>
      <c r="B48" s="310"/>
      <c r="C48" s="204"/>
      <c r="D48" s="204"/>
      <c r="E48" s="308">
        <v>0</v>
      </c>
      <c r="F48" s="302">
        <v>301.7</v>
      </c>
      <c r="G48" s="32">
        <v>300.8</v>
      </c>
      <c r="H48" s="303">
        <v>378.5</v>
      </c>
      <c r="I48" s="30">
        <v>-0.3</v>
      </c>
      <c r="J48" s="70">
        <v>25.8</v>
      </c>
      <c r="L48" s="311"/>
    </row>
    <row r="49" spans="1:12" ht="12.75" hidden="1">
      <c r="A49" s="314" t="s">
        <v>617</v>
      </c>
      <c r="B49" s="310"/>
      <c r="C49" s="204"/>
      <c r="D49" s="204"/>
      <c r="E49" s="308">
        <v>0</v>
      </c>
      <c r="F49" s="302">
        <v>184.5</v>
      </c>
      <c r="G49" s="32">
        <v>183</v>
      </c>
      <c r="H49" s="303">
        <v>216.1</v>
      </c>
      <c r="I49" s="30">
        <v>-0.8</v>
      </c>
      <c r="J49" s="70">
        <v>18.1</v>
      </c>
      <c r="L49" s="311"/>
    </row>
    <row r="50" spans="1:12" ht="12.75">
      <c r="A50" s="306" t="s">
        <v>618</v>
      </c>
      <c r="B50" s="307">
        <v>0.42</v>
      </c>
      <c r="C50" s="204">
        <v>0.42</v>
      </c>
      <c r="D50" s="204">
        <v>0.19385559777842734</v>
      </c>
      <c r="E50" s="308">
        <v>0.61</v>
      </c>
      <c r="F50" s="302">
        <v>126.6</v>
      </c>
      <c r="G50" s="32">
        <v>126.6</v>
      </c>
      <c r="H50" s="303">
        <v>126.8</v>
      </c>
      <c r="I50" s="30">
        <v>0</v>
      </c>
      <c r="J50" s="70">
        <v>0.2</v>
      </c>
      <c r="K50" s="250"/>
      <c r="L50" s="311"/>
    </row>
    <row r="51" spans="1:12" ht="12.75">
      <c r="A51" s="306" t="s">
        <v>579</v>
      </c>
      <c r="B51" s="307">
        <v>8.03</v>
      </c>
      <c r="C51" s="204">
        <v>8.03</v>
      </c>
      <c r="D51" s="204">
        <v>3.7063344051446943</v>
      </c>
      <c r="E51" s="308">
        <v>11.74</v>
      </c>
      <c r="F51" s="302">
        <v>179.4</v>
      </c>
      <c r="G51" s="32">
        <v>186.5</v>
      </c>
      <c r="H51" s="303">
        <v>197.7</v>
      </c>
      <c r="I51" s="30">
        <v>4</v>
      </c>
      <c r="J51" s="70">
        <v>6</v>
      </c>
      <c r="K51" s="250"/>
      <c r="L51" s="311"/>
    </row>
    <row r="52" spans="1:12" ht="12.75" hidden="1">
      <c r="A52" s="313" t="s">
        <v>619</v>
      </c>
      <c r="B52" s="307"/>
      <c r="C52" s="204"/>
      <c r="D52" s="204"/>
      <c r="E52" s="308">
        <v>0</v>
      </c>
      <c r="F52" s="302">
        <v>185.5</v>
      </c>
      <c r="G52" s="32">
        <v>193.1</v>
      </c>
      <c r="H52" s="303">
        <v>204.7</v>
      </c>
      <c r="I52" s="30">
        <v>4.1</v>
      </c>
      <c r="J52" s="70">
        <v>6</v>
      </c>
      <c r="K52" s="250"/>
      <c r="L52" s="311"/>
    </row>
    <row r="53" spans="1:12" ht="12.75" hidden="1">
      <c r="A53" s="313" t="s">
        <v>620</v>
      </c>
      <c r="B53" s="307"/>
      <c r="C53" s="204"/>
      <c r="D53" s="204"/>
      <c r="E53" s="308">
        <v>0</v>
      </c>
      <c r="F53" s="302">
        <v>158.2</v>
      </c>
      <c r="G53" s="32">
        <v>163</v>
      </c>
      <c r="H53" s="303">
        <v>173.2</v>
      </c>
      <c r="I53" s="30">
        <v>3</v>
      </c>
      <c r="J53" s="70">
        <v>6.3</v>
      </c>
      <c r="K53" s="250"/>
      <c r="L53" s="311"/>
    </row>
    <row r="54" spans="1:12" ht="12.75">
      <c r="A54" s="306" t="s">
        <v>582</v>
      </c>
      <c r="B54" s="307">
        <v>7.09</v>
      </c>
      <c r="C54" s="204">
        <v>7.09</v>
      </c>
      <c r="D54" s="204">
        <v>3.2724671148786904</v>
      </c>
      <c r="E54" s="308">
        <v>10.36</v>
      </c>
      <c r="F54" s="302">
        <v>211</v>
      </c>
      <c r="G54" s="32">
        <v>219.4</v>
      </c>
      <c r="H54" s="303">
        <v>240.6</v>
      </c>
      <c r="I54" s="30">
        <v>4</v>
      </c>
      <c r="J54" s="70">
        <v>9.7</v>
      </c>
      <c r="K54" s="250"/>
      <c r="L54" s="311"/>
    </row>
    <row r="55" spans="1:12" ht="12.75" hidden="1">
      <c r="A55" s="313" t="s">
        <v>621</v>
      </c>
      <c r="B55" s="307"/>
      <c r="C55" s="204"/>
      <c r="D55" s="204"/>
      <c r="E55" s="308">
        <v>0</v>
      </c>
      <c r="F55" s="302">
        <v>236.7</v>
      </c>
      <c r="G55" s="32">
        <v>246.6</v>
      </c>
      <c r="H55" s="303">
        <v>268.3</v>
      </c>
      <c r="I55" s="30"/>
      <c r="J55" s="70"/>
      <c r="K55" s="250"/>
      <c r="L55" s="311"/>
    </row>
    <row r="56" spans="1:12" ht="12.75" hidden="1">
      <c r="A56" s="313" t="s">
        <v>622</v>
      </c>
      <c r="B56" s="307"/>
      <c r="C56" s="204"/>
      <c r="D56" s="204"/>
      <c r="E56" s="308">
        <v>0</v>
      </c>
      <c r="F56" s="302">
        <v>150.1</v>
      </c>
      <c r="G56" s="32">
        <v>154.2</v>
      </c>
      <c r="H56" s="303">
        <v>173.3</v>
      </c>
      <c r="I56" s="30"/>
      <c r="J56" s="70"/>
      <c r="K56" s="250"/>
      <c r="L56" s="311"/>
    </row>
    <row r="57" spans="1:12" ht="12.75" hidden="1">
      <c r="A57" s="313" t="s">
        <v>623</v>
      </c>
      <c r="B57" s="307"/>
      <c r="C57" s="204"/>
      <c r="D57" s="204"/>
      <c r="E57" s="308">
        <v>0</v>
      </c>
      <c r="F57" s="302">
        <v>182.1</v>
      </c>
      <c r="G57" s="32">
        <v>194</v>
      </c>
      <c r="H57" s="303">
        <v>216.1</v>
      </c>
      <c r="I57" s="30"/>
      <c r="J57" s="70"/>
      <c r="K57" s="250"/>
      <c r="L57" s="311"/>
    </row>
    <row r="58" spans="1:12" ht="13.5" thickBot="1">
      <c r="A58" s="315" t="s">
        <v>586</v>
      </c>
      <c r="B58" s="316">
        <v>1.66</v>
      </c>
      <c r="C58" s="317">
        <v>1.66</v>
      </c>
      <c r="D58" s="317">
        <v>0.7661911721718795</v>
      </c>
      <c r="E58" s="318">
        <v>2.43</v>
      </c>
      <c r="F58" s="319">
        <v>172.7</v>
      </c>
      <c r="G58" s="78">
        <v>178.2</v>
      </c>
      <c r="H58" s="320">
        <v>200.9</v>
      </c>
      <c r="I58" s="72">
        <v>3.2</v>
      </c>
      <c r="J58" s="73">
        <v>12.7</v>
      </c>
      <c r="K58" s="250"/>
      <c r="L58" s="311"/>
    </row>
    <row r="59" spans="1:12" ht="13.5" hidden="1" thickTop="1">
      <c r="A59" s="250"/>
      <c r="B59" s="321">
        <v>31.58</v>
      </c>
      <c r="C59" s="322">
        <v>68.42</v>
      </c>
      <c r="D59" s="250"/>
      <c r="E59" s="250"/>
      <c r="F59" s="250"/>
      <c r="G59" s="250"/>
      <c r="H59" s="250"/>
      <c r="I59" s="250"/>
      <c r="J59" s="250"/>
      <c r="K59" s="250"/>
      <c r="L59" s="323"/>
    </row>
    <row r="60" spans="1:12" ht="12.75">
      <c r="A60" s="250"/>
      <c r="B60" s="324"/>
      <c r="C60" s="250"/>
      <c r="D60" s="250"/>
      <c r="E60" s="250"/>
      <c r="F60" s="250"/>
      <c r="G60" s="250"/>
      <c r="H60" s="250"/>
      <c r="I60" s="250"/>
      <c r="J60" s="250"/>
      <c r="K60" s="250"/>
      <c r="L60" s="323"/>
    </row>
    <row r="61" spans="1:11" ht="12.75">
      <c r="A61" s="250" t="s">
        <v>624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</row>
    <row r="62" spans="1:11" ht="12.75" customHeight="1">
      <c r="A62" s="1781" t="s">
        <v>625</v>
      </c>
      <c r="B62" s="1781"/>
      <c r="C62" s="1781"/>
      <c r="D62" s="1781"/>
      <c r="E62" s="1781"/>
      <c r="F62" s="1781"/>
      <c r="G62" s="1781"/>
      <c r="H62" s="1781"/>
      <c r="I62" s="1781"/>
      <c r="J62" s="1781"/>
      <c r="K62" s="250"/>
    </row>
    <row r="63" spans="1:12" ht="12.75">
      <c r="A63" s="1519" t="s">
        <v>626</v>
      </c>
      <c r="B63" s="1519"/>
      <c r="C63" s="1519"/>
      <c r="D63" s="1519"/>
      <c r="E63" s="1519"/>
      <c r="F63" s="1519"/>
      <c r="G63" s="1519"/>
      <c r="H63" s="1519"/>
      <c r="I63" s="1519"/>
      <c r="J63" s="1519"/>
      <c r="K63" s="250"/>
      <c r="L63" s="323"/>
    </row>
    <row r="64" spans="1:12" ht="12.75">
      <c r="A64" s="1519" t="s">
        <v>627</v>
      </c>
      <c r="B64" s="795"/>
      <c r="C64" s="795"/>
      <c r="D64" s="795"/>
      <c r="E64" s="795"/>
      <c r="F64" s="795"/>
      <c r="G64" s="795"/>
      <c r="H64" s="795"/>
      <c r="I64" s="795"/>
      <c r="J64" s="795"/>
      <c r="L64" s="323"/>
    </row>
    <row r="65" ht="12.75">
      <c r="L65" s="323"/>
    </row>
    <row r="67" ht="12.75">
      <c r="L67" s="323"/>
    </row>
    <row r="68" ht="12.75">
      <c r="L68" s="325"/>
    </row>
    <row r="69" ht="12.75">
      <c r="L69" s="325"/>
    </row>
    <row r="70" ht="12.75">
      <c r="L70" s="323"/>
    </row>
    <row r="72" ht="12.75">
      <c r="L72" s="323"/>
    </row>
    <row r="73" ht="12.75">
      <c r="L73" s="323"/>
    </row>
    <row r="75" ht="12.75">
      <c r="L75" s="323"/>
    </row>
    <row r="76" ht="12.75">
      <c r="L76" s="323"/>
    </row>
    <row r="77" ht="12.75">
      <c r="L77" s="323"/>
    </row>
    <row r="79" ht="12.75">
      <c r="L79" s="323"/>
    </row>
  </sheetData>
  <mergeCells count="8">
    <mergeCell ref="A62:J62"/>
    <mergeCell ref="A6:A7"/>
    <mergeCell ref="I6:J6"/>
    <mergeCell ref="A1:J1"/>
    <mergeCell ref="A2:J2"/>
    <mergeCell ref="A3:J3"/>
    <mergeCell ref="A5:J5"/>
    <mergeCell ref="A4:J4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3" sqref="A3:I3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87" t="s">
        <v>1427</v>
      </c>
      <c r="B1" s="1787"/>
      <c r="C1" s="1787"/>
      <c r="D1" s="1787"/>
      <c r="E1" s="1787"/>
      <c r="F1" s="1787"/>
      <c r="G1" s="1787"/>
    </row>
    <row r="2" spans="1:9" ht="18" customHeight="1">
      <c r="A2" s="1788" t="s">
        <v>854</v>
      </c>
      <c r="B2" s="1788"/>
      <c r="C2" s="1788"/>
      <c r="D2" s="1788"/>
      <c r="E2" s="1788"/>
      <c r="F2" s="1788"/>
      <c r="G2" s="1788"/>
      <c r="H2" s="1788"/>
      <c r="I2" s="1788"/>
    </row>
    <row r="3" spans="1:9" ht="15.75" customHeight="1">
      <c r="A3" s="1789" t="s">
        <v>529</v>
      </c>
      <c r="B3" s="1789"/>
      <c r="C3" s="1789"/>
      <c r="D3" s="1789"/>
      <c r="E3" s="1789"/>
      <c r="F3" s="1789"/>
      <c r="G3" s="1789"/>
      <c r="H3" s="1789"/>
      <c r="I3" s="1789"/>
    </row>
    <row r="4" spans="1:10" ht="15.75" customHeight="1">
      <c r="A4" s="1790" t="s">
        <v>409</v>
      </c>
      <c r="B4" s="1790"/>
      <c r="C4" s="1790"/>
      <c r="D4" s="1790"/>
      <c r="E4" s="1790"/>
      <c r="F4" s="1790"/>
      <c r="G4" s="1790"/>
      <c r="H4" s="1790"/>
      <c r="I4" s="1790"/>
      <c r="J4" s="1610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91" t="s">
        <v>965</v>
      </c>
      <c r="B6" s="1793" t="s">
        <v>426</v>
      </c>
      <c r="C6" s="1794"/>
      <c r="D6" s="1795" t="s">
        <v>427</v>
      </c>
      <c r="E6" s="1795"/>
      <c r="F6" s="1793" t="s">
        <v>953</v>
      </c>
      <c r="G6" s="1794"/>
      <c r="H6" s="13" t="s">
        <v>629</v>
      </c>
      <c r="I6" s="14"/>
      <c r="J6" s="12"/>
      <c r="K6" s="12"/>
      <c r="L6" s="12"/>
      <c r="M6" s="12"/>
    </row>
    <row r="7" spans="1:13" ht="24.75" customHeight="1">
      <c r="A7" s="1792"/>
      <c r="B7" s="337" t="s">
        <v>964</v>
      </c>
      <c r="C7" s="338" t="s">
        <v>788</v>
      </c>
      <c r="D7" s="339" t="s">
        <v>964</v>
      </c>
      <c r="E7" s="340" t="s">
        <v>788</v>
      </c>
      <c r="F7" s="539" t="s">
        <v>964</v>
      </c>
      <c r="G7" s="542" t="s">
        <v>788</v>
      </c>
      <c r="H7" s="15" t="s">
        <v>630</v>
      </c>
      <c r="I7" s="15" t="s">
        <v>631</v>
      </c>
      <c r="J7" s="12"/>
      <c r="K7" s="12"/>
      <c r="L7" s="12"/>
      <c r="M7" s="12"/>
    </row>
    <row r="8" spans="1:7" ht="24.75" customHeight="1">
      <c r="A8" s="61" t="s">
        <v>771</v>
      </c>
      <c r="B8" s="64">
        <v>173.3</v>
      </c>
      <c r="C8" s="59">
        <v>8.2</v>
      </c>
      <c r="D8" s="58">
        <v>184.8</v>
      </c>
      <c r="E8" s="66">
        <v>6.6</v>
      </c>
      <c r="F8" s="64">
        <v>197.8</v>
      </c>
      <c r="G8" s="1530">
        <v>7</v>
      </c>
    </row>
    <row r="9" spans="1:7" ht="24.75" customHeight="1">
      <c r="A9" s="61" t="s">
        <v>777</v>
      </c>
      <c r="B9" s="64">
        <v>173.8</v>
      </c>
      <c r="C9" s="59">
        <v>7.8</v>
      </c>
      <c r="D9" s="58">
        <v>186.9</v>
      </c>
      <c r="E9" s="66">
        <v>7.5</v>
      </c>
      <c r="F9" s="64">
        <v>198.7</v>
      </c>
      <c r="G9" s="1530">
        <v>6.3</v>
      </c>
    </row>
    <row r="10" spans="1:7" ht="24.75" customHeight="1">
      <c r="A10" s="61" t="s">
        <v>778</v>
      </c>
      <c r="B10" s="64">
        <v>174.5</v>
      </c>
      <c r="C10" s="59">
        <v>8.5</v>
      </c>
      <c r="D10" s="58">
        <v>186.9</v>
      </c>
      <c r="E10" s="66">
        <v>7.1</v>
      </c>
      <c r="F10" s="64">
        <v>198.7</v>
      </c>
      <c r="G10" s="1530">
        <v>6.3</v>
      </c>
    </row>
    <row r="11" spans="1:7" ht="24.75" customHeight="1">
      <c r="A11" s="61" t="s">
        <v>779</v>
      </c>
      <c r="B11" s="64">
        <v>173</v>
      </c>
      <c r="C11" s="59">
        <v>8.8</v>
      </c>
      <c r="D11" s="58">
        <v>185.6</v>
      </c>
      <c r="E11" s="66">
        <v>7.3</v>
      </c>
      <c r="F11" s="64">
        <v>196.1</v>
      </c>
      <c r="G11" s="1530">
        <v>5.7</v>
      </c>
    </row>
    <row r="12" spans="1:7" ht="24.75" customHeight="1">
      <c r="A12" s="61" t="s">
        <v>780</v>
      </c>
      <c r="B12" s="64">
        <v>170.6</v>
      </c>
      <c r="C12" s="59">
        <v>7</v>
      </c>
      <c r="D12" s="58">
        <v>183.6</v>
      </c>
      <c r="E12" s="66">
        <v>7.6</v>
      </c>
      <c r="F12" s="64">
        <v>194.2</v>
      </c>
      <c r="G12" s="1530">
        <v>5.8</v>
      </c>
    </row>
    <row r="13" spans="1:7" ht="24.75" customHeight="1">
      <c r="A13" s="61" t="s">
        <v>781</v>
      </c>
      <c r="B13" s="64">
        <v>170.8</v>
      </c>
      <c r="C13" s="59">
        <v>5.8</v>
      </c>
      <c r="D13" s="58">
        <v>184.5</v>
      </c>
      <c r="E13" s="66">
        <v>8</v>
      </c>
      <c r="F13" s="64">
        <v>196.3</v>
      </c>
      <c r="G13" s="1530">
        <v>6.4</v>
      </c>
    </row>
    <row r="14" spans="1:7" ht="24.75" customHeight="1">
      <c r="A14" s="61" t="s">
        <v>1193</v>
      </c>
      <c r="B14" s="64">
        <v>174.3</v>
      </c>
      <c r="C14" s="59">
        <v>7.7</v>
      </c>
      <c r="D14" s="58">
        <v>185.1</v>
      </c>
      <c r="E14" s="66">
        <v>6.2</v>
      </c>
      <c r="F14" s="64">
        <v>198.4</v>
      </c>
      <c r="G14" s="1530">
        <v>7.2</v>
      </c>
    </row>
    <row r="15" spans="1:7" ht="24.75" customHeight="1">
      <c r="A15" s="61" t="s">
        <v>783</v>
      </c>
      <c r="B15" s="64">
        <v>176</v>
      </c>
      <c r="C15" s="59">
        <v>7.9</v>
      </c>
      <c r="D15" s="58">
        <v>185.9</v>
      </c>
      <c r="E15" s="66">
        <v>5.6</v>
      </c>
      <c r="F15" s="64">
        <v>202.4</v>
      </c>
      <c r="G15" s="1530">
        <v>8.9</v>
      </c>
    </row>
    <row r="16" spans="1:7" ht="24.75" customHeight="1">
      <c r="A16" s="61" t="s">
        <v>784</v>
      </c>
      <c r="B16" s="64">
        <v>179</v>
      </c>
      <c r="C16" s="59">
        <v>9.1</v>
      </c>
      <c r="D16" s="58">
        <v>187.3</v>
      </c>
      <c r="E16" s="66">
        <v>4.6</v>
      </c>
      <c r="F16" s="64">
        <v>204.6</v>
      </c>
      <c r="G16" s="1530">
        <v>9.2</v>
      </c>
    </row>
    <row r="17" spans="1:7" ht="24.75" customHeight="1">
      <c r="A17" s="61" t="s">
        <v>785</v>
      </c>
      <c r="B17" s="64">
        <v>179.6</v>
      </c>
      <c r="C17" s="59">
        <v>9.1</v>
      </c>
      <c r="D17" s="58">
        <v>187.6</v>
      </c>
      <c r="E17" s="66">
        <v>4.5</v>
      </c>
      <c r="F17" s="64">
        <v>208.3</v>
      </c>
      <c r="G17" s="1530">
        <v>11</v>
      </c>
    </row>
    <row r="18" spans="1:7" ht="24.75" customHeight="1">
      <c r="A18" s="61" t="s">
        <v>786</v>
      </c>
      <c r="B18" s="64">
        <v>180.6</v>
      </c>
      <c r="C18" s="59">
        <v>8.3</v>
      </c>
      <c r="D18" s="58">
        <v>189.8</v>
      </c>
      <c r="E18" s="66">
        <v>5.1</v>
      </c>
      <c r="F18" s="64">
        <v>212.7</v>
      </c>
      <c r="G18" s="1530">
        <v>12.1</v>
      </c>
    </row>
    <row r="19" spans="1:7" ht="24.75" customHeight="1">
      <c r="A19" s="61" t="s">
        <v>429</v>
      </c>
      <c r="B19" s="64">
        <v>183.1</v>
      </c>
      <c r="C19" s="59">
        <v>7.3</v>
      </c>
      <c r="D19" s="58">
        <v>194.7</v>
      </c>
      <c r="E19" s="66">
        <v>6.3</v>
      </c>
      <c r="F19" s="64">
        <v>220.2</v>
      </c>
      <c r="G19" s="1530">
        <v>13.1</v>
      </c>
    </row>
    <row r="20" spans="1:7" ht="24.75" customHeight="1" thickBot="1">
      <c r="A20" s="62" t="s">
        <v>632</v>
      </c>
      <c r="B20" s="65">
        <v>175.7</v>
      </c>
      <c r="C20" s="60">
        <v>7.9</v>
      </c>
      <c r="D20" s="63">
        <v>186.9</v>
      </c>
      <c r="E20" s="67">
        <v>6.4</v>
      </c>
      <c r="F20" s="65">
        <v>202.4</v>
      </c>
      <c r="G20" s="60">
        <v>8.3</v>
      </c>
    </row>
    <row r="21" spans="1:6" ht="19.5" customHeight="1">
      <c r="A21" s="16" t="s">
        <v>633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4">
      <selection activeCell="D17" sqref="D17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96" t="s">
        <v>635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1796"/>
      <c r="N1" s="1796"/>
    </row>
    <row r="2" spans="1:14" s="21" customFormat="1" ht="20.25" customHeight="1" hidden="1">
      <c r="A2" s="1797" t="s">
        <v>636</v>
      </c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</row>
    <row r="3" spans="1:14" s="21" customFormat="1" ht="22.5" customHeight="1" hidden="1">
      <c r="A3" s="1798" t="s">
        <v>637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798"/>
      <c r="N3" s="1798"/>
    </row>
    <row r="4" spans="1:14" s="21" customFormat="1" ht="14.25" customHeight="1">
      <c r="A4" s="22"/>
      <c r="B4" s="1735" t="s">
        <v>1428</v>
      </c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735"/>
      <c r="N4" s="1735"/>
    </row>
    <row r="5" spans="1:14" s="21" customFormat="1" ht="15.75">
      <c r="A5" s="1734" t="s">
        <v>638</v>
      </c>
      <c r="B5" s="1734"/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</row>
    <row r="6" spans="1:14" s="21" customFormat="1" ht="12.75">
      <c r="A6" s="1799" t="s">
        <v>639</v>
      </c>
      <c r="B6" s="1799"/>
      <c r="C6" s="1799"/>
      <c r="D6" s="1799"/>
      <c r="E6" s="1799"/>
      <c r="F6" s="1799"/>
      <c r="G6" s="1799"/>
      <c r="H6" s="1799"/>
      <c r="I6" s="1799"/>
      <c r="J6" s="1799"/>
      <c r="K6" s="1799"/>
      <c r="L6" s="1799"/>
      <c r="M6" s="1799"/>
      <c r="N6" s="1799"/>
    </row>
    <row r="7" spans="1:15" s="21" customFormat="1" ht="12.75">
      <c r="A7" s="149"/>
      <c r="B7" s="1799" t="s">
        <v>466</v>
      </c>
      <c r="C7" s="1799"/>
      <c r="D7" s="1799"/>
      <c r="E7" s="1799"/>
      <c r="F7" s="1799"/>
      <c r="G7" s="1799"/>
      <c r="H7" s="1799"/>
      <c r="I7" s="1799"/>
      <c r="J7" s="1799"/>
      <c r="K7" s="1799"/>
      <c r="L7" s="1799"/>
      <c r="M7" s="1799"/>
      <c r="N7" s="1799"/>
      <c r="O7" s="1611"/>
    </row>
    <row r="8" spans="1:14" s="8" customFormat="1" ht="16.5" thickBot="1">
      <c r="A8" s="1734" t="str">
        <f>CPI!A5</f>
        <v>Mid-Aug 2008 </v>
      </c>
      <c r="B8" s="1734"/>
      <c r="C8" s="1734"/>
      <c r="D8" s="1734"/>
      <c r="E8" s="1734"/>
      <c r="F8" s="1734"/>
      <c r="G8" s="1734"/>
      <c r="H8" s="1734"/>
      <c r="I8" s="1734"/>
      <c r="J8" s="1734"/>
      <c r="K8" s="1734"/>
      <c r="L8" s="1734"/>
      <c r="M8" s="1734"/>
      <c r="N8" s="1734"/>
    </row>
    <row r="9" spans="1:14" s="24" customFormat="1" ht="13.5" thickTop="1">
      <c r="A9" s="23" t="s">
        <v>640</v>
      </c>
      <c r="B9" s="1782" t="s">
        <v>642</v>
      </c>
      <c r="C9" s="1800" t="s">
        <v>643</v>
      </c>
      <c r="D9" s="724" t="str">
        <f>CPI!C6</f>
        <v>2006/07</v>
      </c>
      <c r="E9" s="1801" t="str">
        <f>CPI!D6</f>
        <v>2007/08</v>
      </c>
      <c r="F9" s="1757"/>
      <c r="G9" s="1801" t="str">
        <f>CPI!F6</f>
        <v>2008/09P</v>
      </c>
      <c r="H9" s="1757"/>
      <c r="I9" s="1802"/>
      <c r="J9" s="1757" t="s">
        <v>788</v>
      </c>
      <c r="K9" s="1757"/>
      <c r="L9" s="1757"/>
      <c r="M9" s="1757"/>
      <c r="N9" s="332"/>
    </row>
    <row r="10" spans="1:14" s="24" customFormat="1" ht="12.75">
      <c r="A10" s="25" t="s">
        <v>641</v>
      </c>
      <c r="B10" s="1745"/>
      <c r="C10" s="1662"/>
      <c r="D10" s="1446" t="str">
        <f>CPI!C7</f>
        <v>Jul/Aug</v>
      </c>
      <c r="E10" s="1446" t="str">
        <f>CPI!D7</f>
        <v>Jun/Jul</v>
      </c>
      <c r="F10" s="1446" t="str">
        <f>D10</f>
        <v>Jul/Aug</v>
      </c>
      <c r="G10" s="1453" t="str">
        <f>CPI!F7</f>
        <v>May/Jun</v>
      </c>
      <c r="H10" s="1456" t="str">
        <f>E10</f>
        <v>Jun/Jul</v>
      </c>
      <c r="I10" s="1454" t="str">
        <f>F10</f>
        <v>Jul/Aug</v>
      </c>
      <c r="J10" s="735" t="s">
        <v>532</v>
      </c>
      <c r="K10" s="736" t="s">
        <v>532</v>
      </c>
      <c r="L10" s="736" t="s">
        <v>533</v>
      </c>
      <c r="M10" s="745" t="s">
        <v>533</v>
      </c>
      <c r="N10" s="343"/>
    </row>
    <row r="11" spans="1:14" s="24" customFormat="1" ht="12.75">
      <c r="A11" s="25">
        <v>1</v>
      </c>
      <c r="B11" s="422">
        <v>1</v>
      </c>
      <c r="C11" s="151">
        <v>2</v>
      </c>
      <c r="D11" s="334">
        <v>3</v>
      </c>
      <c r="E11" s="737">
        <v>4</v>
      </c>
      <c r="F11" s="746">
        <v>5</v>
      </c>
      <c r="G11" s="737">
        <v>6</v>
      </c>
      <c r="H11" s="1455">
        <v>7</v>
      </c>
      <c r="I11" s="247">
        <v>8</v>
      </c>
      <c r="J11" s="737" t="s">
        <v>535</v>
      </c>
      <c r="K11" s="738" t="s">
        <v>536</v>
      </c>
      <c r="L11" s="738" t="s">
        <v>537</v>
      </c>
      <c r="M11" s="746" t="s">
        <v>538</v>
      </c>
      <c r="N11" s="342"/>
    </row>
    <row r="12" spans="1:30" s="75" customFormat="1" ht="30" customHeight="1">
      <c r="A12" s="74">
        <v>1</v>
      </c>
      <c r="B12" s="530" t="s">
        <v>644</v>
      </c>
      <c r="C12" s="533">
        <v>100</v>
      </c>
      <c r="D12" s="519">
        <v>142.4</v>
      </c>
      <c r="E12" s="739">
        <v>151.8</v>
      </c>
      <c r="F12" s="800">
        <v>160</v>
      </c>
      <c r="G12" s="739">
        <v>164.9</v>
      </c>
      <c r="H12" s="806">
        <v>171.8</v>
      </c>
      <c r="I12" s="520">
        <v>177.9</v>
      </c>
      <c r="J12" s="26">
        <v>12.359550561797732</v>
      </c>
      <c r="K12" s="26">
        <v>5.4018445322792985</v>
      </c>
      <c r="L12" s="26">
        <v>11.1875</v>
      </c>
      <c r="M12" s="26">
        <v>3.550640279394642</v>
      </c>
      <c r="N12" s="68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s="21" customFormat="1" ht="29.25" customHeight="1">
      <c r="A13" s="27">
        <v>1.1</v>
      </c>
      <c r="B13" s="531" t="s">
        <v>645</v>
      </c>
      <c r="C13" s="534">
        <v>49.593021995747016</v>
      </c>
      <c r="D13" s="521">
        <v>140.2</v>
      </c>
      <c r="E13" s="740">
        <v>153.4</v>
      </c>
      <c r="F13" s="801">
        <v>168.2</v>
      </c>
      <c r="G13" s="740">
        <v>157.4</v>
      </c>
      <c r="H13" s="807">
        <v>165</v>
      </c>
      <c r="I13" s="522">
        <v>171.5</v>
      </c>
      <c r="J13" s="28">
        <v>19.971469329529242</v>
      </c>
      <c r="K13" s="28">
        <v>9.647979139504542</v>
      </c>
      <c r="L13" s="28">
        <v>1.9619500594530308</v>
      </c>
      <c r="M13" s="28">
        <v>3.9393939393939377</v>
      </c>
      <c r="N13" s="69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31" customFormat="1" ht="24.75" customHeight="1">
      <c r="A14" s="29" t="s">
        <v>646</v>
      </c>
      <c r="B14" s="312" t="s">
        <v>647</v>
      </c>
      <c r="C14" s="535">
        <v>16.575694084141823</v>
      </c>
      <c r="D14" s="523">
        <v>126.2</v>
      </c>
      <c r="E14" s="741">
        <v>130.9</v>
      </c>
      <c r="F14" s="802">
        <v>139.2</v>
      </c>
      <c r="G14" s="741">
        <v>156.8</v>
      </c>
      <c r="H14" s="808">
        <v>161.4</v>
      </c>
      <c r="I14" s="524">
        <v>167.3</v>
      </c>
      <c r="J14" s="30">
        <v>10.30110935023771</v>
      </c>
      <c r="K14" s="30">
        <v>6.340718105423974</v>
      </c>
      <c r="L14" s="30">
        <v>20.18678160919542</v>
      </c>
      <c r="M14" s="30">
        <v>3.6555142503097926</v>
      </c>
      <c r="N14" s="70"/>
      <c r="P14" s="3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31" customFormat="1" ht="24.75" customHeight="1">
      <c r="A15" s="29" t="s">
        <v>648</v>
      </c>
      <c r="B15" s="312" t="s">
        <v>649</v>
      </c>
      <c r="C15" s="535">
        <v>6.086031204033311</v>
      </c>
      <c r="D15" s="523">
        <v>186.4</v>
      </c>
      <c r="E15" s="741">
        <v>221.4</v>
      </c>
      <c r="F15" s="802">
        <v>243.2</v>
      </c>
      <c r="G15" s="741">
        <v>164.3</v>
      </c>
      <c r="H15" s="808">
        <v>176</v>
      </c>
      <c r="I15" s="524">
        <v>174.4</v>
      </c>
      <c r="J15" s="30">
        <v>30.472103004291853</v>
      </c>
      <c r="K15" s="30">
        <v>9.846431797651306</v>
      </c>
      <c r="L15" s="30">
        <v>-28.28947368421052</v>
      </c>
      <c r="M15" s="30">
        <v>-0.9090909090909065</v>
      </c>
      <c r="N15" s="7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31" customFormat="1" ht="24.75" customHeight="1">
      <c r="A16" s="29" t="s">
        <v>650</v>
      </c>
      <c r="B16" s="312" t="s">
        <v>651</v>
      </c>
      <c r="C16" s="535">
        <v>3.770519507075808</v>
      </c>
      <c r="D16" s="523">
        <v>156</v>
      </c>
      <c r="E16" s="741">
        <v>173.6</v>
      </c>
      <c r="F16" s="802">
        <v>181.1</v>
      </c>
      <c r="G16" s="741">
        <v>196.8</v>
      </c>
      <c r="H16" s="808">
        <v>208.5</v>
      </c>
      <c r="I16" s="524">
        <v>221.3</v>
      </c>
      <c r="J16" s="30">
        <v>16.089743589743577</v>
      </c>
      <c r="K16" s="30">
        <v>4.320276497695858</v>
      </c>
      <c r="L16" s="30">
        <v>22.197680839315296</v>
      </c>
      <c r="M16" s="30">
        <v>6.139088729016777</v>
      </c>
      <c r="N16" s="7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31" customFormat="1" ht="24.75" customHeight="1">
      <c r="A17" s="29" t="s">
        <v>652</v>
      </c>
      <c r="B17" s="312" t="s">
        <v>653</v>
      </c>
      <c r="C17" s="535">
        <v>11.183012678383857</v>
      </c>
      <c r="D17" s="523">
        <v>124.4</v>
      </c>
      <c r="E17" s="741">
        <v>146.2</v>
      </c>
      <c r="F17" s="802">
        <v>182.9</v>
      </c>
      <c r="G17" s="741">
        <v>126.5</v>
      </c>
      <c r="H17" s="808">
        <v>141.2</v>
      </c>
      <c r="I17" s="524">
        <v>155.5</v>
      </c>
      <c r="J17" s="30">
        <v>47.0257234726688</v>
      </c>
      <c r="K17" s="30">
        <v>25.102599179206592</v>
      </c>
      <c r="L17" s="30">
        <v>-14.980863860032812</v>
      </c>
      <c r="M17" s="30">
        <v>10.12747875354107</v>
      </c>
      <c r="N17" s="70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31" customFormat="1" ht="24.75" customHeight="1">
      <c r="A18" s="29" t="s">
        <v>654</v>
      </c>
      <c r="B18" s="312" t="s">
        <v>655</v>
      </c>
      <c r="C18" s="535">
        <v>1.9487350779721184</v>
      </c>
      <c r="D18" s="523">
        <v>115.9</v>
      </c>
      <c r="E18" s="741">
        <v>124.4</v>
      </c>
      <c r="F18" s="802">
        <v>129.6</v>
      </c>
      <c r="G18" s="741">
        <v>131.7</v>
      </c>
      <c r="H18" s="808">
        <v>136.4</v>
      </c>
      <c r="I18" s="524">
        <v>147.4</v>
      </c>
      <c r="J18" s="30">
        <v>11.820534943917153</v>
      </c>
      <c r="K18" s="30">
        <v>4.180064308681651</v>
      </c>
      <c r="L18" s="30">
        <v>13.73456790123457</v>
      </c>
      <c r="M18" s="30">
        <v>8.064516129032256</v>
      </c>
      <c r="N18" s="70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31" customFormat="1" ht="24.75" customHeight="1">
      <c r="A19" s="29" t="s">
        <v>656</v>
      </c>
      <c r="B19" s="312" t="s">
        <v>657</v>
      </c>
      <c r="C19" s="535">
        <v>10.019129444140097</v>
      </c>
      <c r="D19" s="523">
        <v>151.6</v>
      </c>
      <c r="E19" s="741">
        <v>155.5</v>
      </c>
      <c r="F19" s="802">
        <v>156.8</v>
      </c>
      <c r="G19" s="741">
        <v>178.8</v>
      </c>
      <c r="H19" s="808">
        <v>180.3</v>
      </c>
      <c r="I19" s="524">
        <v>180.7</v>
      </c>
      <c r="J19" s="30">
        <v>3.4300791556728427</v>
      </c>
      <c r="K19" s="30">
        <v>0.8360128617363358</v>
      </c>
      <c r="L19" s="30">
        <v>15.242346938775484</v>
      </c>
      <c r="M19" s="30">
        <v>0.2218524681086791</v>
      </c>
      <c r="N19" s="70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21" customFormat="1" ht="30.75" customHeight="1">
      <c r="A20" s="27">
        <v>1.2</v>
      </c>
      <c r="B20" s="531" t="s">
        <v>658</v>
      </c>
      <c r="C20" s="534">
        <v>20.37273710722672</v>
      </c>
      <c r="D20" s="521">
        <v>132.6</v>
      </c>
      <c r="E20" s="740">
        <v>140.5</v>
      </c>
      <c r="F20" s="801">
        <v>142.8</v>
      </c>
      <c r="G20" s="740">
        <v>159.4</v>
      </c>
      <c r="H20" s="807">
        <v>160.8</v>
      </c>
      <c r="I20" s="522">
        <v>164.8</v>
      </c>
      <c r="J20" s="28">
        <v>7.692307692307708</v>
      </c>
      <c r="K20" s="28">
        <v>1.6370106761566063</v>
      </c>
      <c r="L20" s="28">
        <v>15.406162464985982</v>
      </c>
      <c r="M20" s="28">
        <v>2.487562189054728</v>
      </c>
      <c r="N20" s="71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s="31" customFormat="1" ht="24.75" customHeight="1">
      <c r="A21" s="29" t="s">
        <v>659</v>
      </c>
      <c r="B21" s="312" t="s">
        <v>660</v>
      </c>
      <c r="C21" s="535">
        <v>6.117694570987977</v>
      </c>
      <c r="D21" s="523">
        <v>121.6</v>
      </c>
      <c r="E21" s="741">
        <v>131</v>
      </c>
      <c r="F21" s="802">
        <v>133.5</v>
      </c>
      <c r="G21" s="741">
        <v>150.2</v>
      </c>
      <c r="H21" s="808">
        <v>149.6</v>
      </c>
      <c r="I21" s="524">
        <v>155.3</v>
      </c>
      <c r="J21" s="30">
        <v>9.78618421052633</v>
      </c>
      <c r="K21" s="30">
        <v>1.9083969465648778</v>
      </c>
      <c r="L21" s="30">
        <v>16.329588014981283</v>
      </c>
      <c r="M21" s="30">
        <v>3.810160427807503</v>
      </c>
      <c r="N21" s="70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31" customFormat="1" ht="24.75" customHeight="1">
      <c r="A22" s="29" t="s">
        <v>661</v>
      </c>
      <c r="B22" s="312" t="s">
        <v>662</v>
      </c>
      <c r="C22" s="535">
        <v>5.683628753648385</v>
      </c>
      <c r="D22" s="523">
        <v>134.5</v>
      </c>
      <c r="E22" s="741">
        <v>136</v>
      </c>
      <c r="F22" s="802">
        <v>140.8</v>
      </c>
      <c r="G22" s="741">
        <v>148.7</v>
      </c>
      <c r="H22" s="808">
        <v>147.8</v>
      </c>
      <c r="I22" s="524">
        <v>148.2</v>
      </c>
      <c r="J22" s="30">
        <v>4.684014869888472</v>
      </c>
      <c r="K22" s="30">
        <v>3.5294117647058982</v>
      </c>
      <c r="L22" s="30">
        <v>5.255681818181813</v>
      </c>
      <c r="M22" s="30">
        <v>0.27063599458725207</v>
      </c>
      <c r="N22" s="70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31" customFormat="1" ht="24.75" customHeight="1">
      <c r="A23" s="29" t="s">
        <v>663</v>
      </c>
      <c r="B23" s="312" t="s">
        <v>664</v>
      </c>
      <c r="C23" s="535">
        <v>4.4957766210627</v>
      </c>
      <c r="D23" s="523">
        <v>163.3</v>
      </c>
      <c r="E23" s="741">
        <v>180.6</v>
      </c>
      <c r="F23" s="802">
        <v>181.1</v>
      </c>
      <c r="G23" s="741">
        <v>215.5</v>
      </c>
      <c r="H23" s="808">
        <v>223.9</v>
      </c>
      <c r="I23" s="524">
        <v>233.1</v>
      </c>
      <c r="J23" s="30">
        <v>10.900183710961414</v>
      </c>
      <c r="K23" s="30">
        <v>0.2768549280177268</v>
      </c>
      <c r="L23" s="30">
        <v>28.713418001104372</v>
      </c>
      <c r="M23" s="30">
        <v>4.108977221974101</v>
      </c>
      <c r="N23" s="70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31" customFormat="1" ht="24.75" customHeight="1">
      <c r="A24" s="29" t="s">
        <v>665</v>
      </c>
      <c r="B24" s="312" t="s">
        <v>666</v>
      </c>
      <c r="C24" s="535">
        <v>4.065637161527658</v>
      </c>
      <c r="D24" s="523">
        <v>112.5</v>
      </c>
      <c r="E24" s="741">
        <v>116.5</v>
      </c>
      <c r="F24" s="802">
        <v>117.2</v>
      </c>
      <c r="G24" s="741">
        <v>126.3</v>
      </c>
      <c r="H24" s="808">
        <v>126</v>
      </c>
      <c r="I24" s="524">
        <v>126.6</v>
      </c>
      <c r="J24" s="30">
        <v>4.177777777777791</v>
      </c>
      <c r="K24" s="30">
        <v>0.6008583690987166</v>
      </c>
      <c r="L24" s="30">
        <v>8.02047781569965</v>
      </c>
      <c r="M24" s="30">
        <v>0.4761904761904816</v>
      </c>
      <c r="N24" s="70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21" customFormat="1" ht="30.75" customHeight="1">
      <c r="A25" s="27">
        <v>1.3</v>
      </c>
      <c r="B25" s="531" t="s">
        <v>667</v>
      </c>
      <c r="C25" s="536">
        <v>30.044340897026256</v>
      </c>
      <c r="D25" s="525">
        <v>152.8</v>
      </c>
      <c r="E25" s="742">
        <v>157</v>
      </c>
      <c r="F25" s="803">
        <v>158</v>
      </c>
      <c r="G25" s="742">
        <v>181</v>
      </c>
      <c r="H25" s="809">
        <v>190.3</v>
      </c>
      <c r="I25" s="503">
        <v>197.4</v>
      </c>
      <c r="J25" s="28">
        <v>3.4031413612565444</v>
      </c>
      <c r="K25" s="28">
        <v>0.6369426751592329</v>
      </c>
      <c r="L25" s="28">
        <v>24.936708860759495</v>
      </c>
      <c r="M25" s="28">
        <v>3.7309511297950735</v>
      </c>
      <c r="N25" s="71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31" customFormat="1" ht="24.75" customHeight="1">
      <c r="A26" s="29" t="s">
        <v>668</v>
      </c>
      <c r="B26" s="312" t="s">
        <v>669</v>
      </c>
      <c r="C26" s="537">
        <v>5.397977971447429</v>
      </c>
      <c r="D26" s="526">
        <v>263.2</v>
      </c>
      <c r="E26" s="743">
        <v>268.7</v>
      </c>
      <c r="F26" s="804">
        <v>268.6</v>
      </c>
      <c r="G26" s="743">
        <v>356</v>
      </c>
      <c r="H26" s="810">
        <v>373.5</v>
      </c>
      <c r="I26" s="527">
        <v>373.6</v>
      </c>
      <c r="J26" s="30">
        <v>2.0516717325228058</v>
      </c>
      <c r="K26" s="30">
        <v>-0.037216226274637165</v>
      </c>
      <c r="L26" s="30">
        <v>39.09158600148922</v>
      </c>
      <c r="M26" s="30">
        <v>0.026773761713513977</v>
      </c>
      <c r="N26" s="70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31" customFormat="1" ht="24.75" customHeight="1">
      <c r="A27" s="29" t="s">
        <v>670</v>
      </c>
      <c r="B27" s="312" t="s">
        <v>671</v>
      </c>
      <c r="C27" s="535">
        <v>2.4560330063653932</v>
      </c>
      <c r="D27" s="523">
        <v>170.6</v>
      </c>
      <c r="E27" s="741">
        <v>176.7</v>
      </c>
      <c r="F27" s="802">
        <v>185.1</v>
      </c>
      <c r="G27" s="741">
        <v>197.7</v>
      </c>
      <c r="H27" s="808">
        <v>197.9</v>
      </c>
      <c r="I27" s="524">
        <v>207.6</v>
      </c>
      <c r="J27" s="30">
        <v>8.49941383352872</v>
      </c>
      <c r="K27" s="30">
        <v>4.753820033955861</v>
      </c>
      <c r="L27" s="30">
        <v>12.155591572123186</v>
      </c>
      <c r="M27" s="30">
        <v>4.901465386558868</v>
      </c>
      <c r="N27" s="70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31" customFormat="1" ht="24.75" customHeight="1">
      <c r="A28" s="29" t="s">
        <v>672</v>
      </c>
      <c r="B28" s="312" t="s">
        <v>673</v>
      </c>
      <c r="C28" s="537">
        <v>6.973714820123034</v>
      </c>
      <c r="D28" s="526">
        <v>126.4</v>
      </c>
      <c r="E28" s="743">
        <v>130.5</v>
      </c>
      <c r="F28" s="804">
        <v>130.8</v>
      </c>
      <c r="G28" s="743">
        <v>144.3</v>
      </c>
      <c r="H28" s="810">
        <v>161.4</v>
      </c>
      <c r="I28" s="527">
        <v>173.1</v>
      </c>
      <c r="J28" s="30">
        <v>3.48101265822784</v>
      </c>
      <c r="K28" s="30">
        <v>0.22988505747127874</v>
      </c>
      <c r="L28" s="30">
        <v>32.33944954128438</v>
      </c>
      <c r="M28" s="30">
        <v>7.249070631970241</v>
      </c>
      <c r="N28" s="70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31" customFormat="1" ht="24.75" customHeight="1">
      <c r="A29" s="29"/>
      <c r="B29" s="312" t="s">
        <v>674</v>
      </c>
      <c r="C29" s="537">
        <v>1.8659527269142209</v>
      </c>
      <c r="D29" s="526">
        <v>95.3</v>
      </c>
      <c r="E29" s="743">
        <v>95.7</v>
      </c>
      <c r="F29" s="804">
        <v>95.7</v>
      </c>
      <c r="G29" s="743">
        <v>95.6</v>
      </c>
      <c r="H29" s="810">
        <v>95.8</v>
      </c>
      <c r="I29" s="527">
        <v>100.3</v>
      </c>
      <c r="J29" s="30">
        <v>0.4197271773347353</v>
      </c>
      <c r="K29" s="30">
        <v>0</v>
      </c>
      <c r="L29" s="30">
        <v>4.806687565308238</v>
      </c>
      <c r="M29" s="30">
        <v>4.6972860125261064</v>
      </c>
      <c r="N29" s="70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31" customFormat="1" ht="24.75" customHeight="1">
      <c r="A30" s="29"/>
      <c r="B30" s="312" t="s">
        <v>676</v>
      </c>
      <c r="C30" s="537">
        <v>2.731641690470963</v>
      </c>
      <c r="D30" s="526">
        <v>111.3</v>
      </c>
      <c r="E30" s="743">
        <v>117.2</v>
      </c>
      <c r="F30" s="804">
        <v>115.8</v>
      </c>
      <c r="G30" s="743">
        <v>114.4</v>
      </c>
      <c r="H30" s="810">
        <v>114.4</v>
      </c>
      <c r="I30" s="527">
        <v>120.9</v>
      </c>
      <c r="J30" s="30">
        <v>4.043126684636107</v>
      </c>
      <c r="K30" s="30">
        <v>-1.1945392491467715</v>
      </c>
      <c r="L30" s="30">
        <v>4.404145077720216</v>
      </c>
      <c r="M30" s="30">
        <v>5.681818181818187</v>
      </c>
      <c r="N30" s="70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s="31" customFormat="1" ht="24.75" customHeight="1">
      <c r="A31" s="29"/>
      <c r="B31" s="312" t="s">
        <v>677</v>
      </c>
      <c r="C31" s="537">
        <v>3.1001290737979397</v>
      </c>
      <c r="D31" s="526">
        <v>111.8</v>
      </c>
      <c r="E31" s="743">
        <v>107.8</v>
      </c>
      <c r="F31" s="804">
        <v>108.6</v>
      </c>
      <c r="G31" s="743">
        <v>108.9</v>
      </c>
      <c r="H31" s="810">
        <v>109.4</v>
      </c>
      <c r="I31" s="527">
        <v>115.2</v>
      </c>
      <c r="J31" s="30">
        <v>-2.8622540250447344</v>
      </c>
      <c r="K31" s="30">
        <v>0.7421150278292998</v>
      </c>
      <c r="L31" s="30">
        <v>6.077348066298356</v>
      </c>
      <c r="M31" s="30">
        <v>5.301645338208402</v>
      </c>
      <c r="N31" s="70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s="31" customFormat="1" ht="24.75" customHeight="1">
      <c r="A32" s="29" t="s">
        <v>678</v>
      </c>
      <c r="B32" s="312" t="s">
        <v>679</v>
      </c>
      <c r="C32" s="537">
        <v>7.508891607907275</v>
      </c>
      <c r="D32" s="526">
        <v>138.5</v>
      </c>
      <c r="E32" s="743">
        <v>144.7</v>
      </c>
      <c r="F32" s="804">
        <v>146.3</v>
      </c>
      <c r="G32" s="743">
        <v>158.9</v>
      </c>
      <c r="H32" s="810">
        <v>167.3</v>
      </c>
      <c r="I32" s="527">
        <v>175.7</v>
      </c>
      <c r="J32" s="30">
        <v>5.631768953068601</v>
      </c>
      <c r="K32" s="30">
        <v>1.1057360055286978</v>
      </c>
      <c r="L32" s="30">
        <v>20.095693779904295</v>
      </c>
      <c r="M32" s="30">
        <v>5.020920502092039</v>
      </c>
      <c r="N32" s="70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14" s="31" customFormat="1" ht="9" customHeight="1" thickBot="1">
      <c r="A33" s="33"/>
      <c r="B33" s="532"/>
      <c r="C33" s="538"/>
      <c r="D33" s="528"/>
      <c r="E33" s="744"/>
      <c r="F33" s="805"/>
      <c r="G33" s="744"/>
      <c r="H33" s="811"/>
      <c r="I33" s="529"/>
      <c r="J33" s="72"/>
      <c r="K33" s="72"/>
      <c r="L33" s="72"/>
      <c r="M33" s="72"/>
      <c r="N33" s="73"/>
    </row>
    <row r="34" spans="1:14" ht="12.75">
      <c r="A34" s="20"/>
      <c r="B34" s="34" t="s">
        <v>680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681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682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683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1595" t="s">
        <v>682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3">
    <mergeCell ref="A5:N5"/>
    <mergeCell ref="A6:N6"/>
    <mergeCell ref="A8:N8"/>
    <mergeCell ref="J9:M9"/>
    <mergeCell ref="B9:B10"/>
    <mergeCell ref="C9:C10"/>
    <mergeCell ref="E9:F9"/>
    <mergeCell ref="G9:I9"/>
    <mergeCell ref="B7:N7"/>
    <mergeCell ref="A1:N1"/>
    <mergeCell ref="A2:N2"/>
    <mergeCell ref="A3:N3"/>
    <mergeCell ref="B4:N4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5" sqref="A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03" t="s">
        <v>1429</v>
      </c>
      <c r="B1" s="1803"/>
      <c r="C1" s="1803"/>
      <c r="D1" s="1803"/>
      <c r="E1" s="1803"/>
      <c r="F1" s="1803"/>
      <c r="G1" s="1803"/>
      <c r="H1" s="344"/>
      <c r="I1" s="344"/>
    </row>
    <row r="2" spans="1:10" ht="19.5" customHeight="1">
      <c r="A2" s="1804" t="s">
        <v>638</v>
      </c>
      <c r="B2" s="1804"/>
      <c r="C2" s="1804"/>
      <c r="D2" s="1804"/>
      <c r="E2" s="1804"/>
      <c r="F2" s="1804"/>
      <c r="G2" s="1804"/>
      <c r="H2" s="1804"/>
      <c r="I2" s="1804"/>
      <c r="J2" s="1612"/>
    </row>
    <row r="3" spans="1:9" ht="14.25" customHeight="1">
      <c r="A3" s="1805" t="s">
        <v>639</v>
      </c>
      <c r="B3" s="1805"/>
      <c r="C3" s="1805"/>
      <c r="D3" s="1805"/>
      <c r="E3" s="1805"/>
      <c r="F3" s="1805"/>
      <c r="G3" s="1805"/>
      <c r="H3" s="1805"/>
      <c r="I3" s="1805"/>
    </row>
    <row r="4" spans="1:9" ht="15.75" customHeight="1">
      <c r="A4" s="1806" t="s">
        <v>409</v>
      </c>
      <c r="B4" s="1807"/>
      <c r="C4" s="1807"/>
      <c r="D4" s="1807"/>
      <c r="E4" s="1807"/>
      <c r="F4" s="1807"/>
      <c r="G4" s="1807"/>
      <c r="H4" s="1807"/>
      <c r="I4" s="180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08" t="s">
        <v>989</v>
      </c>
      <c r="B6" s="1795" t="str">
        <f>'CPI YOY'!B6:C6</f>
        <v>2005/06</v>
      </c>
      <c r="C6" s="1795"/>
      <c r="D6" s="1793" t="str">
        <f>'CPI YOY'!D6:E6</f>
        <v>2006/07</v>
      </c>
      <c r="E6" s="1794"/>
      <c r="F6" s="1795" t="str">
        <f>'CPI YOY'!F6:G6</f>
        <v>2007/08P</v>
      </c>
      <c r="G6" s="1794"/>
      <c r="H6" s="13" t="s">
        <v>629</v>
      </c>
      <c r="I6" s="14"/>
      <c r="J6" s="17"/>
      <c r="K6" s="17"/>
      <c r="L6" s="17"/>
      <c r="M6" s="17"/>
    </row>
    <row r="7" spans="1:13" ht="24.75" customHeight="1">
      <c r="A7" s="1809"/>
      <c r="B7" s="539" t="s">
        <v>964</v>
      </c>
      <c r="C7" s="340" t="s">
        <v>788</v>
      </c>
      <c r="D7" s="541" t="s">
        <v>964</v>
      </c>
      <c r="E7" s="542" t="s">
        <v>788</v>
      </c>
      <c r="F7" s="539" t="s">
        <v>964</v>
      </c>
      <c r="G7" s="338" t="s">
        <v>788</v>
      </c>
      <c r="H7" s="15" t="s">
        <v>630</v>
      </c>
      <c r="I7" s="15" t="s">
        <v>631</v>
      </c>
      <c r="J7" s="17"/>
      <c r="K7" s="17"/>
      <c r="L7" s="17"/>
      <c r="M7" s="17"/>
    </row>
    <row r="8" spans="1:16" ht="24.75" customHeight="1">
      <c r="A8" s="81" t="s">
        <v>771</v>
      </c>
      <c r="B8" s="540">
        <v>134.8</v>
      </c>
      <c r="C8" s="345">
        <v>9.5</v>
      </c>
      <c r="D8" s="346">
        <v>147.1</v>
      </c>
      <c r="E8" s="543">
        <v>9.1</v>
      </c>
      <c r="F8" s="64">
        <v>163.5</v>
      </c>
      <c r="G8" s="347">
        <v>11.1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81" t="s">
        <v>777</v>
      </c>
      <c r="B9" s="540">
        <v>135</v>
      </c>
      <c r="C9" s="345">
        <v>9.4</v>
      </c>
      <c r="D9" s="346">
        <v>149</v>
      </c>
      <c r="E9" s="543">
        <v>10.4</v>
      </c>
      <c r="F9" s="64">
        <v>164.3</v>
      </c>
      <c r="G9" s="347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81" t="s">
        <v>778</v>
      </c>
      <c r="B10" s="540">
        <v>136.4</v>
      </c>
      <c r="C10" s="345">
        <v>11.3</v>
      </c>
      <c r="D10" s="346">
        <v>150.5</v>
      </c>
      <c r="E10" s="543">
        <v>10.3</v>
      </c>
      <c r="F10" s="64">
        <v>161.3</v>
      </c>
      <c r="G10" s="347">
        <v>7.2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1" t="s">
        <v>779</v>
      </c>
      <c r="B11" s="540">
        <v>134.3</v>
      </c>
      <c r="C11" s="345">
        <v>12.9</v>
      </c>
      <c r="D11" s="346">
        <v>146.3</v>
      </c>
      <c r="E11" s="543">
        <v>8.9</v>
      </c>
      <c r="F11" s="64">
        <v>155.2</v>
      </c>
      <c r="G11" s="347">
        <v>6.1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1" t="s">
        <v>780</v>
      </c>
      <c r="B12" s="540">
        <v>129.5</v>
      </c>
      <c r="C12" s="345">
        <v>8.2</v>
      </c>
      <c r="D12" s="346">
        <v>143</v>
      </c>
      <c r="E12" s="543">
        <v>10.4</v>
      </c>
      <c r="F12" s="64">
        <v>150.8</v>
      </c>
      <c r="G12" s="347">
        <v>5.5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1" t="s">
        <v>781</v>
      </c>
      <c r="B13" s="540">
        <v>128.9</v>
      </c>
      <c r="C13" s="345">
        <v>6.5</v>
      </c>
      <c r="D13" s="346">
        <v>145.1</v>
      </c>
      <c r="E13" s="543">
        <v>12.6</v>
      </c>
      <c r="F13" s="64">
        <v>151.3</v>
      </c>
      <c r="G13" s="347">
        <v>4.3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1" t="s">
        <v>782</v>
      </c>
      <c r="B14" s="540">
        <v>130.8</v>
      </c>
      <c r="C14" s="345">
        <v>6.2</v>
      </c>
      <c r="D14" s="346">
        <v>146.7</v>
      </c>
      <c r="E14" s="543">
        <v>12.2</v>
      </c>
      <c r="F14" s="64">
        <v>156.4</v>
      </c>
      <c r="G14" s="347">
        <v>6.6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1" t="s">
        <v>783</v>
      </c>
      <c r="B15" s="540">
        <v>133.1</v>
      </c>
      <c r="C15" s="345">
        <v>7.6</v>
      </c>
      <c r="D15" s="346">
        <v>143.2</v>
      </c>
      <c r="E15" s="543">
        <v>7.6</v>
      </c>
      <c r="F15" s="64">
        <v>156.55828438460816</v>
      </c>
      <c r="G15" s="347">
        <v>9.3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1" t="s">
        <v>784</v>
      </c>
      <c r="B16" s="64">
        <v>136.9</v>
      </c>
      <c r="C16" s="345">
        <v>9.3</v>
      </c>
      <c r="D16" s="346">
        <v>145.4</v>
      </c>
      <c r="E16" s="543">
        <v>6.2</v>
      </c>
      <c r="F16" s="64">
        <v>160.1</v>
      </c>
      <c r="G16" s="347">
        <v>10.1</v>
      </c>
      <c r="K16" s="17"/>
      <c r="L16" s="17"/>
      <c r="M16" s="17"/>
      <c r="N16" s="17"/>
      <c r="O16" s="17"/>
      <c r="P16" s="17"/>
    </row>
    <row r="17" spans="1:16" ht="24.75" customHeight="1">
      <c r="A17" s="81" t="s">
        <v>785</v>
      </c>
      <c r="B17" s="64">
        <v>138.2</v>
      </c>
      <c r="C17" s="345">
        <v>9.2</v>
      </c>
      <c r="D17" s="346">
        <v>146</v>
      </c>
      <c r="E17" s="543">
        <v>5.6</v>
      </c>
      <c r="F17" s="64">
        <v>164.9</v>
      </c>
      <c r="G17" s="347">
        <v>12.9</v>
      </c>
      <c r="K17" s="17"/>
      <c r="L17" s="17"/>
      <c r="M17" s="17"/>
      <c r="N17" s="17"/>
      <c r="O17" s="17"/>
      <c r="P17" s="17"/>
    </row>
    <row r="18" spans="1:16" ht="24.75" customHeight="1">
      <c r="A18" s="81" t="s">
        <v>786</v>
      </c>
      <c r="B18" s="64">
        <v>139.9</v>
      </c>
      <c r="C18" s="345">
        <v>7.7</v>
      </c>
      <c r="D18" s="346">
        <v>151.8</v>
      </c>
      <c r="E18" s="543">
        <v>8.5</v>
      </c>
      <c r="F18" s="64">
        <v>171.8</v>
      </c>
      <c r="G18" s="347">
        <v>13.2</v>
      </c>
      <c r="K18" s="17"/>
      <c r="L18" s="17"/>
      <c r="M18" s="17"/>
      <c r="N18" s="17"/>
      <c r="O18" s="17"/>
      <c r="P18" s="17"/>
    </row>
    <row r="19" spans="1:16" ht="24.75" customHeight="1">
      <c r="A19" s="81" t="s">
        <v>429</v>
      </c>
      <c r="B19" s="64">
        <v>142.4</v>
      </c>
      <c r="C19" s="345">
        <v>6.7</v>
      </c>
      <c r="D19" s="346">
        <v>160</v>
      </c>
      <c r="E19" s="543">
        <v>12.4</v>
      </c>
      <c r="F19" s="64">
        <v>177.9</v>
      </c>
      <c r="G19" s="347">
        <v>11.2</v>
      </c>
      <c r="K19" s="17"/>
      <c r="L19" s="17"/>
      <c r="M19" s="17"/>
      <c r="N19" s="17"/>
      <c r="O19" s="17"/>
      <c r="P19" s="17"/>
    </row>
    <row r="20" spans="1:7" ht="24.75" customHeight="1" thickBot="1">
      <c r="A20" s="82" t="s">
        <v>632</v>
      </c>
      <c r="B20" s="65">
        <v>135</v>
      </c>
      <c r="C20" s="79">
        <v>8.7</v>
      </c>
      <c r="D20" s="80">
        <v>147.8</v>
      </c>
      <c r="E20" s="60">
        <v>9.5</v>
      </c>
      <c r="F20" s="65">
        <v>161.2</v>
      </c>
      <c r="G20" s="544">
        <v>9.1</v>
      </c>
    </row>
    <row r="21" spans="1:4" ht="19.5" customHeight="1">
      <c r="A21" s="16" t="s">
        <v>633</v>
      </c>
      <c r="D21" s="17"/>
    </row>
    <row r="22" ht="19.5" customHeight="1">
      <c r="A22" s="16"/>
    </row>
    <row r="24" spans="1:2" ht="12.75">
      <c r="A24" s="348"/>
      <c r="B24" s="348"/>
    </row>
    <row r="25" spans="1:2" ht="12.75">
      <c r="A25" s="35"/>
      <c r="B25" s="348"/>
    </row>
    <row r="26" spans="1:2" ht="12.75">
      <c r="A26" s="35"/>
      <c r="B26" s="348"/>
    </row>
    <row r="27" spans="1:2" ht="12.75">
      <c r="A27" s="35"/>
      <c r="B27" s="348"/>
    </row>
    <row r="28" spans="1:2" ht="12.75">
      <c r="A28" s="348"/>
      <c r="B28" s="348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H19" sqref="H19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84" t="s">
        <v>1430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</row>
    <row r="2" spans="1:14" ht="18.75" customHeight="1">
      <c r="A2" s="1645" t="s">
        <v>685</v>
      </c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795"/>
    </row>
    <row r="3" spans="1:13" ht="15" customHeight="1">
      <c r="A3" s="1684" t="s">
        <v>686</v>
      </c>
      <c r="B3" s="1684"/>
      <c r="C3" s="1684"/>
      <c r="D3" s="1684"/>
      <c r="E3" s="1684"/>
      <c r="F3" s="1684"/>
      <c r="G3" s="1684"/>
      <c r="H3" s="1684"/>
      <c r="I3" s="1684"/>
      <c r="J3" s="1684"/>
      <c r="K3" s="1684"/>
      <c r="L3" s="1684"/>
      <c r="M3" s="1684"/>
    </row>
    <row r="4" spans="1:13" ht="15" customHeight="1">
      <c r="A4" s="1684" t="s">
        <v>466</v>
      </c>
      <c r="B4" s="1684"/>
      <c r="C4" s="1684"/>
      <c r="D4" s="1684"/>
      <c r="E4" s="1684"/>
      <c r="F4" s="1684"/>
      <c r="G4" s="1684"/>
      <c r="H4" s="1684"/>
      <c r="I4" s="1684"/>
      <c r="J4" s="1684"/>
      <c r="K4" s="1684"/>
      <c r="L4" s="1684"/>
      <c r="M4" s="1684"/>
    </row>
    <row r="5" spans="1:13" ht="13.5" thickBot="1">
      <c r="A5" s="1628" t="str">
        <f>CPI!A5</f>
        <v>Mid-Aug 2008 </v>
      </c>
      <c r="B5" s="1628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</row>
    <row r="6" spans="1:13" ht="12.75">
      <c r="A6" s="1813" t="s">
        <v>687</v>
      </c>
      <c r="B6" s="1815" t="s">
        <v>688</v>
      </c>
      <c r="C6" s="545" t="s">
        <v>530</v>
      </c>
      <c r="D6" s="725" t="str">
        <f>WPI!D9</f>
        <v>2006/07</v>
      </c>
      <c r="E6" s="1810" t="str">
        <f>WPI!E9</f>
        <v>2007/08</v>
      </c>
      <c r="F6" s="1811"/>
      <c r="G6" s="1810" t="str">
        <f>WPI!G9</f>
        <v>2008/09P</v>
      </c>
      <c r="H6" s="1811"/>
      <c r="I6" s="1812"/>
      <c r="J6" s="1817" t="s">
        <v>788</v>
      </c>
      <c r="K6" s="1811"/>
      <c r="L6" s="1811"/>
      <c r="M6" s="1812"/>
    </row>
    <row r="7" spans="1:13" ht="12.75">
      <c r="A7" s="1814"/>
      <c r="B7" s="1816"/>
      <c r="C7" s="546" t="s">
        <v>531</v>
      </c>
      <c r="D7" s="1459" t="str">
        <f>WPI!D10</f>
        <v>Jul/Aug</v>
      </c>
      <c r="E7" s="1459" t="str">
        <f>WPI!E10</f>
        <v>Jun/Jul</v>
      </c>
      <c r="F7" s="1459" t="str">
        <f>WPI!F10</f>
        <v>Jul/Aug</v>
      </c>
      <c r="G7" s="1459" t="str">
        <f>WPI!G10</f>
        <v>May/Jun</v>
      </c>
      <c r="H7" s="1459" t="str">
        <f>E7</f>
        <v>Jun/Jul</v>
      </c>
      <c r="I7" s="1459" t="str">
        <f>F7</f>
        <v>Jul/Aug</v>
      </c>
      <c r="J7" s="1818" t="s">
        <v>690</v>
      </c>
      <c r="K7" s="1820" t="s">
        <v>691</v>
      </c>
      <c r="L7" s="1820" t="s">
        <v>692</v>
      </c>
      <c r="M7" s="1822" t="s">
        <v>693</v>
      </c>
    </row>
    <row r="8" spans="1:13" ht="12.75">
      <c r="A8" s="370"/>
      <c r="B8" s="371">
        <v>1</v>
      </c>
      <c r="C8" s="372">
        <v>2</v>
      </c>
      <c r="D8" s="747">
        <v>3</v>
      </c>
      <c r="E8" s="1457">
        <v>4</v>
      </c>
      <c r="F8" s="1458">
        <v>5</v>
      </c>
      <c r="G8" s="1457">
        <v>6</v>
      </c>
      <c r="H8" s="819">
        <v>7</v>
      </c>
      <c r="I8" s="755">
        <v>8</v>
      </c>
      <c r="J8" s="1819"/>
      <c r="K8" s="1821"/>
      <c r="L8" s="1821"/>
      <c r="M8" s="1823"/>
    </row>
    <row r="9" spans="1:13" ht="8.25" customHeight="1">
      <c r="A9" s="350"/>
      <c r="B9" s="351"/>
      <c r="C9" s="352"/>
      <c r="D9" s="553"/>
      <c r="E9" s="754"/>
      <c r="F9" s="812"/>
      <c r="G9" s="827"/>
      <c r="H9" s="820"/>
      <c r="I9" s="351"/>
      <c r="J9" s="368"/>
      <c r="K9" s="48"/>
      <c r="L9" s="349"/>
      <c r="M9" s="353"/>
    </row>
    <row r="10" spans="1:13" ht="12" customHeight="1">
      <c r="A10" s="354"/>
      <c r="B10" s="355" t="s">
        <v>694</v>
      </c>
      <c r="C10" s="547">
        <v>100</v>
      </c>
      <c r="D10" s="748">
        <v>109.3</v>
      </c>
      <c r="E10" s="554">
        <v>119.3</v>
      </c>
      <c r="F10" s="813">
        <v>122.8</v>
      </c>
      <c r="G10" s="554">
        <v>127.6</v>
      </c>
      <c r="H10" s="821">
        <v>132.6</v>
      </c>
      <c r="I10" s="756">
        <v>132.8</v>
      </c>
      <c r="J10" s="90">
        <v>12.35132662397072</v>
      </c>
      <c r="K10" s="36">
        <v>2.9337803855825655</v>
      </c>
      <c r="L10" s="36">
        <v>8.14332247557003</v>
      </c>
      <c r="M10" s="83">
        <v>0.15082956259429636</v>
      </c>
    </row>
    <row r="11" spans="1:13" ht="6" customHeight="1">
      <c r="A11" s="356"/>
      <c r="B11" s="357"/>
      <c r="C11" s="548"/>
      <c r="D11" s="749"/>
      <c r="E11" s="555"/>
      <c r="F11" s="814"/>
      <c r="G11" s="555"/>
      <c r="H11" s="822"/>
      <c r="I11" s="757"/>
      <c r="J11" s="91"/>
      <c r="K11" s="37"/>
      <c r="L11" s="37"/>
      <c r="M11" s="84"/>
    </row>
    <row r="12" spans="1:13" ht="12" customHeight="1">
      <c r="A12" s="358">
        <v>1</v>
      </c>
      <c r="B12" s="355" t="s">
        <v>695</v>
      </c>
      <c r="C12" s="547">
        <v>26.97</v>
      </c>
      <c r="D12" s="748">
        <v>106.4</v>
      </c>
      <c r="E12" s="554">
        <v>106.6</v>
      </c>
      <c r="F12" s="813">
        <v>118.1</v>
      </c>
      <c r="G12" s="554">
        <v>118.2</v>
      </c>
      <c r="H12" s="821">
        <v>118.2</v>
      </c>
      <c r="I12" s="756">
        <v>118.2</v>
      </c>
      <c r="J12" s="90">
        <v>10.996240601503743</v>
      </c>
      <c r="K12" s="36">
        <v>10.787992495309567</v>
      </c>
      <c r="L12" s="36">
        <v>0.08467400508045841</v>
      </c>
      <c r="M12" s="83">
        <v>0</v>
      </c>
    </row>
    <row r="13" spans="1:13" ht="7.5" customHeight="1">
      <c r="A13" s="358"/>
      <c r="B13" s="359"/>
      <c r="C13" s="547"/>
      <c r="D13" s="748"/>
      <c r="E13" s="554"/>
      <c r="F13" s="813"/>
      <c r="G13" s="554"/>
      <c r="H13" s="821"/>
      <c r="I13" s="756"/>
      <c r="J13" s="90"/>
      <c r="K13" s="36"/>
      <c r="L13" s="36"/>
      <c r="M13" s="83"/>
    </row>
    <row r="14" spans="1:13" ht="15" customHeight="1">
      <c r="A14" s="360"/>
      <c r="B14" s="359" t="s">
        <v>696</v>
      </c>
      <c r="C14" s="549">
        <v>9.8</v>
      </c>
      <c r="D14" s="750">
        <v>105.7</v>
      </c>
      <c r="E14" s="556">
        <v>105.8</v>
      </c>
      <c r="F14" s="815">
        <v>120.7</v>
      </c>
      <c r="G14" s="556">
        <v>121</v>
      </c>
      <c r="H14" s="823">
        <v>121</v>
      </c>
      <c r="I14" s="758">
        <v>121</v>
      </c>
      <c r="J14" s="92">
        <v>14.191106906338689</v>
      </c>
      <c r="K14" s="38">
        <v>14.083175803402654</v>
      </c>
      <c r="L14" s="38">
        <v>0.24855012427505585</v>
      </c>
      <c r="M14" s="85">
        <v>0</v>
      </c>
    </row>
    <row r="15" spans="1:13" ht="15" customHeight="1">
      <c r="A15" s="361"/>
      <c r="B15" s="362" t="s">
        <v>697</v>
      </c>
      <c r="C15" s="550">
        <v>17.17</v>
      </c>
      <c r="D15" s="751">
        <v>106.8</v>
      </c>
      <c r="E15" s="557">
        <v>107.1</v>
      </c>
      <c r="F15" s="816">
        <v>116.6</v>
      </c>
      <c r="G15" s="557">
        <v>116.6</v>
      </c>
      <c r="H15" s="824">
        <v>116.6</v>
      </c>
      <c r="I15" s="759">
        <v>116.6</v>
      </c>
      <c r="J15" s="93">
        <v>9.176029962546806</v>
      </c>
      <c r="K15" s="39">
        <v>8.87021475256769</v>
      </c>
      <c r="L15" s="39">
        <v>0</v>
      </c>
      <c r="M15" s="86">
        <v>0</v>
      </c>
    </row>
    <row r="16" spans="1:13" ht="10.5" customHeight="1">
      <c r="A16" s="360"/>
      <c r="B16" s="359"/>
      <c r="C16" s="547"/>
      <c r="D16" s="748"/>
      <c r="E16" s="554"/>
      <c r="F16" s="815"/>
      <c r="G16" s="556"/>
      <c r="H16" s="821"/>
      <c r="I16" s="756"/>
      <c r="J16" s="90"/>
      <c r="K16" s="36"/>
      <c r="L16" s="36"/>
      <c r="M16" s="83"/>
    </row>
    <row r="17" spans="1:13" ht="15" customHeight="1">
      <c r="A17" s="358">
        <v>1.1</v>
      </c>
      <c r="B17" s="355" t="s">
        <v>698</v>
      </c>
      <c r="C17" s="547">
        <v>2.82</v>
      </c>
      <c r="D17" s="748">
        <v>110</v>
      </c>
      <c r="E17" s="554">
        <v>110</v>
      </c>
      <c r="F17" s="813">
        <v>135.8</v>
      </c>
      <c r="G17" s="554">
        <v>135.8</v>
      </c>
      <c r="H17" s="821">
        <v>135.8</v>
      </c>
      <c r="I17" s="756">
        <v>135.8</v>
      </c>
      <c r="J17" s="90">
        <v>23.454545454545467</v>
      </c>
      <c r="K17" s="36">
        <v>23.454545454545467</v>
      </c>
      <c r="L17" s="36">
        <v>0</v>
      </c>
      <c r="M17" s="83">
        <v>0</v>
      </c>
    </row>
    <row r="18" spans="1:13" ht="13.5" customHeight="1">
      <c r="A18" s="358"/>
      <c r="B18" s="359" t="s">
        <v>696</v>
      </c>
      <c r="C18" s="549">
        <v>0.31</v>
      </c>
      <c r="D18" s="750">
        <v>110</v>
      </c>
      <c r="E18" s="556">
        <v>110</v>
      </c>
      <c r="F18" s="815">
        <v>137.3</v>
      </c>
      <c r="G18" s="556">
        <v>137.3</v>
      </c>
      <c r="H18" s="823">
        <v>137.3</v>
      </c>
      <c r="I18" s="758">
        <v>137.3</v>
      </c>
      <c r="J18" s="92">
        <v>24.818181818181827</v>
      </c>
      <c r="K18" s="38">
        <v>24.818181818181827</v>
      </c>
      <c r="L18" s="38">
        <v>0</v>
      </c>
      <c r="M18" s="85">
        <v>0</v>
      </c>
    </row>
    <row r="19" spans="1:13" ht="15" customHeight="1">
      <c r="A19" s="360"/>
      <c r="B19" s="359" t="s">
        <v>697</v>
      </c>
      <c r="C19" s="549">
        <v>2.51</v>
      </c>
      <c r="D19" s="750">
        <v>110</v>
      </c>
      <c r="E19" s="556">
        <v>110</v>
      </c>
      <c r="F19" s="815">
        <v>135.6</v>
      </c>
      <c r="G19" s="556">
        <v>135.6</v>
      </c>
      <c r="H19" s="823">
        <v>135.6</v>
      </c>
      <c r="I19" s="758">
        <v>135.6</v>
      </c>
      <c r="J19" s="92">
        <v>23.272727272727266</v>
      </c>
      <c r="K19" s="38">
        <v>23.272727272727266</v>
      </c>
      <c r="L19" s="38">
        <v>0</v>
      </c>
      <c r="M19" s="85">
        <v>0</v>
      </c>
    </row>
    <row r="20" spans="1:13" ht="15" customHeight="1">
      <c r="A20" s="358">
        <v>1.2</v>
      </c>
      <c r="B20" s="355" t="s">
        <v>699</v>
      </c>
      <c r="C20" s="547">
        <v>1.14</v>
      </c>
      <c r="D20" s="748">
        <v>107</v>
      </c>
      <c r="E20" s="554">
        <v>111.4</v>
      </c>
      <c r="F20" s="813">
        <v>121.2</v>
      </c>
      <c r="G20" s="554">
        <v>121.2</v>
      </c>
      <c r="H20" s="821">
        <v>121.2</v>
      </c>
      <c r="I20" s="756">
        <v>121.2</v>
      </c>
      <c r="J20" s="90">
        <v>13.271028037383175</v>
      </c>
      <c r="K20" s="36">
        <v>8.797127468581678</v>
      </c>
      <c r="L20" s="36">
        <v>0</v>
      </c>
      <c r="M20" s="83">
        <v>0</v>
      </c>
    </row>
    <row r="21" spans="1:13" ht="15" customHeight="1">
      <c r="A21" s="360"/>
      <c r="B21" s="359" t="s">
        <v>696</v>
      </c>
      <c r="C21" s="549">
        <v>0.19</v>
      </c>
      <c r="D21" s="750">
        <v>109.1</v>
      </c>
      <c r="E21" s="556">
        <v>114.2</v>
      </c>
      <c r="F21" s="815">
        <v>132.1</v>
      </c>
      <c r="G21" s="556">
        <v>132.1</v>
      </c>
      <c r="H21" s="823">
        <v>132.1</v>
      </c>
      <c r="I21" s="758">
        <v>132.1</v>
      </c>
      <c r="J21" s="92">
        <v>21.081576535288733</v>
      </c>
      <c r="K21" s="38">
        <v>15.674255691768806</v>
      </c>
      <c r="L21" s="38">
        <v>0</v>
      </c>
      <c r="M21" s="85">
        <v>0</v>
      </c>
    </row>
    <row r="22" spans="1:13" ht="15" customHeight="1">
      <c r="A22" s="360"/>
      <c r="B22" s="359" t="s">
        <v>697</v>
      </c>
      <c r="C22" s="549">
        <v>0.95</v>
      </c>
      <c r="D22" s="750">
        <v>106.6</v>
      </c>
      <c r="E22" s="556">
        <v>110.8</v>
      </c>
      <c r="F22" s="815">
        <v>119</v>
      </c>
      <c r="G22" s="556">
        <v>119</v>
      </c>
      <c r="H22" s="823">
        <v>119</v>
      </c>
      <c r="I22" s="758">
        <v>119</v>
      </c>
      <c r="J22" s="92">
        <v>11.632270168855527</v>
      </c>
      <c r="K22" s="38">
        <v>7.400722021660641</v>
      </c>
      <c r="L22" s="38">
        <v>0</v>
      </c>
      <c r="M22" s="85">
        <v>0</v>
      </c>
    </row>
    <row r="23" spans="1:13" ht="15" customHeight="1">
      <c r="A23" s="358">
        <v>1.3</v>
      </c>
      <c r="B23" s="355" t="s">
        <v>700</v>
      </c>
      <c r="C23" s="547">
        <v>0.55</v>
      </c>
      <c r="D23" s="748">
        <v>110.9</v>
      </c>
      <c r="E23" s="554">
        <v>113.3</v>
      </c>
      <c r="F23" s="813">
        <v>170.5</v>
      </c>
      <c r="G23" s="554">
        <v>170.5</v>
      </c>
      <c r="H23" s="821">
        <v>170.5</v>
      </c>
      <c r="I23" s="756">
        <v>170.5</v>
      </c>
      <c r="J23" s="90">
        <v>53.742110009017125</v>
      </c>
      <c r="K23" s="36">
        <v>50.48543689320388</v>
      </c>
      <c r="L23" s="36">
        <v>0</v>
      </c>
      <c r="M23" s="83">
        <v>0</v>
      </c>
    </row>
    <row r="24" spans="1:13" ht="15" customHeight="1">
      <c r="A24" s="358"/>
      <c r="B24" s="359" t="s">
        <v>696</v>
      </c>
      <c r="C24" s="549">
        <v>0.1</v>
      </c>
      <c r="D24" s="750">
        <v>114.1</v>
      </c>
      <c r="E24" s="556">
        <v>117.6</v>
      </c>
      <c r="F24" s="815">
        <v>167.7</v>
      </c>
      <c r="G24" s="556">
        <v>167.7</v>
      </c>
      <c r="H24" s="823">
        <v>167.7</v>
      </c>
      <c r="I24" s="758">
        <v>167.7</v>
      </c>
      <c r="J24" s="92">
        <v>46.97633654688869</v>
      </c>
      <c r="K24" s="38">
        <v>42.602040816326536</v>
      </c>
      <c r="L24" s="38">
        <v>0</v>
      </c>
      <c r="M24" s="85">
        <v>0</v>
      </c>
    </row>
    <row r="25" spans="1:13" ht="15" customHeight="1">
      <c r="A25" s="358"/>
      <c r="B25" s="359" t="s">
        <v>697</v>
      </c>
      <c r="C25" s="549">
        <v>0.45</v>
      </c>
      <c r="D25" s="750">
        <v>110.1</v>
      </c>
      <c r="E25" s="556">
        <v>112.3</v>
      </c>
      <c r="F25" s="815">
        <v>171.2</v>
      </c>
      <c r="G25" s="556">
        <v>171.2</v>
      </c>
      <c r="H25" s="823">
        <v>171.2</v>
      </c>
      <c r="I25" s="758">
        <v>171.2</v>
      </c>
      <c r="J25" s="92">
        <v>55.49500454132607</v>
      </c>
      <c r="K25" s="38">
        <v>52.44879786286731</v>
      </c>
      <c r="L25" s="38">
        <v>0</v>
      </c>
      <c r="M25" s="85">
        <v>0</v>
      </c>
    </row>
    <row r="26" spans="1:13" s="104" customFormat="1" ht="15" customHeight="1">
      <c r="A26" s="358">
        <v>1.4</v>
      </c>
      <c r="B26" s="355" t="s">
        <v>701</v>
      </c>
      <c r="C26" s="547">
        <v>4.01</v>
      </c>
      <c r="D26" s="748">
        <v>111.4</v>
      </c>
      <c r="E26" s="554">
        <v>111.4</v>
      </c>
      <c r="F26" s="813">
        <v>121.8</v>
      </c>
      <c r="G26" s="554">
        <v>121.8</v>
      </c>
      <c r="H26" s="821">
        <v>121.8</v>
      </c>
      <c r="I26" s="756">
        <v>121.8</v>
      </c>
      <c r="J26" s="90">
        <v>9.335727109515247</v>
      </c>
      <c r="K26" s="36">
        <v>9.335727109515247</v>
      </c>
      <c r="L26" s="36">
        <v>0</v>
      </c>
      <c r="M26" s="83">
        <v>0</v>
      </c>
    </row>
    <row r="27" spans="1:13" ht="15" customHeight="1">
      <c r="A27" s="360"/>
      <c r="B27" s="359" t="s">
        <v>696</v>
      </c>
      <c r="C27" s="549">
        <v>0.17</v>
      </c>
      <c r="D27" s="750">
        <v>109.9</v>
      </c>
      <c r="E27" s="556">
        <v>109.9</v>
      </c>
      <c r="F27" s="815">
        <v>127.5</v>
      </c>
      <c r="G27" s="556">
        <v>127.5</v>
      </c>
      <c r="H27" s="823">
        <v>127.5</v>
      </c>
      <c r="I27" s="758">
        <v>127.5</v>
      </c>
      <c r="J27" s="92">
        <v>16.01455868971793</v>
      </c>
      <c r="K27" s="38">
        <v>16.01455868971793</v>
      </c>
      <c r="L27" s="38">
        <v>0</v>
      </c>
      <c r="M27" s="85">
        <v>0</v>
      </c>
    </row>
    <row r="28" spans="1:15" ht="15" customHeight="1">
      <c r="A28" s="360"/>
      <c r="B28" s="359" t="s">
        <v>697</v>
      </c>
      <c r="C28" s="549">
        <v>3.84</v>
      </c>
      <c r="D28" s="750">
        <v>111.5</v>
      </c>
      <c r="E28" s="556">
        <v>111.5</v>
      </c>
      <c r="F28" s="815">
        <v>121.5</v>
      </c>
      <c r="G28" s="556">
        <v>121.5</v>
      </c>
      <c r="H28" s="823">
        <v>121.5</v>
      </c>
      <c r="I28" s="758">
        <v>121.5</v>
      </c>
      <c r="J28" s="92">
        <v>8.968609865470853</v>
      </c>
      <c r="K28" s="38">
        <v>8.968609865470853</v>
      </c>
      <c r="L28" s="38">
        <v>0</v>
      </c>
      <c r="M28" s="85">
        <v>0</v>
      </c>
      <c r="O28" s="363"/>
    </row>
    <row r="29" spans="1:13" s="104" customFormat="1" ht="15" customHeight="1">
      <c r="A29" s="358">
        <v>1.5</v>
      </c>
      <c r="B29" s="355" t="s">
        <v>702</v>
      </c>
      <c r="C29" s="547">
        <v>10.55</v>
      </c>
      <c r="D29" s="748">
        <v>107</v>
      </c>
      <c r="E29" s="554">
        <v>107</v>
      </c>
      <c r="F29" s="813">
        <v>122.8</v>
      </c>
      <c r="G29" s="554">
        <v>122.8</v>
      </c>
      <c r="H29" s="821">
        <v>122.8</v>
      </c>
      <c r="I29" s="756">
        <v>122.8</v>
      </c>
      <c r="J29" s="90">
        <v>14.766355140186917</v>
      </c>
      <c r="K29" s="36">
        <v>14.766355140186917</v>
      </c>
      <c r="L29" s="36">
        <v>0</v>
      </c>
      <c r="M29" s="83">
        <v>0</v>
      </c>
    </row>
    <row r="30" spans="1:13" ht="15" customHeight="1">
      <c r="A30" s="360"/>
      <c r="B30" s="359" t="s">
        <v>696</v>
      </c>
      <c r="C30" s="549">
        <v>6.8</v>
      </c>
      <c r="D30" s="750">
        <v>106.5</v>
      </c>
      <c r="E30" s="556">
        <v>106.5</v>
      </c>
      <c r="F30" s="815">
        <v>125.7</v>
      </c>
      <c r="G30" s="556">
        <v>125.7</v>
      </c>
      <c r="H30" s="823">
        <v>125.7</v>
      </c>
      <c r="I30" s="758">
        <v>125.7</v>
      </c>
      <c r="J30" s="92">
        <v>18.02816901408451</v>
      </c>
      <c r="K30" s="38">
        <v>18.02816901408451</v>
      </c>
      <c r="L30" s="38">
        <v>0</v>
      </c>
      <c r="M30" s="85">
        <v>0</v>
      </c>
    </row>
    <row r="31" spans="1:13" ht="15" customHeight="1">
      <c r="A31" s="360"/>
      <c r="B31" s="359" t="s">
        <v>697</v>
      </c>
      <c r="C31" s="549">
        <v>3.75</v>
      </c>
      <c r="D31" s="750">
        <v>108</v>
      </c>
      <c r="E31" s="556">
        <v>108</v>
      </c>
      <c r="F31" s="815">
        <v>117.6</v>
      </c>
      <c r="G31" s="556">
        <v>117.6</v>
      </c>
      <c r="H31" s="823">
        <v>117.6</v>
      </c>
      <c r="I31" s="758">
        <v>117.6</v>
      </c>
      <c r="J31" s="92">
        <v>8.888888888888886</v>
      </c>
      <c r="K31" s="38">
        <v>8.888888888888886</v>
      </c>
      <c r="L31" s="38">
        <v>0</v>
      </c>
      <c r="M31" s="85">
        <v>0</v>
      </c>
    </row>
    <row r="32" spans="1:13" s="104" customFormat="1" ht="15" customHeight="1">
      <c r="A32" s="358">
        <v>1.6</v>
      </c>
      <c r="B32" s="355" t="s">
        <v>703</v>
      </c>
      <c r="C32" s="547">
        <v>7.9</v>
      </c>
      <c r="D32" s="748">
        <v>101.3</v>
      </c>
      <c r="E32" s="554">
        <v>101.3</v>
      </c>
      <c r="F32" s="813">
        <v>99.6</v>
      </c>
      <c r="G32" s="554">
        <v>99.8</v>
      </c>
      <c r="H32" s="821">
        <v>99.8</v>
      </c>
      <c r="I32" s="756">
        <v>99.8</v>
      </c>
      <c r="J32" s="90">
        <v>-1.6781836130305976</v>
      </c>
      <c r="K32" s="36">
        <v>-1.6781836130305976</v>
      </c>
      <c r="L32" s="36">
        <v>0.20080321285141167</v>
      </c>
      <c r="M32" s="83">
        <v>0</v>
      </c>
    </row>
    <row r="33" spans="1:13" ht="15" customHeight="1">
      <c r="A33" s="360"/>
      <c r="B33" s="359" t="s">
        <v>696</v>
      </c>
      <c r="C33" s="549">
        <v>2.24</v>
      </c>
      <c r="D33" s="750">
        <v>101.5</v>
      </c>
      <c r="E33" s="556">
        <v>101.5</v>
      </c>
      <c r="F33" s="815">
        <v>99.6</v>
      </c>
      <c r="G33" s="556">
        <v>100.6</v>
      </c>
      <c r="H33" s="823">
        <v>100.6</v>
      </c>
      <c r="I33" s="758">
        <v>100.6</v>
      </c>
      <c r="J33" s="92">
        <v>-1.8719211822660071</v>
      </c>
      <c r="K33" s="38">
        <v>-1.8719211822660071</v>
      </c>
      <c r="L33" s="38">
        <v>1.0040160642570157</v>
      </c>
      <c r="M33" s="85">
        <v>0</v>
      </c>
    </row>
    <row r="34" spans="1:13" ht="15" customHeight="1">
      <c r="A34" s="360"/>
      <c r="B34" s="359" t="s">
        <v>697</v>
      </c>
      <c r="C34" s="549">
        <v>5.66</v>
      </c>
      <c r="D34" s="750">
        <v>101.3</v>
      </c>
      <c r="E34" s="556">
        <v>101.3</v>
      </c>
      <c r="F34" s="815">
        <v>99.6</v>
      </c>
      <c r="G34" s="556">
        <v>99.5</v>
      </c>
      <c r="H34" s="823">
        <v>99.5</v>
      </c>
      <c r="I34" s="758">
        <v>99.5</v>
      </c>
      <c r="J34" s="92">
        <v>-1.6781836130305976</v>
      </c>
      <c r="K34" s="38">
        <v>-1.6781836130305976</v>
      </c>
      <c r="L34" s="38">
        <v>-0.10040160642569163</v>
      </c>
      <c r="M34" s="85">
        <v>0</v>
      </c>
    </row>
    <row r="35" spans="1:13" ht="6" customHeight="1">
      <c r="A35" s="360"/>
      <c r="B35" s="114"/>
      <c r="C35" s="549"/>
      <c r="D35" s="750"/>
      <c r="E35" s="556"/>
      <c r="F35" s="815"/>
      <c r="G35" s="556"/>
      <c r="H35" s="823"/>
      <c r="I35" s="758"/>
      <c r="J35" s="92"/>
      <c r="K35" s="38"/>
      <c r="L35" s="38"/>
      <c r="M35" s="85"/>
    </row>
    <row r="36" spans="1:13" ht="12.75">
      <c r="A36" s="364">
        <v>2</v>
      </c>
      <c r="B36" s="365" t="s">
        <v>704</v>
      </c>
      <c r="C36" s="551">
        <v>73.03</v>
      </c>
      <c r="D36" s="752">
        <v>110.4</v>
      </c>
      <c r="E36" s="558">
        <v>124</v>
      </c>
      <c r="F36" s="817">
        <v>124.5</v>
      </c>
      <c r="G36" s="558">
        <v>131.1</v>
      </c>
      <c r="H36" s="825">
        <v>137.9</v>
      </c>
      <c r="I36" s="760">
        <v>138.2</v>
      </c>
      <c r="J36" s="94">
        <v>12.771739130434767</v>
      </c>
      <c r="K36" s="40">
        <v>0.40322580645162986</v>
      </c>
      <c r="L36" s="40">
        <v>11.00401606425703</v>
      </c>
      <c r="M36" s="87">
        <v>0.21754894851339657</v>
      </c>
    </row>
    <row r="37" spans="1:13" ht="9.75" customHeight="1">
      <c r="A37" s="360"/>
      <c r="B37" s="114"/>
      <c r="C37" s="549"/>
      <c r="D37" s="750"/>
      <c r="E37" s="556"/>
      <c r="F37" s="815"/>
      <c r="G37" s="556"/>
      <c r="H37" s="823"/>
      <c r="I37" s="758"/>
      <c r="J37" s="92"/>
      <c r="K37" s="38"/>
      <c r="L37" s="38"/>
      <c r="M37" s="85"/>
    </row>
    <row r="38" spans="1:13" ht="12.75">
      <c r="A38" s="358">
        <v>2.1</v>
      </c>
      <c r="B38" s="366" t="s">
        <v>705</v>
      </c>
      <c r="C38" s="547">
        <v>39.49</v>
      </c>
      <c r="D38" s="748">
        <v>113.7</v>
      </c>
      <c r="E38" s="554">
        <v>122.5</v>
      </c>
      <c r="F38" s="813">
        <v>122.5</v>
      </c>
      <c r="G38" s="554">
        <v>130.8</v>
      </c>
      <c r="H38" s="821">
        <v>143.6</v>
      </c>
      <c r="I38" s="756">
        <v>144.1</v>
      </c>
      <c r="J38" s="90">
        <v>7.739665787159183</v>
      </c>
      <c r="K38" s="36">
        <v>0</v>
      </c>
      <c r="L38" s="36">
        <v>17.632653061224474</v>
      </c>
      <c r="M38" s="83">
        <v>0.34818941504177303</v>
      </c>
    </row>
    <row r="39" spans="1:13" ht="12.75">
      <c r="A39" s="360"/>
      <c r="B39" s="114" t="s">
        <v>706</v>
      </c>
      <c r="C39" s="549">
        <v>20.49</v>
      </c>
      <c r="D39" s="750">
        <v>113.2</v>
      </c>
      <c r="E39" s="556">
        <v>121.2</v>
      </c>
      <c r="F39" s="815">
        <v>121.2</v>
      </c>
      <c r="G39" s="556">
        <v>129.3</v>
      </c>
      <c r="H39" s="823">
        <v>141</v>
      </c>
      <c r="I39" s="758">
        <v>141.8</v>
      </c>
      <c r="J39" s="92">
        <v>7.067137809187287</v>
      </c>
      <c r="K39" s="38">
        <v>0</v>
      </c>
      <c r="L39" s="38">
        <v>16.996699669967</v>
      </c>
      <c r="M39" s="85">
        <v>0.5673758865248288</v>
      </c>
    </row>
    <row r="40" spans="1:13" ht="12.75">
      <c r="A40" s="360"/>
      <c r="B40" s="114" t="s">
        <v>707</v>
      </c>
      <c r="C40" s="549">
        <v>19</v>
      </c>
      <c r="D40" s="750">
        <v>114.2</v>
      </c>
      <c r="E40" s="556">
        <v>123.8</v>
      </c>
      <c r="F40" s="815">
        <v>123.8</v>
      </c>
      <c r="G40" s="556">
        <v>132.5</v>
      </c>
      <c r="H40" s="823">
        <v>146.4</v>
      </c>
      <c r="I40" s="758">
        <v>146.6</v>
      </c>
      <c r="J40" s="92">
        <v>8.406304728546402</v>
      </c>
      <c r="K40" s="38">
        <v>0</v>
      </c>
      <c r="L40" s="38">
        <v>18.4168012924071</v>
      </c>
      <c r="M40" s="85">
        <v>0.1366120218578999</v>
      </c>
    </row>
    <row r="41" spans="1:13" ht="12.75">
      <c r="A41" s="358">
        <v>2.2</v>
      </c>
      <c r="B41" s="366" t="s">
        <v>708</v>
      </c>
      <c r="C41" s="547">
        <v>25.25</v>
      </c>
      <c r="D41" s="748">
        <v>107</v>
      </c>
      <c r="E41" s="554">
        <v>129.2</v>
      </c>
      <c r="F41" s="813">
        <v>129.9</v>
      </c>
      <c r="G41" s="554">
        <v>133.4</v>
      </c>
      <c r="H41" s="821">
        <v>133.5</v>
      </c>
      <c r="I41" s="756">
        <v>133.5</v>
      </c>
      <c r="J41" s="90">
        <v>21.40186915887851</v>
      </c>
      <c r="K41" s="36">
        <v>0.5417956656346803</v>
      </c>
      <c r="L41" s="36">
        <v>2.771362586605079</v>
      </c>
      <c r="M41" s="83">
        <v>0</v>
      </c>
    </row>
    <row r="42" spans="1:13" ht="12.75">
      <c r="A42" s="360"/>
      <c r="B42" s="114" t="s">
        <v>709</v>
      </c>
      <c r="C42" s="549">
        <v>6.31</v>
      </c>
      <c r="D42" s="750">
        <v>104.3</v>
      </c>
      <c r="E42" s="556">
        <v>122</v>
      </c>
      <c r="F42" s="815">
        <v>120.7</v>
      </c>
      <c r="G42" s="556">
        <v>123.8</v>
      </c>
      <c r="H42" s="823">
        <v>123.8</v>
      </c>
      <c r="I42" s="758">
        <v>123.8</v>
      </c>
      <c r="J42" s="92">
        <v>15.723873441994257</v>
      </c>
      <c r="K42" s="38">
        <v>-1.0655737704917954</v>
      </c>
      <c r="L42" s="38">
        <v>2.568351284175634</v>
      </c>
      <c r="M42" s="85">
        <v>0</v>
      </c>
    </row>
    <row r="43" spans="1:13" ht="12.75">
      <c r="A43" s="360"/>
      <c r="B43" s="114" t="s">
        <v>710</v>
      </c>
      <c r="C43" s="549">
        <v>6.31</v>
      </c>
      <c r="D43" s="750">
        <v>106.4</v>
      </c>
      <c r="E43" s="556">
        <v>126.8</v>
      </c>
      <c r="F43" s="815">
        <v>127.2</v>
      </c>
      <c r="G43" s="556">
        <v>131</v>
      </c>
      <c r="H43" s="823">
        <v>131</v>
      </c>
      <c r="I43" s="758">
        <v>131</v>
      </c>
      <c r="J43" s="92">
        <v>19.548872180451113</v>
      </c>
      <c r="K43" s="38">
        <v>0.31545741324920584</v>
      </c>
      <c r="L43" s="38">
        <v>2.987421383647799</v>
      </c>
      <c r="M43" s="85">
        <v>0</v>
      </c>
    </row>
    <row r="44" spans="1:13" ht="12.75">
      <c r="A44" s="360"/>
      <c r="B44" s="114" t="s">
        <v>711</v>
      </c>
      <c r="C44" s="549">
        <v>6.31</v>
      </c>
      <c r="D44" s="750">
        <v>108.2</v>
      </c>
      <c r="E44" s="556">
        <v>129.2</v>
      </c>
      <c r="F44" s="815">
        <v>131.5</v>
      </c>
      <c r="G44" s="556">
        <v>135.4</v>
      </c>
      <c r="H44" s="823">
        <v>135.4</v>
      </c>
      <c r="I44" s="758">
        <v>135.4</v>
      </c>
      <c r="J44" s="92">
        <v>21.53419593345656</v>
      </c>
      <c r="K44" s="38">
        <v>1.7801857585139373</v>
      </c>
      <c r="L44" s="38">
        <v>2.965779467680619</v>
      </c>
      <c r="M44" s="85">
        <v>0</v>
      </c>
    </row>
    <row r="45" spans="1:13" ht="12.75">
      <c r="A45" s="360"/>
      <c r="B45" s="114" t="s">
        <v>712</v>
      </c>
      <c r="C45" s="549">
        <v>6.32</v>
      </c>
      <c r="D45" s="750">
        <v>109</v>
      </c>
      <c r="E45" s="556">
        <v>139</v>
      </c>
      <c r="F45" s="815">
        <v>140.3</v>
      </c>
      <c r="G45" s="556">
        <v>143.5</v>
      </c>
      <c r="H45" s="823">
        <v>143.7</v>
      </c>
      <c r="I45" s="758">
        <v>143.7</v>
      </c>
      <c r="J45" s="92">
        <v>28.715596330275247</v>
      </c>
      <c r="K45" s="38">
        <v>0.9352517985611541</v>
      </c>
      <c r="L45" s="38">
        <v>2.423378474697074</v>
      </c>
      <c r="M45" s="85">
        <v>0</v>
      </c>
    </row>
    <row r="46" spans="1:13" ht="12.75">
      <c r="A46" s="358">
        <v>2.3</v>
      </c>
      <c r="B46" s="366" t="s">
        <v>713</v>
      </c>
      <c r="C46" s="547">
        <v>8.29</v>
      </c>
      <c r="D46" s="748">
        <v>104.8</v>
      </c>
      <c r="E46" s="554">
        <v>115.6</v>
      </c>
      <c r="F46" s="813">
        <v>117.3</v>
      </c>
      <c r="G46" s="554">
        <v>125.6</v>
      </c>
      <c r="H46" s="821">
        <v>124.6</v>
      </c>
      <c r="I46" s="756">
        <v>124.6</v>
      </c>
      <c r="J46" s="90">
        <v>11.927480916030532</v>
      </c>
      <c r="K46" s="36">
        <v>1.470588235294116</v>
      </c>
      <c r="L46" s="36">
        <v>6.223358908780895</v>
      </c>
      <c r="M46" s="83">
        <v>0</v>
      </c>
    </row>
    <row r="47" spans="1:13" ht="12.75">
      <c r="A47" s="360"/>
      <c r="B47" s="366" t="s">
        <v>714</v>
      </c>
      <c r="C47" s="547">
        <v>2.76</v>
      </c>
      <c r="D47" s="748">
        <v>105.1</v>
      </c>
      <c r="E47" s="554">
        <v>115.6</v>
      </c>
      <c r="F47" s="813">
        <v>116.5</v>
      </c>
      <c r="G47" s="554">
        <v>123.2</v>
      </c>
      <c r="H47" s="821">
        <v>119.8</v>
      </c>
      <c r="I47" s="756">
        <v>123.2</v>
      </c>
      <c r="J47" s="90">
        <v>10.846812559467182</v>
      </c>
      <c r="K47" s="36">
        <v>0.778546712802779</v>
      </c>
      <c r="L47" s="36">
        <v>5.7510729613733815</v>
      </c>
      <c r="M47" s="83">
        <v>2.838063439065124</v>
      </c>
    </row>
    <row r="48" spans="1:13" ht="12.75">
      <c r="A48" s="360"/>
      <c r="B48" s="114" t="s">
        <v>710</v>
      </c>
      <c r="C48" s="549">
        <v>1.38</v>
      </c>
      <c r="D48" s="750">
        <v>106</v>
      </c>
      <c r="E48" s="556">
        <v>114.2</v>
      </c>
      <c r="F48" s="815">
        <v>114.8</v>
      </c>
      <c r="G48" s="556">
        <v>122.8</v>
      </c>
      <c r="H48" s="823">
        <v>119</v>
      </c>
      <c r="I48" s="758">
        <v>122.8</v>
      </c>
      <c r="J48" s="92">
        <v>8.301886792452834</v>
      </c>
      <c r="K48" s="38">
        <v>0.5253940455341564</v>
      </c>
      <c r="L48" s="38">
        <v>6.968641114982589</v>
      </c>
      <c r="M48" s="85">
        <v>3.1932773109243584</v>
      </c>
    </row>
    <row r="49" spans="1:13" ht="12.75">
      <c r="A49" s="360"/>
      <c r="B49" s="114" t="s">
        <v>712</v>
      </c>
      <c r="C49" s="549">
        <v>1.38</v>
      </c>
      <c r="D49" s="750">
        <v>104.1</v>
      </c>
      <c r="E49" s="556">
        <v>116.9</v>
      </c>
      <c r="F49" s="815">
        <v>118.2</v>
      </c>
      <c r="G49" s="556">
        <v>123.6</v>
      </c>
      <c r="H49" s="823">
        <v>120.5</v>
      </c>
      <c r="I49" s="758">
        <v>123.6</v>
      </c>
      <c r="J49" s="92">
        <v>13.544668587896268</v>
      </c>
      <c r="K49" s="38">
        <v>1.1120615911035117</v>
      </c>
      <c r="L49" s="38">
        <v>4.568527918781726</v>
      </c>
      <c r="M49" s="85">
        <v>2.5726141078838083</v>
      </c>
    </row>
    <row r="50" spans="1:13" ht="12.75">
      <c r="A50" s="360"/>
      <c r="B50" s="366" t="s">
        <v>715</v>
      </c>
      <c r="C50" s="547">
        <v>2.76</v>
      </c>
      <c r="D50" s="748">
        <v>103.1</v>
      </c>
      <c r="E50" s="554">
        <v>112.7</v>
      </c>
      <c r="F50" s="813">
        <v>113</v>
      </c>
      <c r="G50" s="554">
        <v>118</v>
      </c>
      <c r="H50" s="821">
        <v>118</v>
      </c>
      <c r="I50" s="756">
        <v>118</v>
      </c>
      <c r="J50" s="90">
        <v>9.60232783705142</v>
      </c>
      <c r="K50" s="36">
        <v>0.26619343389529604</v>
      </c>
      <c r="L50" s="36">
        <v>4.424778761061958</v>
      </c>
      <c r="M50" s="83">
        <v>0</v>
      </c>
    </row>
    <row r="51" spans="1:13" ht="12.75">
      <c r="A51" s="360"/>
      <c r="B51" s="114" t="s">
        <v>710</v>
      </c>
      <c r="C51" s="549">
        <v>1.38</v>
      </c>
      <c r="D51" s="750">
        <v>104.9</v>
      </c>
      <c r="E51" s="556">
        <v>112.2</v>
      </c>
      <c r="F51" s="815">
        <v>112.9</v>
      </c>
      <c r="G51" s="556">
        <v>118.2</v>
      </c>
      <c r="H51" s="823">
        <v>118.2</v>
      </c>
      <c r="I51" s="758">
        <v>118.2</v>
      </c>
      <c r="J51" s="92">
        <v>7.626310772163961</v>
      </c>
      <c r="K51" s="38">
        <v>0.6238859180035803</v>
      </c>
      <c r="L51" s="38">
        <v>4.694419840566866</v>
      </c>
      <c r="M51" s="85">
        <v>0</v>
      </c>
    </row>
    <row r="52" spans="1:13" ht="12.75">
      <c r="A52" s="360"/>
      <c r="B52" s="114" t="s">
        <v>712</v>
      </c>
      <c r="C52" s="549">
        <v>1.38</v>
      </c>
      <c r="D52" s="750">
        <v>101.3</v>
      </c>
      <c r="E52" s="556">
        <v>113.2</v>
      </c>
      <c r="F52" s="815">
        <v>113.2</v>
      </c>
      <c r="G52" s="556">
        <v>117.8</v>
      </c>
      <c r="H52" s="823">
        <v>117.8</v>
      </c>
      <c r="I52" s="758">
        <v>117.8</v>
      </c>
      <c r="J52" s="92">
        <v>11.747285291214226</v>
      </c>
      <c r="K52" s="38">
        <v>0</v>
      </c>
      <c r="L52" s="38">
        <v>4.063604240282672</v>
      </c>
      <c r="M52" s="85">
        <v>0</v>
      </c>
    </row>
    <row r="53" spans="1:13" ht="12.75">
      <c r="A53" s="360"/>
      <c r="B53" s="366" t="s">
        <v>716</v>
      </c>
      <c r="C53" s="547">
        <v>2.77</v>
      </c>
      <c r="D53" s="748">
        <v>106.2</v>
      </c>
      <c r="E53" s="554">
        <v>118.4</v>
      </c>
      <c r="F53" s="813">
        <v>122.4</v>
      </c>
      <c r="G53" s="554">
        <v>135.6</v>
      </c>
      <c r="H53" s="821">
        <v>136</v>
      </c>
      <c r="I53" s="756">
        <v>132.4</v>
      </c>
      <c r="J53" s="90">
        <v>15.254237288135599</v>
      </c>
      <c r="K53" s="36">
        <v>3.378378378378372</v>
      </c>
      <c r="L53" s="36">
        <v>8.169934640522868</v>
      </c>
      <c r="M53" s="83">
        <v>-2.647058823529406</v>
      </c>
    </row>
    <row r="54" spans="1:13" ht="12.75">
      <c r="A54" s="360"/>
      <c r="B54" s="114" t="s">
        <v>706</v>
      </c>
      <c r="C54" s="549">
        <v>1.38</v>
      </c>
      <c r="D54" s="750">
        <v>106.4</v>
      </c>
      <c r="E54" s="556">
        <v>117.6</v>
      </c>
      <c r="F54" s="815">
        <v>120.9</v>
      </c>
      <c r="G54" s="556">
        <v>134.7</v>
      </c>
      <c r="H54" s="823">
        <v>135</v>
      </c>
      <c r="I54" s="758">
        <v>131.5</v>
      </c>
      <c r="J54" s="92">
        <v>13.627819548872182</v>
      </c>
      <c r="K54" s="38">
        <v>2.8061224489795933</v>
      </c>
      <c r="L54" s="38">
        <v>8.767576509511983</v>
      </c>
      <c r="M54" s="85">
        <v>-2.5925925925925952</v>
      </c>
    </row>
    <row r="55" spans="1:13" ht="13.5" thickBot="1">
      <c r="A55" s="367"/>
      <c r="B55" s="116" t="s">
        <v>707</v>
      </c>
      <c r="C55" s="552">
        <v>1.39</v>
      </c>
      <c r="D55" s="753">
        <v>106</v>
      </c>
      <c r="E55" s="559">
        <v>119.2</v>
      </c>
      <c r="F55" s="818">
        <v>123.8</v>
      </c>
      <c r="G55" s="559">
        <v>136.6</v>
      </c>
      <c r="H55" s="826">
        <v>136.9</v>
      </c>
      <c r="I55" s="761">
        <v>133.4</v>
      </c>
      <c r="J55" s="95">
        <v>16.792452830188694</v>
      </c>
      <c r="K55" s="88">
        <v>3.8590604026845483</v>
      </c>
      <c r="L55" s="88">
        <v>7.754442649434594</v>
      </c>
      <c r="M55" s="89">
        <v>-2.556610664718775</v>
      </c>
    </row>
    <row r="56" spans="2:3" ht="12.75">
      <c r="B56" s="428" t="s">
        <v>717</v>
      </c>
      <c r="C56" s="1266"/>
    </row>
  </sheetData>
  <mergeCells count="14">
    <mergeCell ref="A1:M1"/>
    <mergeCell ref="A2:M2"/>
    <mergeCell ref="A3:M3"/>
    <mergeCell ref="A5:M5"/>
    <mergeCell ref="A4:M4"/>
    <mergeCell ref="G6:I6"/>
    <mergeCell ref="A6:A7"/>
    <mergeCell ref="B6:B7"/>
    <mergeCell ref="J6:M6"/>
    <mergeCell ref="J7:J8"/>
    <mergeCell ref="K7:K8"/>
    <mergeCell ref="L7:L8"/>
    <mergeCell ref="M7:M8"/>
    <mergeCell ref="E6:F6"/>
  </mergeCells>
  <printOptions/>
  <pageMargins left="0.51" right="0.36" top="1" bottom="1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L6" sqref="L6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customWidth="1"/>
    <col min="9" max="9" width="8.421875" style="1" customWidth="1"/>
    <col min="10" max="10" width="2.8515625" style="1" customWidth="1"/>
    <col min="11" max="11" width="7.140625" style="1282" customWidth="1"/>
    <col min="12" max="16384" width="22.421875" style="1" customWidth="1"/>
  </cols>
  <sheetData>
    <row r="1" spans="1:11" ht="12.75">
      <c r="A1" s="1671" t="s">
        <v>527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</row>
    <row r="2" spans="1:12" ht="15.75">
      <c r="A2" s="1672" t="s">
        <v>852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305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453</v>
      </c>
    </row>
    <row r="4" spans="1:11" ht="12.75">
      <c r="A4" s="165"/>
      <c r="B4" s="165"/>
      <c r="C4" s="169"/>
      <c r="D4" s="169"/>
      <c r="E4" s="168"/>
      <c r="F4" s="169" t="str">
        <f>MS!F4</f>
        <v> Changes in the First Month of </v>
      </c>
      <c r="G4" s="169"/>
      <c r="H4" s="169"/>
      <c r="I4" s="169"/>
      <c r="J4" s="169"/>
      <c r="K4" s="1280"/>
    </row>
    <row r="5" spans="1:11" ht="12.75">
      <c r="A5" s="170"/>
      <c r="B5" s="171">
        <f>MS!B5</f>
        <v>2007</v>
      </c>
      <c r="C5" s="172">
        <f>MS!C5</f>
        <v>2007</v>
      </c>
      <c r="D5" s="172">
        <f>MS!D5</f>
        <v>2008</v>
      </c>
      <c r="E5" s="173">
        <f>MS!E5</f>
        <v>2008</v>
      </c>
      <c r="F5" s="1678" t="str">
        <f>MS!F5</f>
        <v>2007/08</v>
      </c>
      <c r="G5" s="1674">
        <f>MS!G5</f>
        <v>0</v>
      </c>
      <c r="H5" s="1677">
        <f>MS!H5</f>
        <v>0</v>
      </c>
      <c r="I5" s="1679" t="str">
        <f>MS!I5</f>
        <v>2008/09</v>
      </c>
      <c r="J5" s="1674">
        <f>MS!J5</f>
        <v>0</v>
      </c>
      <c r="K5" s="1675">
        <f>MS!K5</f>
        <v>0</v>
      </c>
    </row>
    <row r="6" spans="1:11" ht="12.75">
      <c r="A6" s="179"/>
      <c r="B6" s="180" t="s">
        <v>428</v>
      </c>
      <c r="C6" s="181" t="str">
        <f>MS!C6</f>
        <v>Aug</v>
      </c>
      <c r="D6" s="181" t="s">
        <v>430</v>
      </c>
      <c r="E6" s="182" t="str">
        <f>MS!E6</f>
        <v>Aug (e)</v>
      </c>
      <c r="F6" s="181" t="s">
        <v>431</v>
      </c>
      <c r="G6" s="181" t="s">
        <v>425</v>
      </c>
      <c r="H6" s="183" t="s">
        <v>531</v>
      </c>
      <c r="I6" s="181" t="s">
        <v>431</v>
      </c>
      <c r="J6" s="181" t="s">
        <v>425</v>
      </c>
      <c r="K6" s="182" t="s">
        <v>531</v>
      </c>
    </row>
    <row r="7" spans="1:11" ht="15" customHeight="1">
      <c r="A7" s="450" t="s">
        <v>454</v>
      </c>
      <c r="B7" s="442">
        <v>130213.85892042922</v>
      </c>
      <c r="C7" s="99">
        <v>127091.29489977918</v>
      </c>
      <c r="D7" s="99">
        <v>170314.216566394</v>
      </c>
      <c r="E7" s="137">
        <v>164591.265659264</v>
      </c>
      <c r="F7" s="99">
        <v>-3122.5640206500393</v>
      </c>
      <c r="G7" s="99"/>
      <c r="H7" s="3">
        <v>-2.3980274039479688</v>
      </c>
      <c r="I7" s="99">
        <v>-5722.950907129998</v>
      </c>
      <c r="J7" s="99"/>
      <c r="K7" s="1277">
        <v>-3.3602308853054588</v>
      </c>
    </row>
    <row r="8" spans="1:11" ht="15" customHeight="1">
      <c r="A8" s="127" t="s">
        <v>455</v>
      </c>
      <c r="B8" s="49">
        <v>0</v>
      </c>
      <c r="C8" s="41">
        <v>0</v>
      </c>
      <c r="D8" s="41">
        <v>0</v>
      </c>
      <c r="E8" s="42">
        <v>0</v>
      </c>
      <c r="F8" s="767">
        <v>0</v>
      </c>
      <c r="G8" s="767"/>
      <c r="H8" s="768" t="e">
        <v>#DIV/0!</v>
      </c>
      <c r="I8" s="767">
        <v>0</v>
      </c>
      <c r="J8" s="41"/>
      <c r="K8" s="758" t="e">
        <v>#DIV/0!</v>
      </c>
    </row>
    <row r="9" spans="1:11" ht="15" customHeight="1">
      <c r="A9" s="127" t="s">
        <v>456</v>
      </c>
      <c r="B9" s="49">
        <v>587.4872204292</v>
      </c>
      <c r="C9" s="41">
        <v>576.0708997792</v>
      </c>
      <c r="D9" s="41">
        <v>630.644378364</v>
      </c>
      <c r="E9" s="42">
        <v>598.067449524</v>
      </c>
      <c r="F9" s="41">
        <v>-11.416320649999989</v>
      </c>
      <c r="G9" s="41"/>
      <c r="H9" s="4">
        <v>-1.9432457852716487</v>
      </c>
      <c r="I9" s="41">
        <v>-32.57692883999994</v>
      </c>
      <c r="J9" s="41"/>
      <c r="K9" s="758">
        <v>-5.16565753341211</v>
      </c>
    </row>
    <row r="10" spans="1:11" ht="15" customHeight="1">
      <c r="A10" s="127" t="s">
        <v>457</v>
      </c>
      <c r="B10" s="49">
        <v>0</v>
      </c>
      <c r="C10" s="41">
        <v>0</v>
      </c>
      <c r="D10" s="41">
        <v>0</v>
      </c>
      <c r="E10" s="42">
        <v>0</v>
      </c>
      <c r="F10" s="41">
        <v>0</v>
      </c>
      <c r="G10" s="41"/>
      <c r="H10" s="153"/>
      <c r="I10" s="41">
        <v>0</v>
      </c>
      <c r="J10" s="41"/>
      <c r="K10" s="758">
        <v>0</v>
      </c>
    </row>
    <row r="11" spans="1:11" ht="15" customHeight="1">
      <c r="A11" s="128" t="s">
        <v>458</v>
      </c>
      <c r="B11" s="50">
        <v>129626.37170000002</v>
      </c>
      <c r="C11" s="2">
        <v>126515.22399999999</v>
      </c>
      <c r="D11" s="2">
        <v>169683.57218803</v>
      </c>
      <c r="E11" s="43">
        <v>163993.19820974</v>
      </c>
      <c r="F11" s="2">
        <v>-3111.1477000000305</v>
      </c>
      <c r="G11" s="2"/>
      <c r="H11" s="5">
        <v>-2.4000885461797044</v>
      </c>
      <c r="I11" s="2">
        <v>-5690.373978290008</v>
      </c>
      <c r="J11" s="2"/>
      <c r="K11" s="1276">
        <v>-3.35352085350041</v>
      </c>
    </row>
    <row r="12" spans="1:11" ht="15" customHeight="1">
      <c r="A12" s="450" t="s">
        <v>459</v>
      </c>
      <c r="B12" s="442">
        <v>15616.144069000002</v>
      </c>
      <c r="C12" s="99">
        <v>17780.771370000002</v>
      </c>
      <c r="D12" s="99">
        <v>18925.778102520002</v>
      </c>
      <c r="E12" s="137">
        <v>19224.94190252</v>
      </c>
      <c r="F12" s="99">
        <v>2164.6273010000004</v>
      </c>
      <c r="G12" s="99"/>
      <c r="H12" s="3">
        <v>13.861471125237992</v>
      </c>
      <c r="I12" s="99">
        <v>299.16379999999845</v>
      </c>
      <c r="J12" s="99"/>
      <c r="K12" s="1277">
        <v>1.580721270108119</v>
      </c>
    </row>
    <row r="13" spans="1:11" ht="15" customHeight="1">
      <c r="A13" s="127" t="s">
        <v>460</v>
      </c>
      <c r="B13" s="49">
        <v>13755.567069</v>
      </c>
      <c r="C13" s="41">
        <v>15918.767</v>
      </c>
      <c r="D13" s="41">
        <v>17555.93225663</v>
      </c>
      <c r="E13" s="42">
        <v>17827.58505663</v>
      </c>
      <c r="F13" s="41">
        <v>2163.199930999999</v>
      </c>
      <c r="G13" s="41"/>
      <c r="H13" s="4">
        <v>15.725996028728309</v>
      </c>
      <c r="I13" s="41">
        <v>271.65279999999984</v>
      </c>
      <c r="J13" s="41"/>
      <c r="K13" s="758">
        <v>1.547356164452105</v>
      </c>
    </row>
    <row r="14" spans="1:11" ht="15" customHeight="1">
      <c r="A14" s="127" t="s">
        <v>461</v>
      </c>
      <c r="B14" s="49">
        <v>1518.6</v>
      </c>
      <c r="C14" s="41">
        <v>1518.62137</v>
      </c>
      <c r="D14" s="41">
        <v>6.932845889999999</v>
      </c>
      <c r="E14" s="42">
        <v>6.932845889999999</v>
      </c>
      <c r="F14" s="41">
        <v>0.02137000000016087</v>
      </c>
      <c r="G14" s="41"/>
      <c r="H14" s="4">
        <v>0.0014072171737232236</v>
      </c>
      <c r="I14" s="41">
        <v>0</v>
      </c>
      <c r="J14" s="41"/>
      <c r="K14" s="758">
        <v>0</v>
      </c>
    </row>
    <row r="15" spans="1:11" ht="15" customHeight="1">
      <c r="A15" s="127" t="s">
        <v>462</v>
      </c>
      <c r="B15" s="49">
        <v>341.9769999999999</v>
      </c>
      <c r="C15" s="41">
        <v>343.3829999999999</v>
      </c>
      <c r="D15" s="41">
        <v>1362.913</v>
      </c>
      <c r="E15" s="42">
        <v>1390.424</v>
      </c>
      <c r="F15" s="41">
        <v>1.406000000000006</v>
      </c>
      <c r="G15" s="41"/>
      <c r="H15" s="4">
        <v>0.41113876079385636</v>
      </c>
      <c r="I15" s="41">
        <v>27.510999999999967</v>
      </c>
      <c r="J15" s="41"/>
      <c r="K15" s="758">
        <v>2.018544103695538</v>
      </c>
    </row>
    <row r="16" spans="1:11" ht="15" customHeight="1">
      <c r="A16" s="127" t="s">
        <v>467</v>
      </c>
      <c r="B16" s="49">
        <v>0</v>
      </c>
      <c r="C16" s="41">
        <v>0</v>
      </c>
      <c r="D16" s="41">
        <v>0</v>
      </c>
      <c r="E16" s="42">
        <v>0</v>
      </c>
      <c r="F16" s="41">
        <v>0</v>
      </c>
      <c r="G16" s="41"/>
      <c r="H16" s="153"/>
      <c r="I16" s="41">
        <v>0</v>
      </c>
      <c r="J16" s="41"/>
      <c r="K16" s="152"/>
    </row>
    <row r="17" spans="1:11" ht="15" customHeight="1">
      <c r="A17" s="126" t="s">
        <v>468</v>
      </c>
      <c r="B17" s="51">
        <v>8.5</v>
      </c>
      <c r="C17" s="6">
        <v>8.5</v>
      </c>
      <c r="D17" s="6">
        <v>11</v>
      </c>
      <c r="E17" s="44">
        <v>11</v>
      </c>
      <c r="F17" s="6">
        <v>0</v>
      </c>
      <c r="G17" s="6"/>
      <c r="H17" s="7">
        <v>0</v>
      </c>
      <c r="I17" s="6">
        <v>0</v>
      </c>
      <c r="J17" s="6"/>
      <c r="K17" s="1281">
        <v>0</v>
      </c>
    </row>
    <row r="18" spans="1:11" ht="15" customHeight="1">
      <c r="A18" s="450" t="s">
        <v>469</v>
      </c>
      <c r="B18" s="442">
        <v>696.9095</v>
      </c>
      <c r="C18" s="99">
        <v>696.9095</v>
      </c>
      <c r="D18" s="99">
        <v>464.0990100000001</v>
      </c>
      <c r="E18" s="137">
        <v>464.0990100000001</v>
      </c>
      <c r="F18" s="99">
        <v>0</v>
      </c>
      <c r="G18" s="99"/>
      <c r="H18" s="3">
        <v>0</v>
      </c>
      <c r="I18" s="99">
        <v>0</v>
      </c>
      <c r="J18" s="99"/>
      <c r="K18" s="1277">
        <v>0</v>
      </c>
    </row>
    <row r="19" spans="1:11" ht="15" customHeight="1">
      <c r="A19" s="127" t="s">
        <v>470</v>
      </c>
      <c r="B19" s="49">
        <v>657.9095</v>
      </c>
      <c r="C19" s="41">
        <v>657.9095</v>
      </c>
      <c r="D19" s="41">
        <v>432.0990100000001</v>
      </c>
      <c r="E19" s="42">
        <v>432.0990100000001</v>
      </c>
      <c r="F19" s="41">
        <v>0</v>
      </c>
      <c r="G19" s="41"/>
      <c r="H19" s="4">
        <v>0</v>
      </c>
      <c r="I19" s="41">
        <v>0</v>
      </c>
      <c r="J19" s="41"/>
      <c r="K19" s="758">
        <v>0</v>
      </c>
    </row>
    <row r="20" spans="1:11" ht="15" customHeight="1">
      <c r="A20" s="127" t="s">
        <v>471</v>
      </c>
      <c r="B20" s="49">
        <v>39</v>
      </c>
      <c r="C20" s="41">
        <v>39</v>
      </c>
      <c r="D20" s="41">
        <v>32</v>
      </c>
      <c r="E20" s="42">
        <v>32</v>
      </c>
      <c r="F20" s="41">
        <v>0</v>
      </c>
      <c r="G20" s="41"/>
      <c r="H20" s="4">
        <v>0</v>
      </c>
      <c r="I20" s="41">
        <v>0</v>
      </c>
      <c r="J20" s="41"/>
      <c r="K20" s="758">
        <v>0</v>
      </c>
    </row>
    <row r="21" spans="1:11" ht="15" customHeight="1">
      <c r="A21" s="450" t="s">
        <v>472</v>
      </c>
      <c r="B21" s="442">
        <v>1870.81</v>
      </c>
      <c r="C21" s="99">
        <v>80.81</v>
      </c>
      <c r="D21" s="99">
        <v>660.655</v>
      </c>
      <c r="E21" s="137">
        <v>60.655</v>
      </c>
      <c r="F21" s="99">
        <v>-1790</v>
      </c>
      <c r="G21" s="99"/>
      <c r="H21" s="3">
        <v>-95.68048064742011</v>
      </c>
      <c r="I21" s="99">
        <v>-600</v>
      </c>
      <c r="J21" s="99"/>
      <c r="K21" s="1277">
        <v>-90.8189599715434</v>
      </c>
    </row>
    <row r="22" spans="1:11" ht="15" customHeight="1">
      <c r="A22" s="127" t="s">
        <v>473</v>
      </c>
      <c r="B22" s="49">
        <v>80.81</v>
      </c>
      <c r="C22" s="41">
        <v>80.81</v>
      </c>
      <c r="D22" s="41">
        <v>60.655</v>
      </c>
      <c r="E22" s="42">
        <v>60.655</v>
      </c>
      <c r="F22" s="41">
        <v>0</v>
      </c>
      <c r="G22" s="41"/>
      <c r="H22" s="153">
        <v>0</v>
      </c>
      <c r="I22" s="41">
        <v>0</v>
      </c>
      <c r="J22" s="41"/>
      <c r="K22" s="758">
        <v>0</v>
      </c>
    </row>
    <row r="23" spans="1:11" ht="15" customHeight="1">
      <c r="A23" s="127" t="s">
        <v>474</v>
      </c>
      <c r="B23" s="49">
        <v>1790</v>
      </c>
      <c r="C23" s="41">
        <v>0</v>
      </c>
      <c r="D23" s="41">
        <v>600</v>
      </c>
      <c r="E23" s="42">
        <v>0</v>
      </c>
      <c r="F23" s="41">
        <v>-1790</v>
      </c>
      <c r="G23" s="41"/>
      <c r="H23" s="153">
        <v>-100</v>
      </c>
      <c r="I23" s="41">
        <v>-600</v>
      </c>
      <c r="J23" s="41"/>
      <c r="K23" s="758">
        <v>-100</v>
      </c>
    </row>
    <row r="24" spans="1:11" ht="15" customHeight="1">
      <c r="A24" s="126" t="s">
        <v>475</v>
      </c>
      <c r="B24" s="51">
        <v>8116.784013</v>
      </c>
      <c r="C24" s="6">
        <v>7901.538</v>
      </c>
      <c r="D24" s="6">
        <v>3053.1750364600002</v>
      </c>
      <c r="E24" s="44">
        <v>2457.4291705200003</v>
      </c>
      <c r="F24" s="6">
        <v>-215.24601300000086</v>
      </c>
      <c r="G24" s="6"/>
      <c r="H24" s="7">
        <v>-2.6518632583454065</v>
      </c>
      <c r="I24" s="6">
        <v>-595.7458659399999</v>
      </c>
      <c r="J24" s="6"/>
      <c r="K24" s="1281">
        <v>-19.512339083930698</v>
      </c>
    </row>
    <row r="25" spans="1:11" ht="15" customHeight="1">
      <c r="A25" s="126" t="s">
        <v>476</v>
      </c>
      <c r="B25" s="51">
        <v>16285.361073570799</v>
      </c>
      <c r="C25" s="6">
        <v>16596.3983942208</v>
      </c>
      <c r="D25" s="6">
        <v>19020.835538746</v>
      </c>
      <c r="E25" s="44">
        <v>18457.999992925998</v>
      </c>
      <c r="F25" s="6">
        <v>311.03732065000077</v>
      </c>
      <c r="G25" s="6"/>
      <c r="H25" s="7">
        <v>1.9099197079196315</v>
      </c>
      <c r="I25" s="6">
        <v>-562.8355458200022</v>
      </c>
      <c r="J25" s="6"/>
      <c r="K25" s="1281">
        <v>-2.9590474333973904</v>
      </c>
    </row>
    <row r="26" spans="1:11" ht="15" customHeight="1">
      <c r="A26" s="127" t="s">
        <v>477</v>
      </c>
      <c r="B26" s="49">
        <v>172808.36757600002</v>
      </c>
      <c r="C26" s="41">
        <v>170156.22216399998</v>
      </c>
      <c r="D26" s="41">
        <v>212449.75925412</v>
      </c>
      <c r="E26" s="42">
        <v>205267.39073522997</v>
      </c>
      <c r="F26" s="41">
        <v>-2652.1454120000417</v>
      </c>
      <c r="G26" s="41"/>
      <c r="H26" s="4">
        <v>-1.5347320556301447</v>
      </c>
      <c r="I26" s="41">
        <v>-7182.368518890027</v>
      </c>
      <c r="J26" s="41"/>
      <c r="K26" s="758">
        <v>-3.380737424276813</v>
      </c>
    </row>
    <row r="27" spans="1:11" ht="15" customHeight="1">
      <c r="A27" s="450" t="s">
        <v>478</v>
      </c>
      <c r="B27" s="442">
        <v>119269.29203800001</v>
      </c>
      <c r="C27" s="99">
        <v>113130.022</v>
      </c>
      <c r="D27" s="99">
        <v>144591.61460822</v>
      </c>
      <c r="E27" s="137">
        <v>140033.46774344</v>
      </c>
      <c r="F27" s="99">
        <v>-6139.270038000017</v>
      </c>
      <c r="G27" s="99"/>
      <c r="H27" s="3">
        <v>-5.147402095791768</v>
      </c>
      <c r="I27" s="99">
        <v>-4558.146864779992</v>
      </c>
      <c r="J27" s="99"/>
      <c r="K27" s="1277">
        <v>-3.152428221464001</v>
      </c>
    </row>
    <row r="28" spans="1:11" ht="15" customHeight="1">
      <c r="A28" s="127" t="s">
        <v>479</v>
      </c>
      <c r="B28" s="49">
        <v>83553.27504500002</v>
      </c>
      <c r="C28" s="41">
        <v>80797.52399999999</v>
      </c>
      <c r="D28" s="41">
        <v>100175.227928</v>
      </c>
      <c r="E28" s="42">
        <v>98537.77326</v>
      </c>
      <c r="F28" s="41">
        <v>-2755.7510450000264</v>
      </c>
      <c r="G28" s="41"/>
      <c r="H28" s="4">
        <v>-3.2981963226645963</v>
      </c>
      <c r="I28" s="41">
        <v>-1637.4546679999912</v>
      </c>
      <c r="J28" s="41"/>
      <c r="K28" s="758">
        <v>-1.6345904090948475</v>
      </c>
    </row>
    <row r="29" spans="1:11" ht="15" customHeight="1">
      <c r="A29" s="127" t="s">
        <v>480</v>
      </c>
      <c r="B29" s="49">
        <v>7359.764</v>
      </c>
      <c r="C29" s="41">
        <v>6037.364</v>
      </c>
      <c r="D29" s="41">
        <v>12651.857</v>
      </c>
      <c r="E29" s="42">
        <v>8815.782000000001</v>
      </c>
      <c r="F29" s="41">
        <v>-1322.4</v>
      </c>
      <c r="G29" s="41"/>
      <c r="H29" s="4">
        <v>-17.967967451130235</v>
      </c>
      <c r="I29" s="41">
        <v>-3836.074999999999</v>
      </c>
      <c r="J29" s="41"/>
      <c r="K29" s="758">
        <v>-30.320252592168874</v>
      </c>
    </row>
    <row r="30" spans="1:11" ht="15" customHeight="1">
      <c r="A30" s="127" t="s">
        <v>481</v>
      </c>
      <c r="B30" s="49">
        <v>22597.7195</v>
      </c>
      <c r="C30" s="41">
        <v>21412.865</v>
      </c>
      <c r="D30" s="41">
        <v>23857.26192658</v>
      </c>
      <c r="E30" s="42">
        <v>27782.919115110002</v>
      </c>
      <c r="F30" s="41">
        <v>-1184.8544999999976</v>
      </c>
      <c r="G30" s="41"/>
      <c r="H30" s="4">
        <v>-5.24324810740304</v>
      </c>
      <c r="I30" s="41">
        <v>3925.6571885300036</v>
      </c>
      <c r="J30" s="41"/>
      <c r="K30" s="758">
        <v>16.454768366173347</v>
      </c>
    </row>
    <row r="31" spans="1:11" ht="15" customHeight="1">
      <c r="A31" s="127" t="s">
        <v>482</v>
      </c>
      <c r="B31" s="49">
        <v>5758.533493000001</v>
      </c>
      <c r="C31" s="41">
        <v>4882.269</v>
      </c>
      <c r="D31" s="41">
        <v>7907.2677536400015</v>
      </c>
      <c r="E31" s="42">
        <v>4896.99336833</v>
      </c>
      <c r="F31" s="41">
        <v>-876.2644930000006</v>
      </c>
      <c r="G31" s="41"/>
      <c r="H31" s="4">
        <v>-15.216799451894763</v>
      </c>
      <c r="I31" s="41">
        <v>-3010.274385310002</v>
      </c>
      <c r="J31" s="41"/>
      <c r="K31" s="758">
        <v>-38.06971610293915</v>
      </c>
    </row>
    <row r="32" spans="1:11" ht="15" customHeight="1">
      <c r="A32" s="126" t="s">
        <v>483</v>
      </c>
      <c r="B32" s="51">
        <v>3122.5306490000003</v>
      </c>
      <c r="C32" s="6">
        <v>6869.030999999995</v>
      </c>
      <c r="D32" s="6">
        <v>5226.883837849993</v>
      </c>
      <c r="E32" s="44">
        <v>8082.242469529996</v>
      </c>
      <c r="F32" s="6">
        <v>3746.500350999995</v>
      </c>
      <c r="G32" s="6"/>
      <c r="H32" s="7"/>
      <c r="I32" s="1600">
        <v>2855.358631680003</v>
      </c>
      <c r="J32" s="6"/>
      <c r="K32" s="1281">
        <v>54.62831622549537</v>
      </c>
    </row>
    <row r="33" spans="1:11" ht="15" customHeight="1">
      <c r="A33" s="450" t="s">
        <v>484</v>
      </c>
      <c r="B33" s="442">
        <v>3928.342087999999</v>
      </c>
      <c r="C33" s="99">
        <v>3904.9335649999994</v>
      </c>
      <c r="D33" s="99">
        <v>5657.570094</v>
      </c>
      <c r="E33" s="137">
        <v>5383.32800738</v>
      </c>
      <c r="F33" s="99">
        <v>-23.408522999999605</v>
      </c>
      <c r="G33" s="99"/>
      <c r="H33" s="3">
        <v>-0.5958880992443653</v>
      </c>
      <c r="I33" s="99">
        <v>-274.24208662</v>
      </c>
      <c r="J33" s="99"/>
      <c r="K33" s="1277">
        <v>-4.847347572606142</v>
      </c>
    </row>
    <row r="34" spans="1:11" ht="15" customHeight="1">
      <c r="A34" s="127" t="s">
        <v>485</v>
      </c>
      <c r="B34" s="49">
        <v>12.313915999999153</v>
      </c>
      <c r="C34" s="41">
        <v>7.318408999999519</v>
      </c>
      <c r="D34" s="41">
        <v>6.744394000000284</v>
      </c>
      <c r="E34" s="42">
        <v>6.702807379999161</v>
      </c>
      <c r="F34" s="41">
        <v>-4.995506999999634</v>
      </c>
      <c r="G34" s="41"/>
      <c r="H34" s="4">
        <v>-40.56798016163158</v>
      </c>
      <c r="I34" s="41">
        <v>-0.04158662000112301</v>
      </c>
      <c r="J34" s="41"/>
      <c r="K34" s="758">
        <v>-0.6166101802641017</v>
      </c>
    </row>
    <row r="35" spans="1:11" ht="15" customHeight="1" hidden="1">
      <c r="A35" s="127" t="s">
        <v>486</v>
      </c>
      <c r="B35" s="49">
        <v>0</v>
      </c>
      <c r="C35" s="41">
        <v>0</v>
      </c>
      <c r="D35" s="41">
        <v>0</v>
      </c>
      <c r="E35" s="42">
        <v>0</v>
      </c>
      <c r="F35" s="41">
        <v>0</v>
      </c>
      <c r="G35" s="41"/>
      <c r="H35" s="4"/>
      <c r="I35" s="41">
        <v>0</v>
      </c>
      <c r="J35" s="41"/>
      <c r="K35" s="758"/>
    </row>
    <row r="36" spans="1:11" ht="15" customHeight="1" hidden="1">
      <c r="A36" s="127" t="s">
        <v>487</v>
      </c>
      <c r="B36" s="49">
        <v>0</v>
      </c>
      <c r="C36" s="41">
        <v>0</v>
      </c>
      <c r="D36" s="41">
        <v>0</v>
      </c>
      <c r="E36" s="42">
        <v>0</v>
      </c>
      <c r="F36" s="41">
        <v>0</v>
      </c>
      <c r="G36" s="41"/>
      <c r="H36" s="4"/>
      <c r="I36" s="41">
        <v>0</v>
      </c>
      <c r="J36" s="41"/>
      <c r="K36" s="758"/>
    </row>
    <row r="37" spans="1:11" ht="15" customHeight="1" hidden="1">
      <c r="A37" s="127" t="s">
        <v>488</v>
      </c>
      <c r="B37" s="49">
        <v>0</v>
      </c>
      <c r="C37" s="41">
        <v>0</v>
      </c>
      <c r="D37" s="41">
        <v>0</v>
      </c>
      <c r="E37" s="42">
        <v>0</v>
      </c>
      <c r="F37" s="41">
        <v>0</v>
      </c>
      <c r="G37" s="41"/>
      <c r="H37" s="4"/>
      <c r="I37" s="41">
        <v>0</v>
      </c>
      <c r="J37" s="41"/>
      <c r="K37" s="758"/>
    </row>
    <row r="38" spans="1:11" ht="15" customHeight="1" hidden="1">
      <c r="A38" s="127" t="s">
        <v>489</v>
      </c>
      <c r="B38" s="49">
        <v>0</v>
      </c>
      <c r="C38" s="41">
        <v>0</v>
      </c>
      <c r="D38" s="41">
        <v>0</v>
      </c>
      <c r="E38" s="42">
        <v>0</v>
      </c>
      <c r="F38" s="41">
        <v>0</v>
      </c>
      <c r="G38" s="41"/>
      <c r="H38" s="4"/>
      <c r="I38" s="41">
        <v>0</v>
      </c>
      <c r="J38" s="41"/>
      <c r="K38" s="758"/>
    </row>
    <row r="39" spans="1:11" ht="15" customHeight="1">
      <c r="A39" s="127" t="s">
        <v>922</v>
      </c>
      <c r="B39" s="49">
        <v>3916.028172</v>
      </c>
      <c r="C39" s="41">
        <v>3897.615156</v>
      </c>
      <c r="D39" s="41">
        <v>5650.825699999999</v>
      </c>
      <c r="E39" s="42">
        <v>5376.6252</v>
      </c>
      <c r="F39" s="41">
        <v>-18.41301599999997</v>
      </c>
      <c r="G39" s="41"/>
      <c r="H39" s="4">
        <v>-0.4701962087927484</v>
      </c>
      <c r="I39" s="41">
        <v>-274.200499999999</v>
      </c>
      <c r="J39" s="41"/>
      <c r="K39" s="758">
        <v>-4.852397057654761</v>
      </c>
    </row>
    <row r="40" spans="1:11" ht="15" customHeight="1" hidden="1">
      <c r="A40" s="127" t="s">
        <v>490</v>
      </c>
      <c r="B40" s="49">
        <v>0</v>
      </c>
      <c r="C40" s="41">
        <v>0</v>
      </c>
      <c r="D40" s="41">
        <v>0</v>
      </c>
      <c r="E40" s="42">
        <v>0</v>
      </c>
      <c r="F40" s="41">
        <v>0</v>
      </c>
      <c r="G40" s="41"/>
      <c r="H40" s="4"/>
      <c r="I40" s="41">
        <v>0</v>
      </c>
      <c r="J40" s="41"/>
      <c r="K40" s="758"/>
    </row>
    <row r="41" spans="1:11" ht="15" customHeight="1">
      <c r="A41" s="126" t="s">
        <v>491</v>
      </c>
      <c r="B41" s="51">
        <v>25234.297822</v>
      </c>
      <c r="C41" s="6">
        <v>25299.567560999996</v>
      </c>
      <c r="D41" s="6">
        <v>35730.63879408</v>
      </c>
      <c r="E41" s="44">
        <v>32728.46538684</v>
      </c>
      <c r="F41" s="6">
        <v>65.26973899999575</v>
      </c>
      <c r="G41" s="6"/>
      <c r="H41" s="7">
        <v>0.25865486513792224</v>
      </c>
      <c r="I41" s="6">
        <v>-3002.1734072399995</v>
      </c>
      <c r="J41" s="6"/>
      <c r="K41" s="1281">
        <v>-8.40223827103089</v>
      </c>
    </row>
    <row r="42" spans="1:11" ht="15" customHeight="1" thickBot="1">
      <c r="A42" s="129" t="s">
        <v>492</v>
      </c>
      <c r="B42" s="52">
        <v>21253.724419</v>
      </c>
      <c r="C42" s="45">
        <v>20952.713076</v>
      </c>
      <c r="D42" s="45">
        <v>21243.05191997</v>
      </c>
      <c r="E42" s="47">
        <v>19021.38712804</v>
      </c>
      <c r="F42" s="45">
        <v>-301.0113429999983</v>
      </c>
      <c r="G42" s="45"/>
      <c r="H42" s="46">
        <v>-1.4162757409751014</v>
      </c>
      <c r="I42" s="45">
        <v>-2221.6647919299976</v>
      </c>
      <c r="J42" s="45"/>
      <c r="K42" s="761">
        <v>-10.458312677009808</v>
      </c>
    </row>
    <row r="43" spans="1:11" ht="15" customHeight="1">
      <c r="A43" s="96" t="s">
        <v>1381</v>
      </c>
      <c r="B43" s="443">
        <v>-0.18056000000797212</v>
      </c>
      <c r="C43" s="445">
        <v>0.0450379999820143</v>
      </c>
      <c r="D43" s="445">
        <v>0</v>
      </c>
      <c r="E43" s="446">
        <v>-18.499999999970896</v>
      </c>
      <c r="F43" s="443">
        <v>0.225598000017726</v>
      </c>
      <c r="G43" s="445"/>
      <c r="H43" s="444"/>
      <c r="I43" s="447">
        <v>-18.499999999959073</v>
      </c>
      <c r="J43" s="445"/>
      <c r="K43" s="1279"/>
    </row>
    <row r="44" spans="1:11" ht="15" customHeight="1">
      <c r="A44" s="49" t="s">
        <v>493</v>
      </c>
      <c r="B44" s="49">
        <v>126285.51683242922</v>
      </c>
      <c r="C44" s="41">
        <v>123186.36133477918</v>
      </c>
      <c r="D44" s="41">
        <v>164656.646472394</v>
      </c>
      <c r="E44" s="42">
        <v>159207.93765188399</v>
      </c>
      <c r="F44" s="49">
        <v>-3806.9454976500338</v>
      </c>
      <c r="G44" s="41" t="s">
        <v>373</v>
      </c>
      <c r="H44" s="4">
        <v>-3.0145543156002175</v>
      </c>
      <c r="I44" s="448">
        <v>-2734.7688205100153</v>
      </c>
      <c r="J44" s="41" t="s">
        <v>374</v>
      </c>
      <c r="K44" s="758">
        <v>-1.6608918492509932</v>
      </c>
    </row>
    <row r="45" spans="1:11" ht="15" customHeight="1">
      <c r="A45" s="49" t="s">
        <v>494</v>
      </c>
      <c r="B45" s="49">
        <v>-7016.044234429202</v>
      </c>
      <c r="C45" s="41">
        <v>-10056.384372779183</v>
      </c>
      <c r="D45" s="41">
        <v>-20065.031864173987</v>
      </c>
      <c r="E45" s="42">
        <v>-19155.969908443993</v>
      </c>
      <c r="F45" s="49">
        <v>-2332.5501383499804</v>
      </c>
      <c r="G45" s="41" t="s">
        <v>373</v>
      </c>
      <c r="H45" s="4">
        <v>33.24594401648249</v>
      </c>
      <c r="I45" s="448">
        <v>-1804.8780442700058</v>
      </c>
      <c r="J45" s="41" t="s">
        <v>374</v>
      </c>
      <c r="K45" s="758">
        <v>8.995141679752857</v>
      </c>
    </row>
    <row r="46" spans="1:11" ht="15" customHeight="1" thickBot="1">
      <c r="A46" s="52" t="s">
        <v>495</v>
      </c>
      <c r="B46" s="52">
        <v>30202.6611674292</v>
      </c>
      <c r="C46" s="45">
        <v>29655.882242779197</v>
      </c>
      <c r="D46" s="45">
        <v>37952.855175303994</v>
      </c>
      <c r="E46" s="47">
        <v>33291.852521954</v>
      </c>
      <c r="F46" s="52">
        <v>-1254.5689246500033</v>
      </c>
      <c r="G46" s="45" t="s">
        <v>373</v>
      </c>
      <c r="H46" s="46">
        <v>-4.153835709029973</v>
      </c>
      <c r="I46" s="449">
        <v>-1947.0626533499913</v>
      </c>
      <c r="J46" s="45" t="s">
        <v>374</v>
      </c>
      <c r="K46" s="761">
        <v>-5.1302139044783885</v>
      </c>
    </row>
    <row r="47" spans="1:3" ht="15" customHeight="1">
      <c r="A47" s="1462" t="s">
        <v>1382</v>
      </c>
      <c r="B47" s="1463"/>
      <c r="C47" s="1463"/>
    </row>
    <row r="48" spans="1:9" ht="15" customHeight="1">
      <c r="A48" s="1539" t="s">
        <v>1383</v>
      </c>
      <c r="B48" s="428"/>
      <c r="C48" s="428"/>
      <c r="I48" s="1" t="s">
        <v>425</v>
      </c>
    </row>
    <row r="49" spans="1:3" ht="15" customHeight="1">
      <c r="A49" s="763" t="s">
        <v>1384</v>
      </c>
      <c r="B49" s="1305"/>
      <c r="C49" s="1305"/>
    </row>
    <row r="50" ht="12.75">
      <c r="A50" s="848"/>
    </row>
    <row r="51" ht="12.75">
      <c r="A51" s="847"/>
    </row>
  </sheetData>
  <mergeCells count="4">
    <mergeCell ref="A2:K2"/>
    <mergeCell ref="A1:K1"/>
    <mergeCell ref="F5:H5"/>
    <mergeCell ref="I5:K5"/>
  </mergeCells>
  <printOptions horizontalCentered="1"/>
  <pageMargins left="0.45" right="0.39" top="1" bottom="1" header="0.5" footer="0.5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A3" sqref="A3:F3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628" t="s">
        <v>0</v>
      </c>
      <c r="B1" s="1628"/>
      <c r="C1" s="1628"/>
      <c r="D1" s="1628"/>
      <c r="E1" s="1628"/>
      <c r="F1" s="1628"/>
    </row>
    <row r="2" spans="1:7" s="373" customFormat="1" ht="20.25" customHeight="1">
      <c r="A2" s="1829" t="s">
        <v>1302</v>
      </c>
      <c r="B2" s="1829"/>
      <c r="C2" s="1829"/>
      <c r="D2" s="1829"/>
      <c r="E2" s="1829"/>
      <c r="F2" s="1829"/>
      <c r="G2" s="1613"/>
    </row>
    <row r="3" spans="1:20" s="375" customFormat="1" ht="15" customHeight="1">
      <c r="A3" s="1645" t="s">
        <v>720</v>
      </c>
      <c r="B3" s="1645"/>
      <c r="C3" s="1645"/>
      <c r="D3" s="1645"/>
      <c r="E3" s="1645"/>
      <c r="F3" s="1645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4" spans="1:6" s="376" customFormat="1" ht="16.5" customHeight="1">
      <c r="A4" s="1715" t="s">
        <v>818</v>
      </c>
      <c r="B4" s="1715"/>
      <c r="C4" s="1715"/>
      <c r="D4" s="1715"/>
      <c r="E4" s="1715"/>
      <c r="F4" s="1715"/>
    </row>
    <row r="5" spans="1:6" ht="12" customHeight="1" thickBot="1">
      <c r="A5" s="377"/>
      <c r="B5" s="377"/>
      <c r="C5" s="377"/>
      <c r="D5" s="377"/>
      <c r="E5" s="377"/>
      <c r="F5" s="378" t="s">
        <v>453</v>
      </c>
    </row>
    <row r="6" spans="1:6" s="379" customFormat="1" ht="12" customHeight="1">
      <c r="A6" s="572"/>
      <c r="B6" s="1824" t="s">
        <v>431</v>
      </c>
      <c r="C6" s="1825"/>
      <c r="D6" s="1826"/>
      <c r="E6" s="1827" t="s">
        <v>788</v>
      </c>
      <c r="F6" s="1828"/>
    </row>
    <row r="7" spans="1:6" s="381" customFormat="1" ht="12" customHeight="1">
      <c r="A7" s="573" t="s">
        <v>721</v>
      </c>
      <c r="B7" s="580" t="s">
        <v>427</v>
      </c>
      <c r="C7" s="380" t="s">
        <v>921</v>
      </c>
      <c r="D7" s="560" t="s">
        <v>410</v>
      </c>
      <c r="E7" s="380" t="s">
        <v>921</v>
      </c>
      <c r="F7" s="560" t="s">
        <v>410</v>
      </c>
    </row>
    <row r="8" spans="1:9" s="21" customFormat="1" ht="14.25" customHeight="1">
      <c r="A8" s="574" t="s">
        <v>722</v>
      </c>
      <c r="B8" s="581">
        <v>6968.5</v>
      </c>
      <c r="C8" s="382">
        <v>7692.8</v>
      </c>
      <c r="D8" s="582">
        <v>11786.2</v>
      </c>
      <c r="E8" s="383">
        <v>10.39391547678842</v>
      </c>
      <c r="F8" s="561">
        <v>53.210794509151405</v>
      </c>
      <c r="H8" s="304"/>
      <c r="I8" s="304"/>
    </row>
    <row r="9" spans="1:9" s="31" customFormat="1" ht="12" customHeight="1">
      <c r="A9" s="575" t="s">
        <v>723</v>
      </c>
      <c r="B9" s="583">
        <v>3943.7</v>
      </c>
      <c r="C9" s="384">
        <v>4969.8</v>
      </c>
      <c r="D9" s="584">
        <v>5382.8</v>
      </c>
      <c r="E9" s="386">
        <v>26.018713390978025</v>
      </c>
      <c r="F9" s="562">
        <v>8.310193569157711</v>
      </c>
      <c r="H9" s="304"/>
      <c r="I9" s="304"/>
    </row>
    <row r="10" spans="1:9" s="31" customFormat="1" ht="12.75" customHeight="1">
      <c r="A10" s="575" t="s">
        <v>724</v>
      </c>
      <c r="B10" s="583">
        <v>14</v>
      </c>
      <c r="C10" s="384">
        <v>54.1</v>
      </c>
      <c r="D10" s="584">
        <v>535.8</v>
      </c>
      <c r="E10" s="386">
        <v>286.4285714285715</v>
      </c>
      <c r="F10" s="562">
        <v>890.3881700554526</v>
      </c>
      <c r="H10" s="304"/>
      <c r="I10" s="304"/>
    </row>
    <row r="11" spans="1:9" s="389" customFormat="1" ht="11.25" customHeight="1">
      <c r="A11" s="576" t="s">
        <v>725</v>
      </c>
      <c r="B11" s="585">
        <v>14</v>
      </c>
      <c r="C11" s="387">
        <v>54.1</v>
      </c>
      <c r="D11" s="586">
        <v>535.3</v>
      </c>
      <c r="E11" s="388">
        <v>286.4285714285715</v>
      </c>
      <c r="F11" s="563">
        <v>889.4639556377077</v>
      </c>
      <c r="H11" s="304"/>
      <c r="I11" s="304"/>
    </row>
    <row r="12" spans="1:9" s="389" customFormat="1" ht="14.25" customHeight="1">
      <c r="A12" s="576" t="s">
        <v>726</v>
      </c>
      <c r="B12" s="585">
        <v>0</v>
      </c>
      <c r="C12" s="387">
        <v>0</v>
      </c>
      <c r="D12" s="586">
        <v>0.5</v>
      </c>
      <c r="E12" s="385" t="s">
        <v>1045</v>
      </c>
      <c r="F12" s="564" t="s">
        <v>1045</v>
      </c>
      <c r="H12" s="304"/>
      <c r="I12" s="304"/>
    </row>
    <row r="13" spans="1:9" s="389" customFormat="1" ht="14.25" customHeight="1">
      <c r="A13" s="575" t="s">
        <v>727</v>
      </c>
      <c r="B13" s="585">
        <v>923.8</v>
      </c>
      <c r="C13" s="387">
        <v>400</v>
      </c>
      <c r="D13" s="586">
        <v>400</v>
      </c>
      <c r="E13" s="388">
        <v>-56.70058454210868</v>
      </c>
      <c r="F13" s="563">
        <v>0</v>
      </c>
      <c r="H13" s="304"/>
      <c r="I13" s="304"/>
    </row>
    <row r="14" spans="1:9" s="31" customFormat="1" ht="18" customHeight="1">
      <c r="A14" s="577" t="s">
        <v>728</v>
      </c>
      <c r="B14" s="587">
        <v>2087</v>
      </c>
      <c r="C14" s="390">
        <v>2268.9</v>
      </c>
      <c r="D14" s="588">
        <v>5467.6</v>
      </c>
      <c r="E14" s="391">
        <v>8.715860086248208</v>
      </c>
      <c r="F14" s="565">
        <v>140.98021067477632</v>
      </c>
      <c r="H14" s="304"/>
      <c r="I14" s="304"/>
    </row>
    <row r="15" spans="1:9" s="21" customFormat="1" ht="21" customHeight="1">
      <c r="A15" s="574" t="s">
        <v>729</v>
      </c>
      <c r="B15" s="589">
        <v>4065.4</v>
      </c>
      <c r="C15" s="392">
        <v>4055.8</v>
      </c>
      <c r="D15" s="590">
        <v>4256.8</v>
      </c>
      <c r="E15" s="393">
        <v>-0.2361391253013323</v>
      </c>
      <c r="F15" s="566">
        <v>4.955865673849806</v>
      </c>
      <c r="H15" s="304"/>
      <c r="I15" s="304"/>
    </row>
    <row r="16" spans="1:9" s="31" customFormat="1" ht="18" customHeight="1">
      <c r="A16" s="575" t="s">
        <v>723</v>
      </c>
      <c r="B16" s="583">
        <v>3188.9</v>
      </c>
      <c r="C16" s="384">
        <v>3733.6</v>
      </c>
      <c r="D16" s="584">
        <v>3826.5</v>
      </c>
      <c r="E16" s="386">
        <v>17.081125152874023</v>
      </c>
      <c r="F16" s="562">
        <v>2.488215127490896</v>
      </c>
      <c r="H16" s="304"/>
      <c r="I16" s="304"/>
    </row>
    <row r="17" spans="1:9" s="31" customFormat="1" ht="18" customHeight="1">
      <c r="A17" s="575" t="s">
        <v>724</v>
      </c>
      <c r="B17" s="583">
        <v>14.6</v>
      </c>
      <c r="C17" s="384">
        <v>121.2</v>
      </c>
      <c r="D17" s="584">
        <v>103.4</v>
      </c>
      <c r="E17" s="386">
        <v>730.13698630137</v>
      </c>
      <c r="F17" s="562">
        <v>-14.686468646864684</v>
      </c>
      <c r="H17" s="304"/>
      <c r="I17" s="304"/>
    </row>
    <row r="18" spans="1:9" s="31" customFormat="1" ht="12.75" customHeight="1">
      <c r="A18" s="577" t="s">
        <v>727</v>
      </c>
      <c r="B18" s="587">
        <v>861.9</v>
      </c>
      <c r="C18" s="390">
        <v>201</v>
      </c>
      <c r="D18" s="588">
        <v>326.9</v>
      </c>
      <c r="E18" s="391">
        <v>-76.67942916811695</v>
      </c>
      <c r="F18" s="565">
        <v>62.63681592039801</v>
      </c>
      <c r="H18" s="304"/>
      <c r="I18" s="304"/>
    </row>
    <row r="19" spans="1:9" s="21" customFormat="1" ht="18.75" customHeight="1">
      <c r="A19" s="574" t="s">
        <v>730</v>
      </c>
      <c r="B19" s="589">
        <v>2903.1</v>
      </c>
      <c r="C19" s="392">
        <v>3637</v>
      </c>
      <c r="D19" s="590">
        <v>7529.4</v>
      </c>
      <c r="E19" s="393">
        <v>25.279873238951488</v>
      </c>
      <c r="F19" s="566">
        <v>107.02227110255707</v>
      </c>
      <c r="H19" s="304"/>
      <c r="I19" s="304"/>
    </row>
    <row r="20" spans="1:9" s="31" customFormat="1" ht="18" customHeight="1">
      <c r="A20" s="575" t="s">
        <v>723</v>
      </c>
      <c r="B20" s="583">
        <v>754.8</v>
      </c>
      <c r="C20" s="384">
        <v>1236.2</v>
      </c>
      <c r="D20" s="584">
        <v>1556.3</v>
      </c>
      <c r="E20" s="386">
        <v>63.778484366719724</v>
      </c>
      <c r="F20" s="562">
        <v>25.89386830609935</v>
      </c>
      <c r="H20" s="304"/>
      <c r="I20" s="304"/>
    </row>
    <row r="21" spans="1:9" s="31" customFormat="1" ht="18" customHeight="1">
      <c r="A21" s="575" t="s">
        <v>724</v>
      </c>
      <c r="B21" s="583">
        <v>-0.6</v>
      </c>
      <c r="C21" s="384">
        <v>-67.1</v>
      </c>
      <c r="D21" s="584">
        <v>432.4</v>
      </c>
      <c r="E21" s="386">
        <v>11083.33333333334</v>
      </c>
      <c r="F21" s="562">
        <v>-744.4113263785396</v>
      </c>
      <c r="H21" s="304"/>
      <c r="I21" s="304"/>
    </row>
    <row r="22" spans="1:9" s="31" customFormat="1" ht="18" customHeight="1">
      <c r="A22" s="575" t="s">
        <v>727</v>
      </c>
      <c r="B22" s="583">
        <v>61.9</v>
      </c>
      <c r="C22" s="384">
        <v>199</v>
      </c>
      <c r="D22" s="584">
        <v>73.1</v>
      </c>
      <c r="E22" s="386">
        <v>221.4862681744751</v>
      </c>
      <c r="F22" s="562">
        <v>-63.26633165829144</v>
      </c>
      <c r="H22" s="304"/>
      <c r="I22" s="304"/>
    </row>
    <row r="23" spans="1:9" s="31" customFormat="1" ht="18" customHeight="1">
      <c r="A23" s="577" t="s">
        <v>996</v>
      </c>
      <c r="B23" s="587">
        <v>2087</v>
      </c>
      <c r="C23" s="390">
        <v>2268.9</v>
      </c>
      <c r="D23" s="588">
        <v>5467.6</v>
      </c>
      <c r="E23" s="391">
        <v>8.715860086248208</v>
      </c>
      <c r="F23" s="565">
        <v>140.98021067477632</v>
      </c>
      <c r="H23" s="304"/>
      <c r="I23" s="304"/>
    </row>
    <row r="24" spans="1:9" s="21" customFormat="1" ht="20.25" customHeight="1">
      <c r="A24" s="574" t="s">
        <v>966</v>
      </c>
      <c r="B24" s="589">
        <v>6624.2</v>
      </c>
      <c r="C24" s="392">
        <v>7217.7</v>
      </c>
      <c r="D24" s="590">
        <v>10180.3</v>
      </c>
      <c r="E24" s="393">
        <v>8.95957247667643</v>
      </c>
      <c r="F24" s="566">
        <v>41.04631669368358</v>
      </c>
      <c r="H24" s="304"/>
      <c r="I24" s="304"/>
    </row>
    <row r="25" spans="1:9" s="31" customFormat="1" ht="12.75" customHeight="1">
      <c r="A25" s="575" t="s">
        <v>731</v>
      </c>
      <c r="B25" s="583">
        <v>5050.5</v>
      </c>
      <c r="C25" s="384">
        <v>7129.1</v>
      </c>
      <c r="D25" s="584">
        <v>7716.4</v>
      </c>
      <c r="E25" s="386">
        <v>41.15632115632116</v>
      </c>
      <c r="F25" s="562">
        <v>8.238066516110017</v>
      </c>
      <c r="H25" s="304"/>
      <c r="I25" s="304"/>
    </row>
    <row r="26" spans="1:9" s="31" customFormat="1" ht="15.75" customHeight="1">
      <c r="A26" s="575" t="s">
        <v>732</v>
      </c>
      <c r="B26" s="583">
        <v>605.2</v>
      </c>
      <c r="C26" s="384">
        <v>359.3</v>
      </c>
      <c r="D26" s="584">
        <v>1830.2</v>
      </c>
      <c r="E26" s="386">
        <v>-40.63119629874422</v>
      </c>
      <c r="F26" s="562">
        <v>409.3793487336487</v>
      </c>
      <c r="H26" s="304"/>
      <c r="I26" s="304"/>
    </row>
    <row r="27" spans="1:9" s="31" customFormat="1" ht="15" customHeight="1">
      <c r="A27" s="575" t="s">
        <v>733</v>
      </c>
      <c r="B27" s="583">
        <v>560.3</v>
      </c>
      <c r="C27" s="384">
        <v>-177.6</v>
      </c>
      <c r="D27" s="584">
        <v>666.3</v>
      </c>
      <c r="E27" s="386">
        <v>-131.69730501517046</v>
      </c>
      <c r="F27" s="562">
        <v>-475.16891891891896</v>
      </c>
      <c r="H27" s="304"/>
      <c r="I27" s="304"/>
    </row>
    <row r="28" spans="1:9" s="31" customFormat="1" ht="14.25" customHeight="1">
      <c r="A28" s="575" t="s">
        <v>734</v>
      </c>
      <c r="B28" s="583">
        <v>67.2</v>
      </c>
      <c r="C28" s="384">
        <v>-49.6</v>
      </c>
      <c r="D28" s="584">
        <v>-15.7</v>
      </c>
      <c r="E28" s="386">
        <v>-173.80952380952382</v>
      </c>
      <c r="F28" s="562">
        <v>-68.34677419354838</v>
      </c>
      <c r="H28" s="304"/>
      <c r="I28" s="304"/>
    </row>
    <row r="29" spans="1:9" s="31" customFormat="1" ht="14.25" customHeight="1">
      <c r="A29" s="575" t="s">
        <v>735</v>
      </c>
      <c r="B29" s="583">
        <v>494.6</v>
      </c>
      <c r="C29" s="384">
        <v>61.4</v>
      </c>
      <c r="D29" s="584">
        <v>49.9</v>
      </c>
      <c r="E29" s="386">
        <v>-87.58592802264457</v>
      </c>
      <c r="F29" s="562">
        <v>-18.729641693811075</v>
      </c>
      <c r="H29" s="304"/>
      <c r="I29" s="304"/>
    </row>
    <row r="30" spans="1:9" s="31" customFormat="1" ht="17.25" customHeight="1">
      <c r="A30" s="577" t="s">
        <v>1183</v>
      </c>
      <c r="B30" s="591">
        <v>-153.6</v>
      </c>
      <c r="C30" s="390">
        <v>-104.9</v>
      </c>
      <c r="D30" s="588">
        <v>-66.8</v>
      </c>
      <c r="E30" s="394">
        <v>-31.705729166666664</v>
      </c>
      <c r="F30" s="565">
        <v>-36.32030505243089</v>
      </c>
      <c r="H30" s="304"/>
      <c r="I30" s="304"/>
    </row>
    <row r="31" spans="1:9" s="21" customFormat="1" ht="15.75" customHeight="1">
      <c r="A31" s="578" t="s">
        <v>736</v>
      </c>
      <c r="B31" s="592">
        <v>3721.1</v>
      </c>
      <c r="C31" s="395">
        <v>3580.7</v>
      </c>
      <c r="D31" s="593">
        <v>2650.9</v>
      </c>
      <c r="E31" s="396">
        <v>-3.7730778533229565</v>
      </c>
      <c r="F31" s="567">
        <v>-25.966989694752456</v>
      </c>
      <c r="H31" s="304"/>
      <c r="I31" s="304"/>
    </row>
    <row r="32" spans="1:9" s="21" customFormat="1" ht="21" customHeight="1">
      <c r="A32" s="574" t="s">
        <v>737</v>
      </c>
      <c r="B32" s="594">
        <v>-3721.1</v>
      </c>
      <c r="C32" s="397">
        <v>-3580.7</v>
      </c>
      <c r="D32" s="595">
        <v>-2650.9</v>
      </c>
      <c r="E32" s="398">
        <v>-3.7730778533229445</v>
      </c>
      <c r="F32" s="568">
        <v>-25.966989694752417</v>
      </c>
      <c r="H32" s="304"/>
      <c r="I32" s="304"/>
    </row>
    <row r="33" spans="1:9" s="31" customFormat="1" ht="14.25" customHeight="1">
      <c r="A33" s="575" t="s">
        <v>738</v>
      </c>
      <c r="B33" s="583">
        <v>-3820.7</v>
      </c>
      <c r="C33" s="384">
        <v>-3708.4</v>
      </c>
      <c r="D33" s="584">
        <v>-2852.8</v>
      </c>
      <c r="E33" s="386">
        <v>-2.9392519695343835</v>
      </c>
      <c r="F33" s="562">
        <v>-23.071944774026523</v>
      </c>
      <c r="H33" s="304"/>
      <c r="I33" s="304"/>
    </row>
    <row r="34" spans="1:9" s="31" customFormat="1" ht="14.25" customHeight="1">
      <c r="A34" s="575" t="s">
        <v>739</v>
      </c>
      <c r="B34" s="583">
        <v>0</v>
      </c>
      <c r="C34" s="384">
        <v>0</v>
      </c>
      <c r="D34" s="584">
        <v>0</v>
      </c>
      <c r="E34" s="386" t="s">
        <v>1045</v>
      </c>
      <c r="F34" s="562" t="s">
        <v>1045</v>
      </c>
      <c r="H34" s="304"/>
      <c r="I34" s="304"/>
    </row>
    <row r="35" spans="1:9" s="389" customFormat="1" ht="14.25" customHeight="1">
      <c r="A35" s="576" t="s">
        <v>740</v>
      </c>
      <c r="B35" s="585">
        <v>0</v>
      </c>
      <c r="C35" s="387">
        <v>0</v>
      </c>
      <c r="D35" s="586">
        <v>0</v>
      </c>
      <c r="E35" s="385" t="s">
        <v>1045</v>
      </c>
      <c r="F35" s="564" t="s">
        <v>1045</v>
      </c>
      <c r="H35" s="304"/>
      <c r="I35" s="304"/>
    </row>
    <row r="36" spans="1:9" s="389" customFormat="1" ht="14.25" customHeight="1">
      <c r="A36" s="576" t="s">
        <v>741</v>
      </c>
      <c r="B36" s="585">
        <v>0</v>
      </c>
      <c r="C36" s="387">
        <v>0</v>
      </c>
      <c r="D36" s="586">
        <v>0</v>
      </c>
      <c r="E36" s="386" t="s">
        <v>1045</v>
      </c>
      <c r="F36" s="564" t="s">
        <v>1045</v>
      </c>
      <c r="H36" s="304"/>
      <c r="I36" s="304"/>
    </row>
    <row r="37" spans="1:9" s="389" customFormat="1" ht="15.75" customHeight="1">
      <c r="A37" s="576" t="s">
        <v>742</v>
      </c>
      <c r="B37" s="585">
        <v>0</v>
      </c>
      <c r="C37" s="387">
        <v>0</v>
      </c>
      <c r="D37" s="586">
        <v>0</v>
      </c>
      <c r="E37" s="386" t="s">
        <v>1045</v>
      </c>
      <c r="F37" s="562" t="s">
        <v>1045</v>
      </c>
      <c r="H37" s="304"/>
      <c r="I37" s="304"/>
    </row>
    <row r="38" spans="1:9" s="389" customFormat="1" ht="16.5" customHeight="1">
      <c r="A38" s="576" t="s">
        <v>743</v>
      </c>
      <c r="B38" s="585">
        <v>0</v>
      </c>
      <c r="C38" s="387">
        <v>0</v>
      </c>
      <c r="D38" s="586">
        <v>0</v>
      </c>
      <c r="E38" s="386" t="s">
        <v>1045</v>
      </c>
      <c r="F38" s="562" t="s">
        <v>1045</v>
      </c>
      <c r="H38" s="304"/>
      <c r="I38" s="304"/>
    </row>
    <row r="39" spans="1:9" s="389" customFormat="1" ht="15" customHeight="1">
      <c r="A39" s="576" t="s">
        <v>967</v>
      </c>
      <c r="B39" s="583">
        <v>-3824.2</v>
      </c>
      <c r="C39" s="399">
        <v>-3705.7</v>
      </c>
      <c r="D39" s="596">
        <v>-2855.3</v>
      </c>
      <c r="E39" s="385">
        <v>-3.098687307149208</v>
      </c>
      <c r="F39" s="564">
        <v>-22.948430795801055</v>
      </c>
      <c r="H39" s="304"/>
      <c r="I39" s="304"/>
    </row>
    <row r="40" spans="1:9" s="389" customFormat="1" ht="18" customHeight="1">
      <c r="A40" s="576" t="s">
        <v>744</v>
      </c>
      <c r="B40" s="585">
        <v>3.5</v>
      </c>
      <c r="C40" s="387">
        <v>-2.7</v>
      </c>
      <c r="D40" s="586">
        <v>2.5</v>
      </c>
      <c r="E40" s="388">
        <v>-177.14285714285717</v>
      </c>
      <c r="F40" s="563">
        <v>-192.59259259259258</v>
      </c>
      <c r="H40" s="304"/>
      <c r="I40" s="304"/>
    </row>
    <row r="41" spans="1:9" s="31" customFormat="1" ht="16.5" customHeight="1" thickBot="1">
      <c r="A41" s="579" t="s">
        <v>745</v>
      </c>
      <c r="B41" s="597">
        <v>99.6</v>
      </c>
      <c r="C41" s="569">
        <v>127.7</v>
      </c>
      <c r="D41" s="598">
        <v>201.9</v>
      </c>
      <c r="E41" s="570">
        <v>28.2128514056225</v>
      </c>
      <c r="F41" s="571">
        <v>58.10493343774471</v>
      </c>
      <c r="H41" s="304"/>
      <c r="I41" s="304"/>
    </row>
    <row r="42" spans="1:6" ht="15.75" customHeight="1">
      <c r="A42" s="400"/>
      <c r="B42" s="402"/>
      <c r="C42" s="402"/>
      <c r="D42" s="402"/>
      <c r="E42" s="403"/>
      <c r="F42" s="404"/>
    </row>
    <row r="43" spans="1:6" ht="13.5" customHeight="1">
      <c r="A43" s="405" t="s">
        <v>746</v>
      </c>
      <c r="B43" s="377"/>
      <c r="C43" s="377"/>
      <c r="D43" s="377"/>
      <c r="E43" s="377"/>
      <c r="F43" s="377"/>
    </row>
    <row r="44" spans="1:6" ht="13.5" customHeight="1">
      <c r="A44" s="405" t="s">
        <v>968</v>
      </c>
      <c r="B44" s="377"/>
      <c r="C44" s="377"/>
      <c r="D44" s="1285"/>
      <c r="E44" s="377"/>
      <c r="F44" s="377"/>
    </row>
    <row r="45" spans="1:6" ht="15.75" customHeight="1">
      <c r="A45" s="405" t="s">
        <v>747</v>
      </c>
      <c r="B45" s="377"/>
      <c r="C45" s="377"/>
      <c r="D45" s="377"/>
      <c r="E45" s="377"/>
      <c r="F45" s="377"/>
    </row>
    <row r="46" spans="1:6" ht="15.75" customHeight="1">
      <c r="A46" s="405" t="s">
        <v>1005</v>
      </c>
      <c r="B46" s="377"/>
      <c r="C46" s="377"/>
      <c r="D46" s="377"/>
      <c r="E46" s="377"/>
      <c r="F46" s="377"/>
    </row>
    <row r="47" spans="1:8" ht="15" customHeight="1">
      <c r="A47" s="406" t="s">
        <v>969</v>
      </c>
      <c r="B47" s="377"/>
      <c r="C47" s="377"/>
      <c r="D47" s="377"/>
      <c r="E47" s="377"/>
      <c r="F47" s="377"/>
      <c r="G47" s="41"/>
      <c r="H47" s="41"/>
    </row>
    <row r="48" spans="1:6" ht="15.75" customHeight="1">
      <c r="A48" s="377"/>
      <c r="B48" s="377"/>
      <c r="C48" s="377"/>
      <c r="D48" s="377"/>
      <c r="E48" s="377"/>
      <c r="F48" s="377"/>
    </row>
    <row r="49" spans="1:6" ht="12.75">
      <c r="A49" s="377"/>
      <c r="B49" s="377"/>
      <c r="C49" s="377"/>
      <c r="D49" s="377"/>
      <c r="E49" s="377"/>
      <c r="F49" s="377"/>
    </row>
    <row r="50" ht="16.5" customHeight="1"/>
    <row r="51" ht="17.25" customHeight="1"/>
    <row r="52" ht="16.5" customHeight="1"/>
  </sheetData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6" customFormat="1" ht="12.75">
      <c r="B1" s="1684" t="s">
        <v>1</v>
      </c>
      <c r="C1" s="1684"/>
      <c r="D1" s="1684"/>
      <c r="E1" s="1684"/>
      <c r="F1" s="1684"/>
      <c r="G1" s="1684"/>
      <c r="H1" s="1684"/>
      <c r="I1" s="1684"/>
    </row>
    <row r="2" spans="2:9" ht="15.75">
      <c r="B2" s="1645" t="s">
        <v>1289</v>
      </c>
      <c r="C2" s="1645"/>
      <c r="D2" s="1645"/>
      <c r="E2" s="1645"/>
      <c r="F2" s="1645"/>
      <c r="G2" s="1645"/>
      <c r="H2" s="1645"/>
      <c r="I2" s="1645"/>
    </row>
    <row r="3" spans="2:10" ht="15.75">
      <c r="B3" s="1645" t="s">
        <v>818</v>
      </c>
      <c r="C3" s="1645"/>
      <c r="D3" s="1645"/>
      <c r="E3" s="1645"/>
      <c r="F3" s="1645"/>
      <c r="G3" s="1645"/>
      <c r="H3" s="1645"/>
      <c r="I3" s="1645"/>
      <c r="J3" s="1601"/>
    </row>
    <row r="4" spans="2:7" ht="13.5" thickBot="1">
      <c r="B4" s="905"/>
      <c r="C4" s="905"/>
      <c r="D4" s="905"/>
      <c r="E4" s="905"/>
      <c r="F4" s="905"/>
      <c r="G4" s="905"/>
    </row>
    <row r="5" spans="2:9" ht="19.5" customHeight="1">
      <c r="B5" s="1286"/>
      <c r="C5" s="1736" t="s">
        <v>1033</v>
      </c>
      <c r="D5" s="1737"/>
      <c r="E5" s="1738"/>
      <c r="F5" s="1737" t="s">
        <v>788</v>
      </c>
      <c r="G5" s="1738"/>
      <c r="H5" s="1736" t="s">
        <v>1034</v>
      </c>
      <c r="I5" s="1738"/>
    </row>
    <row r="6" spans="2:9" ht="19.5" customHeight="1" thickBot="1">
      <c r="B6" s="1287"/>
      <c r="C6" s="1288" t="s">
        <v>427</v>
      </c>
      <c r="D6" s="1289" t="s">
        <v>921</v>
      </c>
      <c r="E6" s="1289" t="s">
        <v>227</v>
      </c>
      <c r="F6" s="1288" t="str">
        <f>D6</f>
        <v>2007/08</v>
      </c>
      <c r="G6" s="1289" t="str">
        <f>E6</f>
        <v>2008/09</v>
      </c>
      <c r="H6" s="1290" t="str">
        <f>D6</f>
        <v>2007/08</v>
      </c>
      <c r="I6" s="1291" t="str">
        <f>E6</f>
        <v>2008/09</v>
      </c>
    </row>
    <row r="7" spans="2:9" ht="19.5" customHeight="1">
      <c r="B7" s="1292" t="s">
        <v>1035</v>
      </c>
      <c r="C7" s="1293">
        <v>2134.274</v>
      </c>
      <c r="D7" s="796">
        <v>2680.264</v>
      </c>
      <c r="E7" s="796">
        <v>3378.068</v>
      </c>
      <c r="F7" s="1294">
        <f>(D7-C7)/C7%</f>
        <v>25.582001186351906</v>
      </c>
      <c r="G7" s="1295">
        <f>(E7-D7)/D7%</f>
        <v>26.034898054818484</v>
      </c>
      <c r="H7" s="1296">
        <f>D7/D$14%</f>
        <v>37.59611137396184</v>
      </c>
      <c r="I7" s="880">
        <f>E7/E$14%</f>
        <v>43.7777720180395</v>
      </c>
    </row>
    <row r="8" spans="2:9" ht="19.5" customHeight="1">
      <c r="B8" s="1292" t="s">
        <v>1036</v>
      </c>
      <c r="C8" s="1293">
        <v>1416.628</v>
      </c>
      <c r="D8" s="796">
        <v>1243.9</v>
      </c>
      <c r="E8" s="796">
        <v>1445.986</v>
      </c>
      <c r="F8" s="1294">
        <f aca="true" t="shared" si="0" ref="F8:F14">(D8-C8)/C8%</f>
        <v>-12.192897500261173</v>
      </c>
      <c r="G8" s="1295">
        <f aca="true" t="shared" si="1" ref="G8:G14">(E8-D8)/D8%</f>
        <v>16.246161266982877</v>
      </c>
      <c r="H8" s="1296">
        <f aca="true" t="shared" si="2" ref="H8:H14">D8/D$14%</f>
        <v>17.448207690761482</v>
      </c>
      <c r="I8" s="880">
        <f aca="true" t="shared" si="3" ref="I8:I14">E8/E$14%</f>
        <v>18.739127054066664</v>
      </c>
    </row>
    <row r="9" spans="2:9" ht="19.5" customHeight="1">
      <c r="B9" s="1292" t="s">
        <v>1037</v>
      </c>
      <c r="C9" s="1293">
        <v>855.313</v>
      </c>
      <c r="D9" s="796">
        <v>940.904</v>
      </c>
      <c r="E9" s="796">
        <v>1201.935</v>
      </c>
      <c r="F9" s="1294">
        <f t="shared" si="0"/>
        <v>10.00697990092516</v>
      </c>
      <c r="G9" s="1295">
        <f t="shared" si="1"/>
        <v>27.742575225527787</v>
      </c>
      <c r="H9" s="1296">
        <f t="shared" si="2"/>
        <v>13.198077344696713</v>
      </c>
      <c r="I9" s="880">
        <f t="shared" si="3"/>
        <v>15.576369809755844</v>
      </c>
    </row>
    <row r="10" spans="2:9" ht="19.5" customHeight="1">
      <c r="B10" s="1292" t="s">
        <v>1038</v>
      </c>
      <c r="C10" s="1293">
        <v>334.056</v>
      </c>
      <c r="D10" s="796">
        <v>605.851</v>
      </c>
      <c r="E10" s="796">
        <v>767.292</v>
      </c>
      <c r="F10" s="1294">
        <f t="shared" si="0"/>
        <v>81.36210695212779</v>
      </c>
      <c r="G10" s="1295">
        <f t="shared" si="1"/>
        <v>26.646980858329858</v>
      </c>
      <c r="H10" s="1296">
        <f t="shared" si="2"/>
        <v>8.498282882591473</v>
      </c>
      <c r="I10" s="880">
        <f t="shared" si="3"/>
        <v>9.94365248043129</v>
      </c>
    </row>
    <row r="11" spans="2:9" ht="19.5" customHeight="1">
      <c r="B11" s="1292" t="s">
        <v>1039</v>
      </c>
      <c r="C11" s="1293">
        <v>186.352</v>
      </c>
      <c r="D11" s="796">
        <v>194.064</v>
      </c>
      <c r="E11" s="796">
        <v>194.064</v>
      </c>
      <c r="F11" s="1294">
        <f t="shared" si="0"/>
        <v>4.13840473941787</v>
      </c>
      <c r="G11" s="1295">
        <f t="shared" si="1"/>
        <v>0</v>
      </c>
      <c r="H11" s="1296">
        <f t="shared" si="2"/>
        <v>2.722139221239598</v>
      </c>
      <c r="I11" s="880">
        <f t="shared" si="3"/>
        <v>2.5149551604375096</v>
      </c>
    </row>
    <row r="12" spans="2:9" ht="19.5" customHeight="1">
      <c r="B12" s="1292" t="s">
        <v>1040</v>
      </c>
      <c r="C12" s="1293">
        <v>93.877</v>
      </c>
      <c r="D12" s="796">
        <v>151.531</v>
      </c>
      <c r="E12" s="796">
        <v>151.214</v>
      </c>
      <c r="F12" s="1294">
        <f t="shared" si="0"/>
        <v>61.41440395411018</v>
      </c>
      <c r="G12" s="1295">
        <f t="shared" si="1"/>
        <v>-0.20919811787687487</v>
      </c>
      <c r="H12" s="1296">
        <f t="shared" si="2"/>
        <v>2.1255280646263994</v>
      </c>
      <c r="I12" s="880">
        <f t="shared" si="3"/>
        <v>1.9596443937587475</v>
      </c>
    </row>
    <row r="13" spans="2:9" ht="19.5" customHeight="1">
      <c r="B13" s="1292" t="s">
        <v>1041</v>
      </c>
      <c r="C13" s="1293">
        <v>30</v>
      </c>
      <c r="D13" s="796">
        <v>1312.585</v>
      </c>
      <c r="E13" s="796">
        <v>577.841</v>
      </c>
      <c r="F13" s="1294">
        <f t="shared" si="0"/>
        <v>4275.283333333334</v>
      </c>
      <c r="G13" s="1295">
        <f t="shared" si="1"/>
        <v>-55.97687006936694</v>
      </c>
      <c r="H13" s="1296">
        <f t="shared" si="2"/>
        <v>18.411653422122484</v>
      </c>
      <c r="I13" s="880">
        <f t="shared" si="3"/>
        <v>7.4884790835104456</v>
      </c>
    </row>
    <row r="14" spans="2:9" ht="19.5" customHeight="1" thickBot="1">
      <c r="B14" s="1297" t="s">
        <v>1042</v>
      </c>
      <c r="C14" s="1298">
        <v>5050.5</v>
      </c>
      <c r="D14" s="1299">
        <v>7129.099</v>
      </c>
      <c r="E14" s="1299">
        <v>7716.4</v>
      </c>
      <c r="F14" s="1598">
        <f t="shared" si="0"/>
        <v>41.156301356301356</v>
      </c>
      <c r="G14" s="1300">
        <f t="shared" si="1"/>
        <v>8.238081698683093</v>
      </c>
      <c r="H14" s="1301">
        <f t="shared" si="2"/>
        <v>99.99999999999999</v>
      </c>
      <c r="I14" s="1302">
        <f t="shared" si="3"/>
        <v>100</v>
      </c>
    </row>
    <row r="15" spans="2:9" ht="12.75">
      <c r="B15" s="283"/>
      <c r="C15" s="1303"/>
      <c r="D15" s="1303"/>
      <c r="E15" s="283"/>
      <c r="F15" s="283"/>
      <c r="G15" s="283"/>
      <c r="H15" s="1597"/>
      <c r="I15" s="283"/>
    </row>
    <row r="16" spans="2:9" ht="12.75">
      <c r="B16" s="283" t="s">
        <v>1043</v>
      </c>
      <c r="C16" s="283"/>
      <c r="D16" s="283"/>
      <c r="E16" s="283"/>
      <c r="F16" s="283"/>
      <c r="G16" s="283"/>
      <c r="H16" s="283"/>
      <c r="I16" s="283"/>
    </row>
    <row r="17" spans="2:9" ht="12.75">
      <c r="B17" s="283"/>
      <c r="C17" s="283"/>
      <c r="D17" s="283"/>
      <c r="E17" s="283"/>
      <c r="F17" s="283"/>
      <c r="G17" s="283"/>
      <c r="H17" s="283"/>
      <c r="I17" s="283"/>
    </row>
    <row r="18" spans="2:9" ht="12.75">
      <c r="B18" s="283"/>
      <c r="C18" s="283"/>
      <c r="D18" s="283"/>
      <c r="E18" s="283"/>
      <c r="F18" s="283"/>
      <c r="G18" s="283"/>
      <c r="H18" s="283"/>
      <c r="I18" s="283"/>
    </row>
  </sheetData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:F2"/>
    </sheetView>
  </sheetViews>
  <sheetFormatPr defaultColWidth="9.140625" defaultRowHeight="12.75"/>
  <cols>
    <col min="1" max="1" width="11.421875" style="940" customWidth="1"/>
    <col min="2" max="5" width="13.8515625" style="940" customWidth="1"/>
    <col min="6" max="6" width="12.7109375" style="940" customWidth="1"/>
    <col min="7" max="16384" width="9.140625" style="940" customWidth="1"/>
  </cols>
  <sheetData>
    <row r="1" spans="1:6" ht="12.75">
      <c r="A1" s="1631" t="s">
        <v>2</v>
      </c>
      <c r="B1" s="1631"/>
      <c r="C1" s="1631"/>
      <c r="D1" s="1631"/>
      <c r="E1" s="1631"/>
      <c r="F1" s="1631"/>
    </row>
    <row r="2" spans="1:7" ht="16.5" customHeight="1">
      <c r="A2" s="1632" t="s">
        <v>1217</v>
      </c>
      <c r="B2" s="1632"/>
      <c r="C2" s="1632"/>
      <c r="D2" s="1632"/>
      <c r="E2" s="1632"/>
      <c r="F2" s="1632"/>
      <c r="G2" s="1057"/>
    </row>
    <row r="3" spans="1:6" ht="13.5" thickBot="1">
      <c r="A3" s="18"/>
      <c r="B3" s="18"/>
      <c r="C3" s="103"/>
      <c r="D3" s="103"/>
      <c r="F3" s="103" t="s">
        <v>802</v>
      </c>
    </row>
    <row r="4" spans="1:6" s="1026" customFormat="1" ht="13.5" customHeight="1">
      <c r="A4" s="1070" t="s">
        <v>901</v>
      </c>
      <c r="B4" s="982" t="s">
        <v>1184</v>
      </c>
      <c r="C4" s="942" t="s">
        <v>426</v>
      </c>
      <c r="D4" s="942" t="s">
        <v>427</v>
      </c>
      <c r="E4" s="943" t="s">
        <v>921</v>
      </c>
      <c r="F4" s="943" t="s">
        <v>227</v>
      </c>
    </row>
    <row r="5" spans="1:6" ht="19.5" customHeight="1">
      <c r="A5" s="57" t="s">
        <v>1186</v>
      </c>
      <c r="B5" s="1250">
        <v>0</v>
      </c>
      <c r="C5" s="1251">
        <v>0</v>
      </c>
      <c r="D5" s="1251">
        <v>0</v>
      </c>
      <c r="E5" s="1599">
        <v>0</v>
      </c>
      <c r="F5" s="1599">
        <v>0</v>
      </c>
    </row>
    <row r="6" spans="1:6" ht="19.5" customHeight="1">
      <c r="A6" s="57" t="s">
        <v>1187</v>
      </c>
      <c r="B6" s="1250">
        <v>0</v>
      </c>
      <c r="C6" s="1251">
        <v>0</v>
      </c>
      <c r="D6" s="1251">
        <v>0</v>
      </c>
      <c r="E6" s="1252">
        <v>1000</v>
      </c>
      <c r="F6" s="1252" t="s">
        <v>425</v>
      </c>
    </row>
    <row r="7" spans="1:6" ht="19.5" customHeight="1">
      <c r="A7" s="57" t="s">
        <v>1188</v>
      </c>
      <c r="B7" s="1250">
        <v>500</v>
      </c>
      <c r="C7" s="1251">
        <v>1185</v>
      </c>
      <c r="D7" s="1251">
        <v>0</v>
      </c>
      <c r="E7" s="1252">
        <v>875</v>
      </c>
      <c r="F7" s="1252" t="s">
        <v>425</v>
      </c>
    </row>
    <row r="8" spans="1:6" ht="19.5" customHeight="1">
      <c r="A8" s="57" t="s">
        <v>1189</v>
      </c>
      <c r="B8" s="1250">
        <v>850</v>
      </c>
      <c r="C8" s="1251">
        <v>0</v>
      </c>
      <c r="D8" s="1251">
        <v>2480</v>
      </c>
      <c r="E8" s="1252">
        <v>2000</v>
      </c>
      <c r="F8" s="1252" t="s">
        <v>425</v>
      </c>
    </row>
    <row r="9" spans="1:6" ht="19.5" customHeight="1">
      <c r="A9" s="57" t="s">
        <v>1190</v>
      </c>
      <c r="B9" s="1250">
        <v>0</v>
      </c>
      <c r="C9" s="1251">
        <v>0</v>
      </c>
      <c r="D9" s="1251">
        <v>0</v>
      </c>
      <c r="E9" s="1252">
        <v>0</v>
      </c>
      <c r="F9" s="1252" t="s">
        <v>425</v>
      </c>
    </row>
    <row r="10" spans="1:6" ht="19.5" customHeight="1">
      <c r="A10" s="57" t="s">
        <v>1191</v>
      </c>
      <c r="B10" s="1250">
        <v>850</v>
      </c>
      <c r="C10" s="1251">
        <v>1950</v>
      </c>
      <c r="D10" s="1251">
        <v>0</v>
      </c>
      <c r="E10" s="1252">
        <v>1125</v>
      </c>
      <c r="F10" s="1252" t="s">
        <v>425</v>
      </c>
    </row>
    <row r="11" spans="1:6" ht="19.5" customHeight="1">
      <c r="A11" s="57" t="s">
        <v>1192</v>
      </c>
      <c r="B11" s="1250">
        <v>0</v>
      </c>
      <c r="C11" s="1251">
        <v>0</v>
      </c>
      <c r="D11" s="1251">
        <v>1000</v>
      </c>
      <c r="E11" s="1252">
        <v>1000</v>
      </c>
      <c r="F11" s="1252" t="s">
        <v>425</v>
      </c>
    </row>
    <row r="12" spans="1:6" ht="19.5" customHeight="1">
      <c r="A12" s="57" t="s">
        <v>1193</v>
      </c>
      <c r="B12" s="1250">
        <v>141.2</v>
      </c>
      <c r="C12" s="1251">
        <v>0</v>
      </c>
      <c r="D12" s="1251">
        <v>2180</v>
      </c>
      <c r="E12" s="1252">
        <v>0</v>
      </c>
      <c r="F12" s="1252" t="s">
        <v>425</v>
      </c>
    </row>
    <row r="13" spans="1:6" ht="19.5" customHeight="1">
      <c r="A13" s="57" t="s">
        <v>1194</v>
      </c>
      <c r="B13" s="1250">
        <v>1300</v>
      </c>
      <c r="C13" s="1251">
        <v>2962.5</v>
      </c>
      <c r="D13" s="1251">
        <v>730</v>
      </c>
      <c r="E13" s="1252">
        <v>2125</v>
      </c>
      <c r="F13" s="1252" t="s">
        <v>425</v>
      </c>
    </row>
    <row r="14" spans="1:6" ht="19.5" customHeight="1">
      <c r="A14" s="57" t="s">
        <v>784</v>
      </c>
      <c r="B14" s="1250">
        <v>500</v>
      </c>
      <c r="C14" s="1251">
        <v>0</v>
      </c>
      <c r="D14" s="1251">
        <v>0</v>
      </c>
      <c r="E14" s="1304" t="s">
        <v>1045</v>
      </c>
      <c r="F14" s="1304" t="s">
        <v>425</v>
      </c>
    </row>
    <row r="15" spans="1:6" ht="19.5" customHeight="1">
      <c r="A15" s="57" t="s">
        <v>785</v>
      </c>
      <c r="B15" s="1250">
        <v>1000</v>
      </c>
      <c r="C15" s="1251">
        <v>2000</v>
      </c>
      <c r="D15" s="1253">
        <v>0</v>
      </c>
      <c r="E15" s="1304" t="s">
        <v>1045</v>
      </c>
      <c r="F15" s="1304" t="s">
        <v>425</v>
      </c>
    </row>
    <row r="16" spans="1:6" ht="19.5" customHeight="1">
      <c r="A16" s="430" t="s">
        <v>786</v>
      </c>
      <c r="B16" s="1254">
        <v>330</v>
      </c>
      <c r="C16" s="1254">
        <v>2736.7</v>
      </c>
      <c r="D16" s="1255">
        <f>5300+361.58</f>
        <v>5661.58</v>
      </c>
      <c r="E16" s="1256">
        <v>4375</v>
      </c>
      <c r="F16" s="1256"/>
    </row>
    <row r="17" spans="1:6" s="1072" customFormat="1" ht="19.5" customHeight="1" thickBot="1">
      <c r="A17" s="1071" t="s">
        <v>789</v>
      </c>
      <c r="B17" s="1257">
        <f>SUM(B5:B16)</f>
        <v>5471.2</v>
      </c>
      <c r="C17" s="1258">
        <f>SUM(C5:C16)</f>
        <v>10834.2</v>
      </c>
      <c r="D17" s="1259">
        <f>SUM(D5:D16)</f>
        <v>12051.58</v>
      </c>
      <c r="E17" s="1260">
        <f>SUM(E5:E16)</f>
        <v>12500</v>
      </c>
      <c r="F17" s="1260">
        <f>SUM(F5:F16)</f>
        <v>0</v>
      </c>
    </row>
    <row r="19" s="1057" customFormat="1" ht="12.75">
      <c r="A19" s="1073"/>
    </row>
  </sheetData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2" sqref="A2:H2"/>
    </sheetView>
  </sheetViews>
  <sheetFormatPr defaultColWidth="9.140625" defaultRowHeight="12.75"/>
  <cols>
    <col min="1" max="1" width="4.00390625" style="283" customWidth="1"/>
    <col min="2" max="2" width="23.7109375" style="283" customWidth="1"/>
    <col min="3" max="4" width="10.28125" style="283" customWidth="1"/>
    <col min="5" max="6" width="10.57421875" style="283" customWidth="1"/>
    <col min="7" max="7" width="8.28125" style="283" customWidth="1"/>
    <col min="8" max="8" width="8.140625" style="283" customWidth="1"/>
    <col min="9" max="16384" width="9.140625" style="283" customWidth="1"/>
  </cols>
  <sheetData>
    <row r="1" spans="1:8" s="18" customFormat="1" ht="12.75">
      <c r="A1" s="1684" t="s">
        <v>3</v>
      </c>
      <c r="B1" s="1684"/>
      <c r="C1" s="1684"/>
      <c r="D1" s="1684"/>
      <c r="E1" s="1684"/>
      <c r="F1" s="1684"/>
      <c r="G1" s="1684"/>
      <c r="H1" s="1684"/>
    </row>
    <row r="2" spans="1:9" ht="15.75">
      <c r="A2" s="1645" t="s">
        <v>1001</v>
      </c>
      <c r="B2" s="1645"/>
      <c r="C2" s="1645"/>
      <c r="D2" s="1645"/>
      <c r="E2" s="1645"/>
      <c r="F2" s="1645"/>
      <c r="G2" s="1645"/>
      <c r="H2" s="1645"/>
      <c r="I2" s="1321"/>
    </row>
    <row r="3" spans="1:8" ht="15.75">
      <c r="A3" s="150"/>
      <c r="B3" s="150"/>
      <c r="C3" s="18"/>
      <c r="D3" s="18"/>
      <c r="E3" s="150"/>
      <c r="F3" s="150"/>
      <c r="G3" s="18"/>
      <c r="H3" s="18"/>
    </row>
    <row r="4" spans="1:8" ht="12.75" thickBot="1">
      <c r="A4" s="408"/>
      <c r="G4" s="409"/>
      <c r="H4" s="409" t="s">
        <v>453</v>
      </c>
    </row>
    <row r="5" spans="1:8" ht="14.25" customHeight="1">
      <c r="A5" s="1832" t="s">
        <v>749</v>
      </c>
      <c r="B5" s="1835" t="s">
        <v>750</v>
      </c>
      <c r="C5" s="901"/>
      <c r="D5" s="897"/>
      <c r="E5" s="902"/>
      <c r="F5" s="899"/>
      <c r="G5" s="1838" t="s">
        <v>970</v>
      </c>
      <c r="H5" s="1839"/>
    </row>
    <row r="6" spans="1:8" ht="12.75" customHeight="1">
      <c r="A6" s="1833"/>
      <c r="B6" s="1836"/>
      <c r="C6" s="903">
        <v>2007</v>
      </c>
      <c r="D6" s="898">
        <v>2007</v>
      </c>
      <c r="E6" s="288">
        <v>2008</v>
      </c>
      <c r="F6" s="896">
        <v>2008</v>
      </c>
      <c r="G6" s="1830" t="s">
        <v>84</v>
      </c>
      <c r="H6" s="1831"/>
    </row>
    <row r="7" spans="1:8" ht="13.5" customHeight="1">
      <c r="A7" s="1834"/>
      <c r="B7" s="1837"/>
      <c r="C7" s="619" t="s">
        <v>689</v>
      </c>
      <c r="D7" s="410" t="s">
        <v>229</v>
      </c>
      <c r="E7" s="410" t="s">
        <v>689</v>
      </c>
      <c r="F7" s="633" t="s">
        <v>229</v>
      </c>
      <c r="G7" s="629" t="s">
        <v>921</v>
      </c>
      <c r="H7" s="487" t="s">
        <v>227</v>
      </c>
    </row>
    <row r="8" spans="1:8" ht="13.5" customHeight="1">
      <c r="A8" s="599">
        <v>1</v>
      </c>
      <c r="B8" s="615" t="s">
        <v>751</v>
      </c>
      <c r="C8" s="620">
        <v>74445.344</v>
      </c>
      <c r="D8" s="411">
        <v>74445.34</v>
      </c>
      <c r="E8" s="411">
        <v>85033.026</v>
      </c>
      <c r="F8" s="904">
        <v>85033.026</v>
      </c>
      <c r="G8" s="630">
        <f>D8-C8</f>
        <v>-0.004000000000814907</v>
      </c>
      <c r="H8" s="600">
        <f>F8-E8</f>
        <v>0</v>
      </c>
    </row>
    <row r="9" spans="1:8" ht="13.5" customHeight="1">
      <c r="A9" s="601"/>
      <c r="B9" s="616" t="s">
        <v>752</v>
      </c>
      <c r="C9" s="621">
        <v>72380.344</v>
      </c>
      <c r="D9" s="412">
        <v>72380.34</v>
      </c>
      <c r="E9" s="412">
        <v>82545.351</v>
      </c>
      <c r="F9" s="602">
        <v>82690.351</v>
      </c>
      <c r="G9" s="631">
        <f aca="true" t="shared" si="0" ref="G9:G39">D9-C9</f>
        <v>-0.004000000000814907</v>
      </c>
      <c r="H9" s="602">
        <f aca="true" t="shared" si="1" ref="H9:H39">F9-E9</f>
        <v>145</v>
      </c>
    </row>
    <row r="10" spans="1:8" ht="13.5" customHeight="1">
      <c r="A10" s="603"/>
      <c r="B10" s="617" t="s">
        <v>753</v>
      </c>
      <c r="C10" s="622">
        <v>13768.844</v>
      </c>
      <c r="D10" s="413">
        <v>15918.84</v>
      </c>
      <c r="E10" s="413">
        <v>17579.026</v>
      </c>
      <c r="F10" s="604">
        <v>17849.026</v>
      </c>
      <c r="G10" s="631">
        <f t="shared" si="0"/>
        <v>2149.996000000001</v>
      </c>
      <c r="H10" s="602">
        <f t="shared" si="1"/>
        <v>270</v>
      </c>
    </row>
    <row r="11" spans="1:8" ht="13.5" customHeight="1">
      <c r="A11" s="603"/>
      <c r="B11" s="617" t="s">
        <v>754</v>
      </c>
      <c r="C11" s="622">
        <v>58611.5</v>
      </c>
      <c r="D11" s="413">
        <v>56461.5</v>
      </c>
      <c r="E11" s="413">
        <v>64966.325</v>
      </c>
      <c r="F11" s="604">
        <v>64841.325</v>
      </c>
      <c r="G11" s="631">
        <f t="shared" si="0"/>
        <v>-2150</v>
      </c>
      <c r="H11" s="602">
        <f t="shared" si="1"/>
        <v>-125</v>
      </c>
    </row>
    <row r="12" spans="1:8" ht="13.5" customHeight="1">
      <c r="A12" s="601"/>
      <c r="B12" s="616" t="s">
        <v>755</v>
      </c>
      <c r="C12" s="622">
        <v>2065</v>
      </c>
      <c r="D12" s="413">
        <v>2065</v>
      </c>
      <c r="E12" s="413">
        <v>2487.675</v>
      </c>
      <c r="F12" s="604">
        <v>2342.675</v>
      </c>
      <c r="G12" s="631">
        <f t="shared" si="0"/>
        <v>0</v>
      </c>
      <c r="H12" s="602">
        <f t="shared" si="1"/>
        <v>-145</v>
      </c>
    </row>
    <row r="13" spans="1:8" ht="13.5" customHeight="1" hidden="1">
      <c r="A13" s="603"/>
      <c r="B13" s="617" t="s">
        <v>756</v>
      </c>
      <c r="C13" s="622">
        <v>0</v>
      </c>
      <c r="D13" s="413" t="e">
        <v>#REF!</v>
      </c>
      <c r="E13" s="413"/>
      <c r="F13" s="604" t="e">
        <v>#REF!</v>
      </c>
      <c r="G13" s="630" t="e">
        <f t="shared" si="0"/>
        <v>#REF!</v>
      </c>
      <c r="H13" s="600" t="e">
        <f t="shared" si="1"/>
        <v>#REF!</v>
      </c>
    </row>
    <row r="14" spans="1:8" ht="13.5" customHeight="1">
      <c r="A14" s="599">
        <v>2</v>
      </c>
      <c r="B14" s="615" t="s">
        <v>757</v>
      </c>
      <c r="C14" s="620">
        <v>19177.121</v>
      </c>
      <c r="D14" s="411">
        <v>19177.121</v>
      </c>
      <c r="E14" s="411">
        <v>21735.433</v>
      </c>
      <c r="F14" s="600">
        <v>21735.432999999997</v>
      </c>
      <c r="G14" s="630">
        <f t="shared" si="0"/>
        <v>0</v>
      </c>
      <c r="H14" s="600">
        <f t="shared" si="1"/>
        <v>0</v>
      </c>
    </row>
    <row r="15" spans="1:8" ht="13.5" customHeight="1">
      <c r="A15" s="601"/>
      <c r="B15" s="616" t="s">
        <v>752</v>
      </c>
      <c r="C15" s="621">
        <v>7798.9220000000005</v>
      </c>
      <c r="D15" s="412">
        <v>7798.946</v>
      </c>
      <c r="E15" s="412">
        <v>7313.183</v>
      </c>
      <c r="F15" s="602">
        <v>7314.583</v>
      </c>
      <c r="G15" s="631">
        <f t="shared" si="0"/>
        <v>0.023999999999432475</v>
      </c>
      <c r="H15" s="602">
        <f t="shared" si="1"/>
        <v>1.3999999999996362</v>
      </c>
    </row>
    <row r="16" spans="1:8" ht="13.5" customHeight="1">
      <c r="A16" s="603"/>
      <c r="B16" s="617" t="s">
        <v>758</v>
      </c>
      <c r="C16" s="622">
        <v>1518.622</v>
      </c>
      <c r="D16" s="413">
        <v>1518.622</v>
      </c>
      <c r="E16" s="413">
        <v>296.483</v>
      </c>
      <c r="F16" s="604">
        <v>297.883</v>
      </c>
      <c r="G16" s="631">
        <f t="shared" si="0"/>
        <v>0</v>
      </c>
      <c r="H16" s="602">
        <f t="shared" si="1"/>
        <v>1.3999999999999773</v>
      </c>
    </row>
    <row r="17" spans="1:8" ht="13.5" customHeight="1">
      <c r="A17" s="603"/>
      <c r="B17" s="617" t="s">
        <v>754</v>
      </c>
      <c r="C17" s="622">
        <v>6280.3</v>
      </c>
      <c r="D17" s="413">
        <v>6280.324</v>
      </c>
      <c r="E17" s="413">
        <v>7016.7</v>
      </c>
      <c r="F17" s="604">
        <v>7016.7</v>
      </c>
      <c r="G17" s="631">
        <f t="shared" si="0"/>
        <v>0.023999999999432475</v>
      </c>
      <c r="H17" s="602">
        <f t="shared" si="1"/>
        <v>0</v>
      </c>
    </row>
    <row r="18" spans="1:8" ht="13.5" customHeight="1">
      <c r="A18" s="601"/>
      <c r="B18" s="616" t="s">
        <v>759</v>
      </c>
      <c r="C18" s="622">
        <v>11378.199</v>
      </c>
      <c r="D18" s="413">
        <v>11378.175</v>
      </c>
      <c r="E18" s="413">
        <v>14422.25</v>
      </c>
      <c r="F18" s="604">
        <v>14420.85</v>
      </c>
      <c r="G18" s="631">
        <f t="shared" si="0"/>
        <v>-0.024000000001251465</v>
      </c>
      <c r="H18" s="602">
        <f t="shared" si="1"/>
        <v>-1.3999999999996362</v>
      </c>
    </row>
    <row r="19" spans="1:8" ht="13.5" customHeight="1">
      <c r="A19" s="599">
        <v>3</v>
      </c>
      <c r="B19" s="615" t="s">
        <v>760</v>
      </c>
      <c r="C19" s="620">
        <v>1516.915</v>
      </c>
      <c r="D19" s="411">
        <v>1516.915</v>
      </c>
      <c r="E19" s="411">
        <v>1116.915</v>
      </c>
      <c r="F19" s="600">
        <v>1116.915</v>
      </c>
      <c r="G19" s="630">
        <f t="shared" si="0"/>
        <v>0</v>
      </c>
      <c r="H19" s="600">
        <f t="shared" si="1"/>
        <v>0</v>
      </c>
    </row>
    <row r="20" spans="1:8" ht="13.5" customHeight="1">
      <c r="A20" s="601"/>
      <c r="B20" s="616" t="s">
        <v>752</v>
      </c>
      <c r="C20" s="623">
        <v>279.501</v>
      </c>
      <c r="D20" s="414">
        <v>280.551</v>
      </c>
      <c r="E20" s="414">
        <v>447.164</v>
      </c>
      <c r="F20" s="605">
        <v>451.389</v>
      </c>
      <c r="G20" s="631">
        <f t="shared" si="0"/>
        <v>1.0500000000000114</v>
      </c>
      <c r="H20" s="602">
        <f t="shared" si="1"/>
        <v>4.225000000000023</v>
      </c>
    </row>
    <row r="21" spans="1:8" ht="13.5" customHeight="1">
      <c r="A21" s="603"/>
      <c r="B21" s="617" t="s">
        <v>753</v>
      </c>
      <c r="C21" s="622">
        <v>279.501</v>
      </c>
      <c r="D21" s="413">
        <v>280.551</v>
      </c>
      <c r="E21" s="413">
        <v>447.164</v>
      </c>
      <c r="F21" s="604">
        <v>451.389</v>
      </c>
      <c r="G21" s="631">
        <f t="shared" si="0"/>
        <v>1.0500000000000114</v>
      </c>
      <c r="H21" s="602">
        <f t="shared" si="1"/>
        <v>4.225000000000023</v>
      </c>
    </row>
    <row r="22" spans="1:8" ht="13.5" customHeight="1">
      <c r="A22" s="603"/>
      <c r="B22" s="617" t="s">
        <v>754</v>
      </c>
      <c r="C22" s="622">
        <v>0</v>
      </c>
      <c r="D22" s="413">
        <v>0</v>
      </c>
      <c r="E22" s="413">
        <v>0</v>
      </c>
      <c r="F22" s="604">
        <v>0</v>
      </c>
      <c r="G22" s="631">
        <f t="shared" si="0"/>
        <v>0</v>
      </c>
      <c r="H22" s="602">
        <f t="shared" si="1"/>
        <v>0</v>
      </c>
    </row>
    <row r="23" spans="1:8" ht="13.5" customHeight="1">
      <c r="A23" s="601"/>
      <c r="B23" s="616" t="s">
        <v>759</v>
      </c>
      <c r="C23" s="622">
        <v>1237.414</v>
      </c>
      <c r="D23" s="413">
        <v>1236.364</v>
      </c>
      <c r="E23" s="413">
        <v>669.751</v>
      </c>
      <c r="F23" s="604">
        <v>665.526</v>
      </c>
      <c r="G23" s="631">
        <f t="shared" si="0"/>
        <v>-1.0499999999999545</v>
      </c>
      <c r="H23" s="602">
        <f t="shared" si="1"/>
        <v>-4.225000000000023</v>
      </c>
    </row>
    <row r="24" spans="1:8" ht="13.5" customHeight="1">
      <c r="A24" s="599">
        <v>4</v>
      </c>
      <c r="B24" s="615" t="s">
        <v>761</v>
      </c>
      <c r="C24" s="624">
        <v>1390.996</v>
      </c>
      <c r="D24" s="415">
        <v>1390.996</v>
      </c>
      <c r="E24" s="415">
        <v>3014.3610000000003</v>
      </c>
      <c r="F24" s="606">
        <v>3014.361</v>
      </c>
      <c r="G24" s="630">
        <f t="shared" si="0"/>
        <v>0</v>
      </c>
      <c r="H24" s="600">
        <f t="shared" si="1"/>
        <v>0</v>
      </c>
    </row>
    <row r="25" spans="1:8" ht="13.5" customHeight="1">
      <c r="A25" s="601"/>
      <c r="B25" s="616" t="s">
        <v>752</v>
      </c>
      <c r="C25" s="623">
        <v>62.695</v>
      </c>
      <c r="D25" s="414">
        <v>62.831</v>
      </c>
      <c r="E25" s="414">
        <v>562.715</v>
      </c>
      <c r="F25" s="605">
        <v>586.326</v>
      </c>
      <c r="G25" s="631">
        <f t="shared" si="0"/>
        <v>0.13600000000000279</v>
      </c>
      <c r="H25" s="602">
        <f t="shared" si="1"/>
        <v>23.61099999999999</v>
      </c>
    </row>
    <row r="26" spans="1:8" ht="13.5" customHeight="1">
      <c r="A26" s="603"/>
      <c r="B26" s="617" t="s">
        <v>753</v>
      </c>
      <c r="C26" s="622">
        <v>62.695</v>
      </c>
      <c r="D26" s="413">
        <v>62.831</v>
      </c>
      <c r="E26" s="413">
        <v>562.715</v>
      </c>
      <c r="F26" s="604">
        <v>586.326</v>
      </c>
      <c r="G26" s="631">
        <f t="shared" si="0"/>
        <v>0.13600000000000279</v>
      </c>
      <c r="H26" s="602">
        <f t="shared" si="1"/>
        <v>23.61099999999999</v>
      </c>
    </row>
    <row r="27" spans="1:8" ht="13.5" customHeight="1">
      <c r="A27" s="601"/>
      <c r="B27" s="616" t="s">
        <v>759</v>
      </c>
      <c r="C27" s="622">
        <v>1328.3010000000002</v>
      </c>
      <c r="D27" s="413">
        <v>1328.165</v>
      </c>
      <c r="E27" s="413">
        <v>2451.646</v>
      </c>
      <c r="F27" s="604">
        <v>2428.035</v>
      </c>
      <c r="G27" s="631">
        <f t="shared" si="0"/>
        <v>-0.13600000000019463</v>
      </c>
      <c r="H27" s="602">
        <f t="shared" si="1"/>
        <v>-23.61100000000033</v>
      </c>
    </row>
    <row r="28" spans="1:8" ht="13.5" customHeight="1">
      <c r="A28" s="599">
        <v>5</v>
      </c>
      <c r="B28" s="615" t="s">
        <v>762</v>
      </c>
      <c r="C28" s="624">
        <v>2773.491</v>
      </c>
      <c r="D28" s="415">
        <v>2773.491</v>
      </c>
      <c r="E28" s="415">
        <v>339.373</v>
      </c>
      <c r="F28" s="606">
        <v>339.373</v>
      </c>
      <c r="G28" s="630">
        <f t="shared" si="0"/>
        <v>0</v>
      </c>
      <c r="H28" s="600">
        <f t="shared" si="1"/>
        <v>0</v>
      </c>
    </row>
    <row r="29" spans="1:8" ht="13.5" customHeight="1">
      <c r="A29" s="601"/>
      <c r="B29" s="616" t="s">
        <v>752</v>
      </c>
      <c r="C29" s="623">
        <v>944.6</v>
      </c>
      <c r="D29" s="414">
        <v>944.6</v>
      </c>
      <c r="E29" s="414">
        <v>157.6</v>
      </c>
      <c r="F29" s="605">
        <v>157.6</v>
      </c>
      <c r="G29" s="631">
        <f t="shared" si="0"/>
        <v>0</v>
      </c>
      <c r="H29" s="602">
        <f t="shared" si="1"/>
        <v>0</v>
      </c>
    </row>
    <row r="30" spans="1:8" ht="13.5" customHeight="1">
      <c r="A30" s="603"/>
      <c r="B30" s="617" t="s">
        <v>763</v>
      </c>
      <c r="C30" s="622">
        <v>944.6</v>
      </c>
      <c r="D30" s="413">
        <v>944.6</v>
      </c>
      <c r="E30" s="413">
        <v>157.6</v>
      </c>
      <c r="F30" s="604">
        <v>157.6</v>
      </c>
      <c r="G30" s="631">
        <f t="shared" si="0"/>
        <v>0</v>
      </c>
      <c r="H30" s="602">
        <f t="shared" si="1"/>
        <v>0</v>
      </c>
    </row>
    <row r="31" spans="1:8" ht="13.5" customHeight="1">
      <c r="A31" s="601"/>
      <c r="B31" s="616" t="s">
        <v>764</v>
      </c>
      <c r="C31" s="622">
        <v>1828.891</v>
      </c>
      <c r="D31" s="413">
        <v>1828.891</v>
      </c>
      <c r="E31" s="413">
        <v>181.773</v>
      </c>
      <c r="F31" s="604">
        <v>181.773</v>
      </c>
      <c r="G31" s="631">
        <f t="shared" si="0"/>
        <v>0</v>
      </c>
      <c r="H31" s="602">
        <f t="shared" si="1"/>
        <v>0</v>
      </c>
    </row>
    <row r="32" spans="1:8" ht="13.5" customHeight="1">
      <c r="A32" s="601"/>
      <c r="B32" s="616" t="s">
        <v>765</v>
      </c>
      <c r="C32" s="622">
        <v>355.393</v>
      </c>
      <c r="D32" s="413">
        <v>355.393</v>
      </c>
      <c r="E32" s="413">
        <v>357.393</v>
      </c>
      <c r="F32" s="604">
        <v>181.8</v>
      </c>
      <c r="G32" s="631">
        <f t="shared" si="0"/>
        <v>0</v>
      </c>
      <c r="H32" s="602">
        <f t="shared" si="1"/>
        <v>-175.59299999999996</v>
      </c>
    </row>
    <row r="33" spans="1:8" ht="13.5" customHeight="1">
      <c r="A33" s="599">
        <v>6</v>
      </c>
      <c r="B33" s="615" t="s">
        <v>766</v>
      </c>
      <c r="C33" s="625">
        <v>-3122.5</v>
      </c>
      <c r="D33" s="416">
        <v>-6828.2</v>
      </c>
      <c r="E33" s="416">
        <v>-5226.9</v>
      </c>
      <c r="F33" s="607">
        <v>-8082.2</v>
      </c>
      <c r="G33" s="630">
        <f t="shared" si="0"/>
        <v>-3705.7</v>
      </c>
      <c r="H33" s="600">
        <f t="shared" si="1"/>
        <v>-2855.3</v>
      </c>
    </row>
    <row r="34" spans="1:8" ht="13.5" customHeight="1">
      <c r="A34" s="599"/>
      <c r="B34" s="616" t="s">
        <v>635</v>
      </c>
      <c r="C34" s="622">
        <v>-3122.5</v>
      </c>
      <c r="D34" s="413">
        <v>-6828.2</v>
      </c>
      <c r="E34" s="413">
        <v>-5226.9</v>
      </c>
      <c r="F34" s="604">
        <v>-8082.2</v>
      </c>
      <c r="G34" s="631">
        <f t="shared" si="0"/>
        <v>-3705.7</v>
      </c>
      <c r="H34" s="602">
        <f t="shared" si="1"/>
        <v>-2855.3</v>
      </c>
    </row>
    <row r="35" spans="1:10" ht="13.5" customHeight="1">
      <c r="A35" s="599">
        <v>7</v>
      </c>
      <c r="B35" s="615" t="s">
        <v>767</v>
      </c>
      <c r="C35" s="620">
        <v>96181.367</v>
      </c>
      <c r="D35" s="411">
        <v>92475.663</v>
      </c>
      <c r="E35" s="411">
        <v>106012.208</v>
      </c>
      <c r="F35" s="600">
        <v>103156.908</v>
      </c>
      <c r="G35" s="630">
        <f t="shared" si="0"/>
        <v>-3705.703999999998</v>
      </c>
      <c r="H35" s="600">
        <f t="shared" si="1"/>
        <v>-2855.300000000003</v>
      </c>
      <c r="J35" s="794"/>
    </row>
    <row r="36" spans="1:8" ht="13.5" customHeight="1">
      <c r="A36" s="599"/>
      <c r="B36" s="615" t="s">
        <v>768</v>
      </c>
      <c r="C36" s="620">
        <v>78343.562</v>
      </c>
      <c r="D36" s="411">
        <v>74639.068</v>
      </c>
      <c r="E36" s="411">
        <v>85799.113</v>
      </c>
      <c r="F36" s="600">
        <v>83118.049</v>
      </c>
      <c r="G36" s="630">
        <f t="shared" si="0"/>
        <v>-3704.494000000006</v>
      </c>
      <c r="H36" s="600">
        <f t="shared" si="1"/>
        <v>-2681.0639999999985</v>
      </c>
    </row>
    <row r="37" spans="1:8" ht="13.5" customHeight="1">
      <c r="A37" s="608"/>
      <c r="B37" s="617" t="s">
        <v>769</v>
      </c>
      <c r="C37" s="626">
        <v>12507.161999999998</v>
      </c>
      <c r="D37" s="417">
        <v>10952.643999999997</v>
      </c>
      <c r="E37" s="417">
        <v>13658.488000000003</v>
      </c>
      <c r="F37" s="609">
        <v>11102.424000000003</v>
      </c>
      <c r="G37" s="631">
        <f t="shared" si="0"/>
        <v>-1554.5180000000018</v>
      </c>
      <c r="H37" s="602">
        <f t="shared" si="1"/>
        <v>-2556.0640000000003</v>
      </c>
    </row>
    <row r="38" spans="1:8" ht="13.5" customHeight="1">
      <c r="A38" s="610"/>
      <c r="B38" s="617" t="s">
        <v>971</v>
      </c>
      <c r="C38" s="627">
        <v>65836.4</v>
      </c>
      <c r="D38" s="418">
        <v>63686.424</v>
      </c>
      <c r="E38" s="418">
        <v>72140.625</v>
      </c>
      <c r="F38" s="611">
        <v>72015.625</v>
      </c>
      <c r="G38" s="631">
        <f t="shared" si="0"/>
        <v>-2149.975999999995</v>
      </c>
      <c r="H38" s="602">
        <f t="shared" si="1"/>
        <v>-125</v>
      </c>
    </row>
    <row r="39" spans="1:8" ht="13.5" customHeight="1">
      <c r="A39" s="608"/>
      <c r="B39" s="615" t="s">
        <v>770</v>
      </c>
      <c r="C39" s="624">
        <v>17837.805</v>
      </c>
      <c r="D39" s="415">
        <v>17836.595</v>
      </c>
      <c r="E39" s="415">
        <v>20213.095</v>
      </c>
      <c r="F39" s="606">
        <v>20038.859</v>
      </c>
      <c r="G39" s="630">
        <f t="shared" si="0"/>
        <v>-1.2099999999991269</v>
      </c>
      <c r="H39" s="600">
        <f t="shared" si="1"/>
        <v>-174.2360000000008</v>
      </c>
    </row>
    <row r="40" spans="1:8" ht="13.5" customHeight="1" thickBot="1">
      <c r="A40" s="612"/>
      <c r="B40" s="618"/>
      <c r="C40" s="628"/>
      <c r="D40" s="613"/>
      <c r="E40" s="613"/>
      <c r="F40" s="614"/>
      <c r="G40" s="632"/>
      <c r="H40" s="614"/>
    </row>
    <row r="41" spans="1:8" ht="12">
      <c r="A41" s="419"/>
      <c r="B41" s="377"/>
      <c r="C41" s="420"/>
      <c r="D41" s="420"/>
      <c r="E41" s="420"/>
      <c r="F41" s="420"/>
      <c r="G41" s="420"/>
      <c r="H41" s="420"/>
    </row>
    <row r="42" ht="12">
      <c r="A42" s="408"/>
    </row>
    <row r="43" ht="12">
      <c r="A43" s="408"/>
    </row>
    <row r="44" ht="12">
      <c r="A44" s="408"/>
    </row>
    <row r="45" ht="12">
      <c r="H45" s="794"/>
    </row>
    <row r="46" ht="12.75">
      <c r="H46" s="799"/>
    </row>
    <row r="47" ht="12">
      <c r="F47" s="794"/>
    </row>
  </sheetData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4" sqref="A4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684" t="s">
        <v>4</v>
      </c>
      <c r="B1" s="1684"/>
      <c r="C1" s="1684"/>
      <c r="D1" s="1684"/>
      <c r="E1" s="1684"/>
      <c r="F1" s="1684"/>
      <c r="G1" s="1684"/>
    </row>
    <row r="2" spans="1:7" ht="15.75">
      <c r="A2" s="1645" t="s">
        <v>1106</v>
      </c>
      <c r="B2" s="1645"/>
      <c r="C2" s="1645"/>
      <c r="D2" s="1645"/>
      <c r="E2" s="1645"/>
      <c r="F2" s="1645"/>
      <c r="G2" s="1645"/>
    </row>
    <row r="3" spans="1:7" ht="12.75">
      <c r="A3" s="1840" t="s">
        <v>818</v>
      </c>
      <c r="B3" s="1840"/>
      <c r="C3" s="1840"/>
      <c r="D3" s="1840"/>
      <c r="E3" s="1840"/>
      <c r="F3" s="1840"/>
      <c r="G3" s="1840"/>
    </row>
    <row r="4" spans="1:7" ht="13.5" thickBot="1">
      <c r="A4" s="18" t="s">
        <v>425</v>
      </c>
      <c r="C4" s="100"/>
      <c r="E4" s="101"/>
      <c r="G4" s="424" t="s">
        <v>453</v>
      </c>
    </row>
    <row r="5" spans="1:7" ht="12.75">
      <c r="A5" s="1843"/>
      <c r="B5" s="1841" t="s">
        <v>427</v>
      </c>
      <c r="C5" s="1841" t="s">
        <v>953</v>
      </c>
      <c r="D5" s="1841" t="s">
        <v>408</v>
      </c>
      <c r="E5" s="704"/>
      <c r="F5" s="706" t="s">
        <v>788</v>
      </c>
      <c r="G5" s="705"/>
    </row>
    <row r="6" spans="1:7" ht="12.75">
      <c r="A6" s="1844"/>
      <c r="B6" s="1842"/>
      <c r="C6" s="1842"/>
      <c r="D6" s="1842"/>
      <c r="E6" s="425" t="s">
        <v>427</v>
      </c>
      <c r="F6" s="425" t="s">
        <v>921</v>
      </c>
      <c r="G6" s="426" t="s">
        <v>227</v>
      </c>
    </row>
    <row r="7" spans="1:7" ht="12.75">
      <c r="A7" s="131"/>
      <c r="B7" s="98"/>
      <c r="C7" s="98"/>
      <c r="D7" s="98"/>
      <c r="E7" s="98"/>
      <c r="F7" s="102"/>
      <c r="G7" s="130"/>
    </row>
    <row r="8" spans="1:8" ht="12.75">
      <c r="A8" s="132" t="s">
        <v>859</v>
      </c>
      <c r="B8" s="849">
        <v>4781.5</v>
      </c>
      <c r="C8" s="849">
        <v>5419.8</v>
      </c>
      <c r="D8" s="849">
        <v>5533.9</v>
      </c>
      <c r="E8" s="785">
        <v>-5.530090488797555</v>
      </c>
      <c r="F8" s="785">
        <v>13.349367353340995</v>
      </c>
      <c r="G8" s="872">
        <v>2.1052437359311966</v>
      </c>
      <c r="H8" s="850"/>
    </row>
    <row r="9" spans="1:8" ht="12.75">
      <c r="A9" s="133"/>
      <c r="B9" s="851"/>
      <c r="C9" s="851"/>
      <c r="D9" s="851"/>
      <c r="E9" s="785"/>
      <c r="F9" s="785"/>
      <c r="G9" s="872"/>
      <c r="H9" s="850"/>
    </row>
    <row r="10" spans="1:8" ht="12.75">
      <c r="A10" s="133" t="s">
        <v>860</v>
      </c>
      <c r="B10" s="851">
        <v>3270.2</v>
      </c>
      <c r="C10" s="851">
        <v>3566.9</v>
      </c>
      <c r="D10" s="851">
        <v>2827.8</v>
      </c>
      <c r="E10" s="781">
        <v>-0.9570537282694431</v>
      </c>
      <c r="F10" s="781">
        <v>9.072839581676973</v>
      </c>
      <c r="G10" s="873">
        <v>-20.721074322240597</v>
      </c>
      <c r="H10" s="850"/>
    </row>
    <row r="11" spans="1:8" ht="12.75">
      <c r="A11" s="134" t="s">
        <v>861</v>
      </c>
      <c r="B11" s="852">
        <v>1511.3</v>
      </c>
      <c r="C11" s="852">
        <v>1852.9</v>
      </c>
      <c r="D11" s="852">
        <v>2706.1</v>
      </c>
      <c r="E11" s="789">
        <v>-14.111161627642645</v>
      </c>
      <c r="F11" s="789">
        <v>22.603056970819836</v>
      </c>
      <c r="G11" s="874">
        <v>46.046737546548655</v>
      </c>
      <c r="H11" s="850"/>
    </row>
    <row r="12" spans="1:8" ht="12.75">
      <c r="A12" s="135"/>
      <c r="B12" s="851"/>
      <c r="C12" s="851"/>
      <c r="D12" s="851"/>
      <c r="E12" s="785"/>
      <c r="F12" s="785"/>
      <c r="G12" s="872"/>
      <c r="H12" s="850"/>
    </row>
    <row r="13" spans="1:8" ht="12.75">
      <c r="A13" s="132" t="s">
        <v>862</v>
      </c>
      <c r="B13" s="849">
        <v>14971.6</v>
      </c>
      <c r="C13" s="849">
        <v>16718.8</v>
      </c>
      <c r="D13" s="849">
        <v>21961.3</v>
      </c>
      <c r="E13" s="785">
        <v>9.56325742052573</v>
      </c>
      <c r="F13" s="785">
        <v>11.670095380587256</v>
      </c>
      <c r="G13" s="872">
        <v>31.356915568102977</v>
      </c>
      <c r="H13" s="850"/>
    </row>
    <row r="14" spans="1:8" ht="12.75">
      <c r="A14" s="133"/>
      <c r="B14" s="851"/>
      <c r="C14" s="851"/>
      <c r="D14" s="851"/>
      <c r="E14" s="785"/>
      <c r="F14" s="785"/>
      <c r="G14" s="872"/>
      <c r="H14" s="850"/>
    </row>
    <row r="15" spans="1:8" ht="12.75">
      <c r="A15" s="133" t="s">
        <v>863</v>
      </c>
      <c r="B15" s="851">
        <v>8953.9</v>
      </c>
      <c r="C15" s="851">
        <v>10410.4</v>
      </c>
      <c r="D15" s="851">
        <v>13171.9</v>
      </c>
      <c r="E15" s="781">
        <v>9.678091085033927</v>
      </c>
      <c r="F15" s="781">
        <v>16.266654753794427</v>
      </c>
      <c r="G15" s="873">
        <v>26.526358257127484</v>
      </c>
      <c r="H15" s="850"/>
    </row>
    <row r="16" spans="1:8" ht="12.75">
      <c r="A16" s="134" t="s">
        <v>864</v>
      </c>
      <c r="B16" s="852">
        <v>6017.7</v>
      </c>
      <c r="C16" s="852">
        <v>6308.4</v>
      </c>
      <c r="D16" s="852">
        <v>8789.4</v>
      </c>
      <c r="E16" s="789">
        <v>9.392837665878929</v>
      </c>
      <c r="F16" s="789">
        <v>4.830749289595687</v>
      </c>
      <c r="G16" s="874">
        <v>39.328514361803315</v>
      </c>
      <c r="H16" s="850"/>
    </row>
    <row r="17" spans="1:8" ht="12.75">
      <c r="A17" s="135"/>
      <c r="B17" s="851"/>
      <c r="C17" s="851"/>
      <c r="D17" s="851"/>
      <c r="E17" s="785"/>
      <c r="F17" s="785"/>
      <c r="G17" s="872"/>
      <c r="H17" s="850"/>
    </row>
    <row r="18" spans="1:8" ht="12.75">
      <c r="A18" s="132" t="s">
        <v>865</v>
      </c>
      <c r="B18" s="849">
        <v>-10190.1</v>
      </c>
      <c r="C18" s="849">
        <v>-11299</v>
      </c>
      <c r="D18" s="849">
        <v>-16427.4</v>
      </c>
      <c r="E18" s="785">
        <v>18.442708696561823</v>
      </c>
      <c r="F18" s="785">
        <v>10.882130695478963</v>
      </c>
      <c r="G18" s="872">
        <v>45.38808744136645</v>
      </c>
      <c r="H18" s="850"/>
    </row>
    <row r="19" spans="1:8" ht="12.75">
      <c r="A19" s="133"/>
      <c r="B19" s="851"/>
      <c r="C19" s="851"/>
      <c r="D19" s="851"/>
      <c r="E19" s="785"/>
      <c r="F19" s="785"/>
      <c r="G19" s="872"/>
      <c r="H19" s="850"/>
    </row>
    <row r="20" spans="1:8" ht="12.75">
      <c r="A20" s="133" t="s">
        <v>866</v>
      </c>
      <c r="B20" s="851">
        <v>-5683.7</v>
      </c>
      <c r="C20" s="851">
        <v>-6843.5</v>
      </c>
      <c r="D20" s="851">
        <v>-10344.1</v>
      </c>
      <c r="E20" s="781">
        <v>16.90045248868779</v>
      </c>
      <c r="F20" s="781">
        <v>20.40572162499781</v>
      </c>
      <c r="G20" s="873">
        <v>51.152188207788384</v>
      </c>
      <c r="H20" s="850"/>
    </row>
    <row r="21" spans="1:8" ht="12.75">
      <c r="A21" s="134" t="s">
        <v>867</v>
      </c>
      <c r="B21" s="852">
        <v>-4506.4</v>
      </c>
      <c r="C21" s="852">
        <v>-4455.5</v>
      </c>
      <c r="D21" s="852">
        <v>-6083.3</v>
      </c>
      <c r="E21" s="789">
        <v>20.44689153792696</v>
      </c>
      <c r="F21" s="789">
        <v>-1.1295047044203699</v>
      </c>
      <c r="G21" s="874">
        <v>36.5346201324206</v>
      </c>
      <c r="H21" s="850"/>
    </row>
    <row r="22" spans="1:8" ht="12.75">
      <c r="A22" s="135"/>
      <c r="B22" s="851"/>
      <c r="C22" s="851"/>
      <c r="D22" s="851"/>
      <c r="E22" s="785"/>
      <c r="F22" s="785"/>
      <c r="G22" s="872"/>
      <c r="H22" s="850"/>
    </row>
    <row r="23" spans="1:8" ht="12.75">
      <c r="A23" s="132" t="s">
        <v>868</v>
      </c>
      <c r="B23" s="849">
        <v>19753.1</v>
      </c>
      <c r="C23" s="849">
        <v>22138.6</v>
      </c>
      <c r="D23" s="849">
        <v>27495.2</v>
      </c>
      <c r="E23" s="785">
        <v>5.483760720274262</v>
      </c>
      <c r="F23" s="785">
        <v>12.076585447347512</v>
      </c>
      <c r="G23" s="872">
        <v>24.195748601989294</v>
      </c>
      <c r="H23" s="850"/>
    </row>
    <row r="24" spans="1:8" ht="12.75">
      <c r="A24" s="133"/>
      <c r="B24" s="851"/>
      <c r="C24" s="851"/>
      <c r="D24" s="851"/>
      <c r="E24" s="785"/>
      <c r="F24" s="785"/>
      <c r="G24" s="872"/>
      <c r="H24" s="850"/>
    </row>
    <row r="25" spans="1:8" ht="12.75">
      <c r="A25" s="133" t="s">
        <v>866</v>
      </c>
      <c r="B25" s="851">
        <v>12224.1</v>
      </c>
      <c r="C25" s="851">
        <v>13977.3</v>
      </c>
      <c r="D25" s="851">
        <v>15999.7</v>
      </c>
      <c r="E25" s="781">
        <v>6.615440971253122</v>
      </c>
      <c r="F25" s="781">
        <v>14.342160159030115</v>
      </c>
      <c r="G25" s="873">
        <v>14.469175019495921</v>
      </c>
      <c r="H25" s="850"/>
    </row>
    <row r="26" spans="1:8" ht="13.5" thickBot="1">
      <c r="A26" s="136" t="s">
        <v>867</v>
      </c>
      <c r="B26" s="854">
        <v>7529</v>
      </c>
      <c r="C26" s="854">
        <v>8161.3</v>
      </c>
      <c r="D26" s="854">
        <v>11495.5</v>
      </c>
      <c r="E26" s="875">
        <v>3.6966641875327184</v>
      </c>
      <c r="F26" s="875">
        <v>8.398193651215308</v>
      </c>
      <c r="G26" s="876">
        <v>40.85378554887092</v>
      </c>
      <c r="H26" s="850"/>
    </row>
    <row r="27" spans="2:8" ht="12.75">
      <c r="B27" s="103"/>
      <c r="C27" s="103"/>
      <c r="D27" s="103"/>
      <c r="E27" s="850"/>
      <c r="F27" s="850"/>
      <c r="G27" s="850"/>
      <c r="H27" s="850"/>
    </row>
    <row r="28" spans="2:8" ht="13.5" thickBot="1">
      <c r="B28" s="850"/>
      <c r="C28" s="103"/>
      <c r="D28" s="103"/>
      <c r="E28" s="850"/>
      <c r="F28" s="850"/>
      <c r="G28" s="850"/>
      <c r="H28" s="850"/>
    </row>
    <row r="29" spans="1:8" ht="12.75">
      <c r="A29" s="139" t="s">
        <v>990</v>
      </c>
      <c r="B29" s="856">
        <v>31.937134307622433</v>
      </c>
      <c r="C29" s="857">
        <v>32.417398377874015</v>
      </c>
      <c r="D29" s="858">
        <v>25.198417215738594</v>
      </c>
      <c r="E29" s="850"/>
      <c r="F29" s="850"/>
      <c r="G29" s="850"/>
      <c r="H29" s="850"/>
    </row>
    <row r="30" spans="1:8" ht="12.75">
      <c r="A30" s="140" t="s">
        <v>869</v>
      </c>
      <c r="B30" s="859">
        <v>36.52263259585208</v>
      </c>
      <c r="C30" s="860">
        <v>34.26285253208331</v>
      </c>
      <c r="D30" s="861">
        <v>21.468429004167966</v>
      </c>
      <c r="E30" s="850"/>
      <c r="F30" s="850"/>
      <c r="G30" s="850"/>
      <c r="H30" s="850"/>
    </row>
    <row r="31" spans="1:8" ht="12.75">
      <c r="A31" s="141" t="s">
        <v>870</v>
      </c>
      <c r="B31" s="862">
        <v>25.114246306728482</v>
      </c>
      <c r="C31" s="852">
        <v>29.371948513093653</v>
      </c>
      <c r="D31" s="853">
        <v>30.78822217671286</v>
      </c>
      <c r="E31" s="850"/>
      <c r="F31" s="850"/>
      <c r="G31" s="850"/>
      <c r="H31" s="850"/>
    </row>
    <row r="32" spans="1:8" ht="12.75">
      <c r="A32" s="142" t="s">
        <v>991</v>
      </c>
      <c r="B32" s="863"/>
      <c r="C32" s="864"/>
      <c r="D32" s="865"/>
      <c r="E32" s="850"/>
      <c r="F32" s="850"/>
      <c r="G32" s="850"/>
      <c r="H32" s="850"/>
    </row>
    <row r="33" spans="1:8" ht="12.75">
      <c r="A33" s="140" t="s">
        <v>869</v>
      </c>
      <c r="B33" s="866">
        <v>68.39276377705741</v>
      </c>
      <c r="C33" s="860">
        <v>65.8123916011661</v>
      </c>
      <c r="D33" s="867">
        <v>51.09958618695677</v>
      </c>
      <c r="E33" s="850"/>
      <c r="F33" s="850"/>
      <c r="G33" s="850"/>
      <c r="H33" s="850"/>
    </row>
    <row r="34" spans="1:8" ht="12.75">
      <c r="A34" s="141" t="s">
        <v>870</v>
      </c>
      <c r="B34" s="868">
        <v>31.607236222942593</v>
      </c>
      <c r="C34" s="852">
        <v>34.18760839883391</v>
      </c>
      <c r="D34" s="869">
        <v>48.900413813043244</v>
      </c>
      <c r="E34" s="850"/>
      <c r="F34" s="850"/>
      <c r="G34" s="850"/>
      <c r="H34" s="850"/>
    </row>
    <row r="35" spans="1:8" ht="12.75">
      <c r="A35" s="142" t="s">
        <v>992</v>
      </c>
      <c r="B35" s="863"/>
      <c r="C35" s="864"/>
      <c r="D35" s="865"/>
      <c r="E35" s="850"/>
      <c r="F35" s="850"/>
      <c r="G35" s="850"/>
      <c r="H35" s="850"/>
    </row>
    <row r="36" spans="1:8" ht="12.75">
      <c r="A36" s="140" t="s">
        <v>869</v>
      </c>
      <c r="B36" s="866">
        <v>59.80589916909349</v>
      </c>
      <c r="C36" s="860">
        <v>62.267626863172</v>
      </c>
      <c r="D36" s="867">
        <v>59.977779093223084</v>
      </c>
      <c r="E36" s="850"/>
      <c r="F36" s="850"/>
      <c r="G36" s="850"/>
      <c r="H36" s="850"/>
    </row>
    <row r="37" spans="1:8" ht="12.75">
      <c r="A37" s="141" t="s">
        <v>870</v>
      </c>
      <c r="B37" s="868">
        <v>40.19410083090652</v>
      </c>
      <c r="C37" s="852">
        <v>37.732373136828</v>
      </c>
      <c r="D37" s="869">
        <v>40.02222090677692</v>
      </c>
      <c r="E37" s="850"/>
      <c r="F37" s="850"/>
      <c r="G37" s="850"/>
      <c r="H37" s="850"/>
    </row>
    <row r="38" spans="1:8" ht="12.75">
      <c r="A38" s="142" t="s">
        <v>993</v>
      </c>
      <c r="B38" s="863"/>
      <c r="C38" s="864"/>
      <c r="D38" s="865"/>
      <c r="E38" s="850"/>
      <c r="F38" s="850"/>
      <c r="G38" s="850"/>
      <c r="H38" s="850"/>
    </row>
    <row r="39" spans="1:8" ht="12.75">
      <c r="A39" s="140" t="s">
        <v>869</v>
      </c>
      <c r="B39" s="866">
        <v>55.77668521408034</v>
      </c>
      <c r="C39" s="860">
        <v>60.567306841313396</v>
      </c>
      <c r="D39" s="867">
        <v>62.96857688983041</v>
      </c>
      <c r="E39" s="850"/>
      <c r="F39" s="850"/>
      <c r="G39" s="850"/>
      <c r="H39" s="850"/>
    </row>
    <row r="40" spans="1:8" ht="12.75">
      <c r="A40" s="141" t="s">
        <v>870</v>
      </c>
      <c r="B40" s="868">
        <v>44.22331478591967</v>
      </c>
      <c r="C40" s="852">
        <v>39.43269315868661</v>
      </c>
      <c r="D40" s="869">
        <v>37.0314231101696</v>
      </c>
      <c r="E40" s="850"/>
      <c r="F40" s="850"/>
      <c r="G40" s="850"/>
      <c r="H40" s="850"/>
    </row>
    <row r="41" spans="1:8" ht="12.75">
      <c r="A41" s="142" t="s">
        <v>994</v>
      </c>
      <c r="B41" s="863"/>
      <c r="C41" s="864"/>
      <c r="D41" s="865"/>
      <c r="E41" s="850"/>
      <c r="F41" s="850"/>
      <c r="G41" s="850"/>
      <c r="H41" s="850"/>
    </row>
    <row r="42" spans="1:8" ht="12.75">
      <c r="A42" s="140" t="s">
        <v>869</v>
      </c>
      <c r="B42" s="866">
        <v>61.884463704431205</v>
      </c>
      <c r="C42" s="860">
        <v>63.13542861788912</v>
      </c>
      <c r="D42" s="867">
        <v>58.190884227065084</v>
      </c>
      <c r="E42" s="850"/>
      <c r="F42" s="850"/>
      <c r="G42" s="850"/>
      <c r="H42" s="850"/>
    </row>
    <row r="43" spans="1:8" ht="12.75">
      <c r="A43" s="143" t="s">
        <v>870</v>
      </c>
      <c r="B43" s="868">
        <v>38.115536295568795</v>
      </c>
      <c r="C43" s="852">
        <v>36.86457138211088</v>
      </c>
      <c r="D43" s="869">
        <v>41.809115772934916</v>
      </c>
      <c r="E43" s="850"/>
      <c r="F43" s="850"/>
      <c r="G43" s="850"/>
      <c r="H43" s="850"/>
    </row>
    <row r="44" spans="1:8" ht="12.75">
      <c r="A44" s="144" t="s">
        <v>995</v>
      </c>
      <c r="B44" s="863"/>
      <c r="C44" s="864"/>
      <c r="D44" s="865"/>
      <c r="E44" s="850"/>
      <c r="F44" s="850"/>
      <c r="G44" s="850"/>
      <c r="H44" s="850"/>
    </row>
    <row r="45" spans="1:8" ht="12.75">
      <c r="A45" s="143" t="s">
        <v>871</v>
      </c>
      <c r="B45" s="870">
        <v>24.206327108150113</v>
      </c>
      <c r="C45" s="860">
        <v>24.481222841552768</v>
      </c>
      <c r="D45" s="861">
        <v>20.126785766242833</v>
      </c>
      <c r="E45" s="850"/>
      <c r="F45" s="850"/>
      <c r="G45" s="850"/>
      <c r="H45" s="850"/>
    </row>
    <row r="46" spans="1:8" ht="13.5" thickBot="1">
      <c r="A46" s="145" t="s">
        <v>872</v>
      </c>
      <c r="B46" s="871">
        <v>75.79367289184988</v>
      </c>
      <c r="C46" s="854">
        <v>75.51877715844724</v>
      </c>
      <c r="D46" s="855">
        <v>79.87321423375717</v>
      </c>
      <c r="E46" s="850"/>
      <c r="F46" s="850"/>
      <c r="G46" s="850"/>
      <c r="H46" s="850"/>
    </row>
    <row r="47" spans="2:8" ht="12.75">
      <c r="B47" s="850"/>
      <c r="C47" s="850"/>
      <c r="D47" s="850"/>
      <c r="E47" s="850"/>
      <c r="F47" s="850"/>
      <c r="G47" s="850"/>
      <c r="H47" s="850"/>
    </row>
    <row r="48" spans="1:8" ht="12.75">
      <c r="A48" s="18" t="s">
        <v>873</v>
      </c>
      <c r="B48" s="850"/>
      <c r="C48" s="850"/>
      <c r="D48" s="850"/>
      <c r="E48" s="850"/>
      <c r="F48" s="850"/>
      <c r="G48" s="850"/>
      <c r="H48" s="850"/>
    </row>
    <row r="49" spans="1:8" ht="12.75">
      <c r="A49" s="18" t="s">
        <v>680</v>
      </c>
      <c r="B49" s="850"/>
      <c r="C49" s="850"/>
      <c r="D49" s="850"/>
      <c r="E49" s="850"/>
      <c r="F49" s="850"/>
      <c r="G49" s="850"/>
      <c r="H49" s="850"/>
    </row>
  </sheetData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6" sqref="C6"/>
    </sheetView>
  </sheetViews>
  <sheetFormatPr defaultColWidth="9.140625" defaultRowHeight="12.75"/>
  <cols>
    <col min="2" max="2" width="16.57421875" style="0" customWidth="1"/>
  </cols>
  <sheetData>
    <row r="1" spans="1:8" s="76" customFormat="1" ht="12.75">
      <c r="A1" s="1684" t="s">
        <v>5</v>
      </c>
      <c r="B1" s="1684"/>
      <c r="C1" s="1684"/>
      <c r="D1" s="1684"/>
      <c r="E1" s="1684"/>
      <c r="F1" s="1684"/>
      <c r="G1" s="1684"/>
      <c r="H1" s="1684"/>
    </row>
    <row r="2" spans="1:8" ht="15.75">
      <c r="A2" s="1845" t="s">
        <v>1107</v>
      </c>
      <c r="B2" s="1845"/>
      <c r="C2" s="1845"/>
      <c r="D2" s="1845"/>
      <c r="E2" s="1845"/>
      <c r="F2" s="1845"/>
      <c r="G2" s="1845"/>
      <c r="H2" s="1845"/>
    </row>
    <row r="3" spans="1:8" ht="3" customHeight="1">
      <c r="A3" s="283"/>
      <c r="B3" s="283"/>
      <c r="C3" s="283"/>
      <c r="D3" s="283"/>
      <c r="E3" s="1321"/>
      <c r="F3" s="283"/>
      <c r="G3" s="283"/>
      <c r="H3" s="283"/>
    </row>
    <row r="4" spans="1:8" ht="13.5" thickBot="1">
      <c r="A4" s="1846" t="s">
        <v>453</v>
      </c>
      <c r="B4" s="1846"/>
      <c r="C4" s="1846"/>
      <c r="D4" s="1846"/>
      <c r="E4" s="1846"/>
      <c r="F4" s="1846"/>
      <c r="G4" s="1846"/>
      <c r="H4" s="1846"/>
    </row>
    <row r="5" spans="1:8" ht="12.75">
      <c r="A5" s="1322"/>
      <c r="B5" s="1323"/>
      <c r="C5" s="1847" t="s">
        <v>818</v>
      </c>
      <c r="D5" s="1848"/>
      <c r="E5" s="1849"/>
      <c r="F5" s="1827" t="s">
        <v>788</v>
      </c>
      <c r="G5" s="1827"/>
      <c r="H5" s="1828"/>
    </row>
    <row r="6" spans="1:8" ht="12.75">
      <c r="A6" s="1324"/>
      <c r="B6" s="1325"/>
      <c r="C6" s="1326" t="str">
        <f>Direction!B5</f>
        <v>2006/07</v>
      </c>
      <c r="D6" s="1327" t="str">
        <f>Direction!C5</f>
        <v>2007/08P</v>
      </c>
      <c r="E6" s="1328" t="str">
        <f>Direction!D5</f>
        <v>2008/09P</v>
      </c>
      <c r="F6" s="1306" t="str">
        <f>Direction!E6</f>
        <v>2006/07</v>
      </c>
      <c r="G6" s="1327" t="str">
        <f>Direction!F6</f>
        <v>2007/08</v>
      </c>
      <c r="H6" s="1329" t="str">
        <f>Direction!G6</f>
        <v>2008/09</v>
      </c>
    </row>
    <row r="7" spans="1:8" ht="12.75">
      <c r="A7" s="1330"/>
      <c r="B7" s="1331" t="s">
        <v>41</v>
      </c>
      <c r="C7" s="1332">
        <v>2424.4</v>
      </c>
      <c r="D7" s="1333">
        <v>2986.4649999999992</v>
      </c>
      <c r="E7" s="1334">
        <v>2434.2860000000005</v>
      </c>
      <c r="F7" s="1335">
        <v>-9.07931745734109</v>
      </c>
      <c r="G7" s="1336">
        <v>23.18367431116974</v>
      </c>
      <c r="H7" s="1337">
        <v>-18.4893846068847</v>
      </c>
    </row>
    <row r="8" spans="1:8" ht="12.75">
      <c r="A8" s="1338">
        <v>1</v>
      </c>
      <c r="B8" s="1339" t="s">
        <v>42</v>
      </c>
      <c r="C8" s="1340">
        <v>67</v>
      </c>
      <c r="D8" s="1341">
        <v>78.165</v>
      </c>
      <c r="E8" s="796">
        <v>74.586</v>
      </c>
      <c r="F8" s="1342">
        <v>-26.292629262926297</v>
      </c>
      <c r="G8" s="1343">
        <v>16.66417910447761</v>
      </c>
      <c r="H8" s="1344">
        <v>-4.578775666858576</v>
      </c>
    </row>
    <row r="9" spans="1:8" ht="12.75">
      <c r="A9" s="1338">
        <v>2</v>
      </c>
      <c r="B9" s="1339" t="s">
        <v>43</v>
      </c>
      <c r="C9" s="1340">
        <v>0</v>
      </c>
      <c r="D9" s="1341">
        <v>0</v>
      </c>
      <c r="E9" s="796">
        <v>0</v>
      </c>
      <c r="F9" s="1342" t="s">
        <v>1045</v>
      </c>
      <c r="G9" s="1343" t="s">
        <v>1045</v>
      </c>
      <c r="H9" s="1344" t="s">
        <v>1045</v>
      </c>
    </row>
    <row r="10" spans="1:8" ht="12.75">
      <c r="A10" s="1338">
        <v>3</v>
      </c>
      <c r="B10" s="1339" t="s">
        <v>44</v>
      </c>
      <c r="C10" s="1340">
        <v>0</v>
      </c>
      <c r="D10" s="1341">
        <v>0</v>
      </c>
      <c r="E10" s="796">
        <v>0</v>
      </c>
      <c r="F10" s="1342">
        <v>-100</v>
      </c>
      <c r="G10" s="1343" t="s">
        <v>1045</v>
      </c>
      <c r="H10" s="1344" t="s">
        <v>1045</v>
      </c>
    </row>
    <row r="11" spans="1:8" ht="12.75">
      <c r="A11" s="1338">
        <v>4</v>
      </c>
      <c r="B11" s="1339" t="s">
        <v>45</v>
      </c>
      <c r="C11" s="1340">
        <v>5.8</v>
      </c>
      <c r="D11" s="1341">
        <v>8.5</v>
      </c>
      <c r="E11" s="796">
        <v>12.4</v>
      </c>
      <c r="F11" s="1342">
        <v>1350</v>
      </c>
      <c r="G11" s="1343">
        <v>46.551724137931046</v>
      </c>
      <c r="H11" s="1344">
        <v>45.88235294117649</v>
      </c>
    </row>
    <row r="12" spans="1:8" ht="12.75">
      <c r="A12" s="1338">
        <v>5</v>
      </c>
      <c r="B12" s="1339" t="s">
        <v>46</v>
      </c>
      <c r="C12" s="1340">
        <v>2.8</v>
      </c>
      <c r="D12" s="1341">
        <v>0</v>
      </c>
      <c r="E12" s="796">
        <v>0.5</v>
      </c>
      <c r="F12" s="1342">
        <v>-37.77777777777778</v>
      </c>
      <c r="G12" s="1343">
        <v>-100</v>
      </c>
      <c r="H12" s="1344" t="s">
        <v>1045</v>
      </c>
    </row>
    <row r="13" spans="1:8" ht="12.75">
      <c r="A13" s="1338">
        <v>6</v>
      </c>
      <c r="B13" s="1339" t="s">
        <v>47</v>
      </c>
      <c r="C13" s="1340">
        <v>61.5</v>
      </c>
      <c r="D13" s="1341">
        <v>54.4</v>
      </c>
      <c r="E13" s="796">
        <v>73.1</v>
      </c>
      <c r="F13" s="1342">
        <v>146.9879518072289</v>
      </c>
      <c r="G13" s="1343">
        <v>-11.544715447154474</v>
      </c>
      <c r="H13" s="1344">
        <v>34.375</v>
      </c>
    </row>
    <row r="14" spans="1:8" ht="12.75">
      <c r="A14" s="1338">
        <v>7</v>
      </c>
      <c r="B14" s="1339" t="s">
        <v>48</v>
      </c>
      <c r="C14" s="1340">
        <v>30.7</v>
      </c>
      <c r="D14" s="1341">
        <v>15.8</v>
      </c>
      <c r="E14" s="796">
        <v>82</v>
      </c>
      <c r="F14" s="1342">
        <v>34.06113537117906</v>
      </c>
      <c r="G14" s="1343">
        <v>-48.534201954397396</v>
      </c>
      <c r="H14" s="1344">
        <v>418.9873417721519</v>
      </c>
    </row>
    <row r="15" spans="1:8" ht="12.75">
      <c r="A15" s="1338">
        <v>8</v>
      </c>
      <c r="B15" s="1339" t="s">
        <v>49</v>
      </c>
      <c r="C15" s="1340">
        <v>0.6</v>
      </c>
      <c r="D15" s="1341">
        <v>13</v>
      </c>
      <c r="E15" s="796">
        <v>40.4</v>
      </c>
      <c r="F15" s="1342">
        <v>-98.69281045751634</v>
      </c>
      <c r="G15" s="1343">
        <v>2066.666666666667</v>
      </c>
      <c r="H15" s="1344">
        <v>210.76923076923077</v>
      </c>
    </row>
    <row r="16" spans="1:8" ht="12.75">
      <c r="A16" s="1338">
        <v>9</v>
      </c>
      <c r="B16" s="1339" t="s">
        <v>50</v>
      </c>
      <c r="C16" s="1340">
        <v>69.1</v>
      </c>
      <c r="D16" s="1341">
        <v>171.5</v>
      </c>
      <c r="E16" s="796">
        <v>1.2</v>
      </c>
      <c r="F16" s="1342">
        <v>-40.889649272882814</v>
      </c>
      <c r="G16" s="1343">
        <v>148.19102749638208</v>
      </c>
      <c r="H16" s="1344">
        <v>-99.30029154518951</v>
      </c>
    </row>
    <row r="17" spans="1:8" ht="12.75">
      <c r="A17" s="1338">
        <v>10</v>
      </c>
      <c r="B17" s="1339" t="s">
        <v>51</v>
      </c>
      <c r="C17" s="1340">
        <v>0.5</v>
      </c>
      <c r="D17" s="1341">
        <v>2</v>
      </c>
      <c r="E17" s="796">
        <v>1.1</v>
      </c>
      <c r="F17" s="1342">
        <v>-97.32620320855615</v>
      </c>
      <c r="G17" s="1343">
        <v>300</v>
      </c>
      <c r="H17" s="1344">
        <v>-45</v>
      </c>
    </row>
    <row r="18" spans="1:8" ht="12.75">
      <c r="A18" s="1338">
        <v>11</v>
      </c>
      <c r="B18" s="1339" t="s">
        <v>52</v>
      </c>
      <c r="C18" s="1340">
        <v>0</v>
      </c>
      <c r="D18" s="1341">
        <v>3.4</v>
      </c>
      <c r="E18" s="796">
        <v>94.9</v>
      </c>
      <c r="F18" s="1342">
        <v>-100</v>
      </c>
      <c r="G18" s="1343" t="s">
        <v>1045</v>
      </c>
      <c r="H18" s="1344">
        <v>2691.1764705882356</v>
      </c>
    </row>
    <row r="19" spans="1:8" ht="12.75">
      <c r="A19" s="1338">
        <v>12</v>
      </c>
      <c r="B19" s="1339" t="s">
        <v>53</v>
      </c>
      <c r="C19" s="1340">
        <v>4.2</v>
      </c>
      <c r="D19" s="1341">
        <v>2</v>
      </c>
      <c r="E19" s="796">
        <v>8.3</v>
      </c>
      <c r="F19" s="1342">
        <v>600</v>
      </c>
      <c r="G19" s="1343">
        <v>-52.38095238095239</v>
      </c>
      <c r="H19" s="1344">
        <v>315</v>
      </c>
    </row>
    <row r="20" spans="1:8" ht="12.75">
      <c r="A20" s="1338">
        <v>13</v>
      </c>
      <c r="B20" s="1339" t="s">
        <v>54</v>
      </c>
      <c r="C20" s="1340">
        <v>0</v>
      </c>
      <c r="D20" s="1341">
        <v>0</v>
      </c>
      <c r="E20" s="796">
        <v>0</v>
      </c>
      <c r="F20" s="1342">
        <v>-100</v>
      </c>
      <c r="G20" s="1343" t="s">
        <v>1045</v>
      </c>
      <c r="H20" s="1344" t="s">
        <v>1045</v>
      </c>
    </row>
    <row r="21" spans="1:8" ht="12.75">
      <c r="A21" s="1338">
        <v>14</v>
      </c>
      <c r="B21" s="1339" t="s">
        <v>55</v>
      </c>
      <c r="C21" s="1340">
        <v>0</v>
      </c>
      <c r="D21" s="1341">
        <v>1.8</v>
      </c>
      <c r="E21" s="796">
        <v>36</v>
      </c>
      <c r="F21" s="1342">
        <v>-100</v>
      </c>
      <c r="G21" s="1343" t="s">
        <v>1045</v>
      </c>
      <c r="H21" s="1344">
        <v>1900</v>
      </c>
    </row>
    <row r="22" spans="1:8" ht="12.75">
      <c r="A22" s="1338">
        <v>15</v>
      </c>
      <c r="B22" s="1339" t="s">
        <v>56</v>
      </c>
      <c r="C22" s="1340">
        <v>592.9</v>
      </c>
      <c r="D22" s="1341">
        <v>288.3</v>
      </c>
      <c r="E22" s="796">
        <v>0</v>
      </c>
      <c r="F22" s="1342">
        <v>26.76929655762241</v>
      </c>
      <c r="G22" s="1343">
        <v>-51.374599426547476</v>
      </c>
      <c r="H22" s="1344">
        <v>-100</v>
      </c>
    </row>
    <row r="23" spans="1:8" ht="12.75">
      <c r="A23" s="1338">
        <v>16</v>
      </c>
      <c r="B23" s="1339" t="s">
        <v>57</v>
      </c>
      <c r="C23" s="1340">
        <v>10.1</v>
      </c>
      <c r="D23" s="1341">
        <v>2.8</v>
      </c>
      <c r="E23" s="796">
        <v>1.1</v>
      </c>
      <c r="F23" s="1342">
        <v>741.6666666666666</v>
      </c>
      <c r="G23" s="1343">
        <v>-72.27722772277228</v>
      </c>
      <c r="H23" s="1344">
        <v>-60.71428571428571</v>
      </c>
    </row>
    <row r="24" spans="1:8" ht="12.75">
      <c r="A24" s="1338">
        <v>17</v>
      </c>
      <c r="B24" s="1339" t="s">
        <v>58</v>
      </c>
      <c r="C24" s="1340">
        <v>38.2</v>
      </c>
      <c r="D24" s="1341">
        <v>34</v>
      </c>
      <c r="E24" s="796">
        <v>35.1</v>
      </c>
      <c r="F24" s="1342">
        <v>112.22222222222223</v>
      </c>
      <c r="G24" s="1343">
        <v>-10.994764397905769</v>
      </c>
      <c r="H24" s="1344">
        <v>3.235294117647072</v>
      </c>
    </row>
    <row r="25" spans="1:8" ht="12.75">
      <c r="A25" s="1338">
        <v>18</v>
      </c>
      <c r="B25" s="1339" t="s">
        <v>59</v>
      </c>
      <c r="C25" s="1340">
        <v>0.7</v>
      </c>
      <c r="D25" s="1341">
        <v>0.9</v>
      </c>
      <c r="E25" s="796">
        <v>0.3</v>
      </c>
      <c r="F25" s="1342">
        <v>-72</v>
      </c>
      <c r="G25" s="1343">
        <v>28.571428571428584</v>
      </c>
      <c r="H25" s="1344">
        <v>-66.66666666666667</v>
      </c>
    </row>
    <row r="26" spans="1:8" ht="12.75">
      <c r="A26" s="1338">
        <v>19</v>
      </c>
      <c r="B26" s="1339" t="s">
        <v>60</v>
      </c>
      <c r="C26" s="1340">
        <v>7.7</v>
      </c>
      <c r="D26" s="1341">
        <v>5.8</v>
      </c>
      <c r="E26" s="796">
        <v>7.5</v>
      </c>
      <c r="F26" s="1342">
        <v>75</v>
      </c>
      <c r="G26" s="1343">
        <v>-24.67532467532469</v>
      </c>
      <c r="H26" s="1344">
        <v>29.31034482758622</v>
      </c>
    </row>
    <row r="27" spans="1:8" ht="12.75">
      <c r="A27" s="1338">
        <v>20</v>
      </c>
      <c r="B27" s="1339" t="s">
        <v>61</v>
      </c>
      <c r="C27" s="1340">
        <v>99.3</v>
      </c>
      <c r="D27" s="1341">
        <v>129</v>
      </c>
      <c r="E27" s="796">
        <v>130.6</v>
      </c>
      <c r="F27" s="1342">
        <v>-28.095582910934098</v>
      </c>
      <c r="G27" s="1343">
        <v>29.909365558912384</v>
      </c>
      <c r="H27" s="1344">
        <v>1.2403100775193678</v>
      </c>
    </row>
    <row r="28" spans="1:8" ht="12.75">
      <c r="A28" s="1338">
        <v>21</v>
      </c>
      <c r="B28" s="1339" t="s">
        <v>62</v>
      </c>
      <c r="C28" s="1340">
        <v>163.1</v>
      </c>
      <c r="D28" s="1341">
        <v>259.8</v>
      </c>
      <c r="E28" s="796">
        <v>83.7</v>
      </c>
      <c r="F28" s="1342">
        <v>11.027910142954411</v>
      </c>
      <c r="G28" s="1343">
        <v>59.28877988963825</v>
      </c>
      <c r="H28" s="1344">
        <v>-67.78290993071593</v>
      </c>
    </row>
    <row r="29" spans="1:8" ht="12.75">
      <c r="A29" s="1338"/>
      <c r="B29" s="1339" t="s">
        <v>97</v>
      </c>
      <c r="C29" s="1340">
        <v>55.8</v>
      </c>
      <c r="D29" s="1341">
        <v>173.1</v>
      </c>
      <c r="E29" s="796">
        <v>40.6</v>
      </c>
      <c r="F29" s="1342">
        <v>111.36363636363637</v>
      </c>
      <c r="G29" s="1343">
        <v>210.21505376344084</v>
      </c>
      <c r="H29" s="1344">
        <v>-76.54534950895436</v>
      </c>
    </row>
    <row r="30" spans="1:8" ht="12.75">
      <c r="A30" s="1338"/>
      <c r="B30" s="1339" t="s">
        <v>98</v>
      </c>
      <c r="C30" s="1340">
        <v>93</v>
      </c>
      <c r="D30" s="1341">
        <v>0</v>
      </c>
      <c r="E30" s="796">
        <v>0</v>
      </c>
      <c r="F30" s="1342">
        <v>-0.10741138560686636</v>
      </c>
      <c r="G30" s="1343">
        <v>-100</v>
      </c>
      <c r="H30" s="1344" t="s">
        <v>1045</v>
      </c>
    </row>
    <row r="31" spans="1:8" ht="12.75">
      <c r="A31" s="1338"/>
      <c r="B31" s="1339" t="s">
        <v>99</v>
      </c>
      <c r="C31" s="1340">
        <v>14.3</v>
      </c>
      <c r="D31" s="1341">
        <v>86.7</v>
      </c>
      <c r="E31" s="796">
        <v>43.1</v>
      </c>
      <c r="F31" s="1342">
        <v>-47.810218978102185</v>
      </c>
      <c r="G31" s="1343">
        <v>506.29370629370624</v>
      </c>
      <c r="H31" s="1344">
        <v>-50.2883506343714</v>
      </c>
    </row>
    <row r="32" spans="1:8" ht="12.75">
      <c r="A32" s="1338">
        <v>22</v>
      </c>
      <c r="B32" s="1339" t="s">
        <v>63</v>
      </c>
      <c r="C32" s="1340">
        <v>3.2</v>
      </c>
      <c r="D32" s="1341">
        <v>0</v>
      </c>
      <c r="E32" s="796">
        <v>1.6</v>
      </c>
      <c r="F32" s="1342">
        <v>39.13043478260872</v>
      </c>
      <c r="G32" s="1343">
        <v>-100</v>
      </c>
      <c r="H32" s="1344" t="s">
        <v>1045</v>
      </c>
    </row>
    <row r="33" spans="1:8" ht="12.75">
      <c r="A33" s="1338">
        <v>23</v>
      </c>
      <c r="B33" s="1339" t="s">
        <v>64</v>
      </c>
      <c r="C33" s="1340">
        <v>10.4</v>
      </c>
      <c r="D33" s="1341">
        <v>87.5</v>
      </c>
      <c r="E33" s="796">
        <v>3.3</v>
      </c>
      <c r="F33" s="1342">
        <v>1200</v>
      </c>
      <c r="G33" s="1343">
        <v>741.3461538461538</v>
      </c>
      <c r="H33" s="1344">
        <v>-96.22857142857143</v>
      </c>
    </row>
    <row r="34" spans="1:8" ht="12.75">
      <c r="A34" s="1338">
        <v>24</v>
      </c>
      <c r="B34" s="1339" t="s">
        <v>65</v>
      </c>
      <c r="C34" s="1340">
        <v>7</v>
      </c>
      <c r="D34" s="1341">
        <v>28.2</v>
      </c>
      <c r="E34" s="796">
        <v>2.9</v>
      </c>
      <c r="F34" s="1342">
        <v>311.764705882353</v>
      </c>
      <c r="G34" s="1343">
        <v>302.85714285714283</v>
      </c>
      <c r="H34" s="1344">
        <v>-89.71631205673759</v>
      </c>
    </row>
    <row r="35" spans="1:8" ht="12.75">
      <c r="A35" s="1338">
        <v>25</v>
      </c>
      <c r="B35" s="1339" t="s">
        <v>66</v>
      </c>
      <c r="C35" s="1340">
        <v>36.8</v>
      </c>
      <c r="D35" s="1341">
        <v>26</v>
      </c>
      <c r="E35" s="796">
        <v>36.5</v>
      </c>
      <c r="F35" s="1342">
        <v>94.70899470899468</v>
      </c>
      <c r="G35" s="1343">
        <v>-29.347826086956516</v>
      </c>
      <c r="H35" s="1344">
        <v>40.38461538461539</v>
      </c>
    </row>
    <row r="36" spans="1:8" ht="12.75">
      <c r="A36" s="1338">
        <v>26</v>
      </c>
      <c r="B36" s="1339" t="s">
        <v>67</v>
      </c>
      <c r="C36" s="1340">
        <v>1.3</v>
      </c>
      <c r="D36" s="1341">
        <v>2.5</v>
      </c>
      <c r="E36" s="796">
        <v>0</v>
      </c>
      <c r="F36" s="1342">
        <v>-60.6060606060606</v>
      </c>
      <c r="G36" s="1343">
        <v>92.30769230769229</v>
      </c>
      <c r="H36" s="1344">
        <v>-100</v>
      </c>
    </row>
    <row r="37" spans="1:8" ht="12.75">
      <c r="A37" s="1338">
        <v>27</v>
      </c>
      <c r="B37" s="1339" t="s">
        <v>68</v>
      </c>
      <c r="C37" s="1340">
        <v>8.9</v>
      </c>
      <c r="D37" s="1341">
        <v>27.2</v>
      </c>
      <c r="E37" s="796">
        <v>45.9</v>
      </c>
      <c r="F37" s="1342">
        <v>-70.43189368770764</v>
      </c>
      <c r="G37" s="1343">
        <v>205.61797752808985</v>
      </c>
      <c r="H37" s="1344">
        <v>68.75</v>
      </c>
    </row>
    <row r="38" spans="1:8" ht="12.75">
      <c r="A38" s="1338">
        <v>28</v>
      </c>
      <c r="B38" s="1339" t="s">
        <v>69</v>
      </c>
      <c r="C38" s="1340">
        <v>23.4</v>
      </c>
      <c r="D38" s="1341">
        <v>23.1</v>
      </c>
      <c r="E38" s="796">
        <v>46.3</v>
      </c>
      <c r="F38" s="1342">
        <v>2.183406113537117</v>
      </c>
      <c r="G38" s="1343">
        <v>-1.2820512820512704</v>
      </c>
      <c r="H38" s="1344">
        <v>100.4329004329004</v>
      </c>
    </row>
    <row r="39" spans="1:8" ht="12.75">
      <c r="A39" s="1338">
        <v>29</v>
      </c>
      <c r="B39" s="1339" t="s">
        <v>70</v>
      </c>
      <c r="C39" s="1340">
        <v>11.3</v>
      </c>
      <c r="D39" s="1341">
        <v>11.5</v>
      </c>
      <c r="E39" s="796">
        <v>14</v>
      </c>
      <c r="F39" s="1342">
        <v>927.2727272727273</v>
      </c>
      <c r="G39" s="1343">
        <v>1.7699115044247833</v>
      </c>
      <c r="H39" s="1344">
        <v>21.739130434782624</v>
      </c>
    </row>
    <row r="40" spans="1:8" ht="12.75">
      <c r="A40" s="1338">
        <v>30</v>
      </c>
      <c r="B40" s="1339" t="s">
        <v>71</v>
      </c>
      <c r="C40" s="1340">
        <v>21.6</v>
      </c>
      <c r="D40" s="1341">
        <v>14.9</v>
      </c>
      <c r="E40" s="796">
        <v>15.3</v>
      </c>
      <c r="F40" s="1342">
        <v>-29.411764705882348</v>
      </c>
      <c r="G40" s="1343">
        <v>-31.01851851851852</v>
      </c>
      <c r="H40" s="1344">
        <v>2.6845637583892596</v>
      </c>
    </row>
    <row r="41" spans="1:8" ht="12.75">
      <c r="A41" s="1338">
        <v>31</v>
      </c>
      <c r="B41" s="1339" t="s">
        <v>72</v>
      </c>
      <c r="C41" s="1340">
        <v>7.4</v>
      </c>
      <c r="D41" s="1341">
        <v>0.6</v>
      </c>
      <c r="E41" s="796">
        <v>12</v>
      </c>
      <c r="F41" s="1342">
        <v>-60.638297872340424</v>
      </c>
      <c r="G41" s="1343">
        <v>-91.89189189189189</v>
      </c>
      <c r="H41" s="1344">
        <v>1900</v>
      </c>
    </row>
    <row r="42" spans="1:8" ht="12.75">
      <c r="A42" s="1338">
        <v>32</v>
      </c>
      <c r="B42" s="1339" t="s">
        <v>73</v>
      </c>
      <c r="C42" s="1340">
        <v>24.7</v>
      </c>
      <c r="D42" s="1341">
        <v>23</v>
      </c>
      <c r="E42" s="796">
        <v>4.8</v>
      </c>
      <c r="F42" s="1342">
        <v>-81.30204390613171</v>
      </c>
      <c r="G42" s="1343">
        <v>-6.882591093117412</v>
      </c>
      <c r="H42" s="1344">
        <v>-79.13043478260869</v>
      </c>
    </row>
    <row r="43" spans="1:8" ht="12.75">
      <c r="A43" s="1338">
        <v>33</v>
      </c>
      <c r="B43" s="1339" t="s">
        <v>74</v>
      </c>
      <c r="C43" s="1340">
        <v>92.2</v>
      </c>
      <c r="D43" s="1341">
        <v>150</v>
      </c>
      <c r="E43" s="796">
        <v>155.3</v>
      </c>
      <c r="F43" s="1342">
        <v>-63.398173878523224</v>
      </c>
      <c r="G43" s="1343">
        <v>62.68980477223428</v>
      </c>
      <c r="H43" s="1344">
        <v>3.5333333333333456</v>
      </c>
    </row>
    <row r="44" spans="1:8" ht="12.75">
      <c r="A44" s="1338">
        <v>34</v>
      </c>
      <c r="B44" s="1339" t="s">
        <v>545</v>
      </c>
      <c r="C44" s="1340">
        <v>12.6</v>
      </c>
      <c r="D44" s="1341">
        <v>9.3</v>
      </c>
      <c r="E44" s="796">
        <v>38.7</v>
      </c>
      <c r="F44" s="1342">
        <v>-62.83185840707964</v>
      </c>
      <c r="G44" s="1343">
        <v>-26.19047619047619</v>
      </c>
      <c r="H44" s="1344">
        <v>316.1290322580645</v>
      </c>
    </row>
    <row r="45" spans="1:8" ht="12.75">
      <c r="A45" s="1338">
        <v>35</v>
      </c>
      <c r="B45" s="1339" t="s">
        <v>75</v>
      </c>
      <c r="C45" s="1340">
        <v>0</v>
      </c>
      <c r="D45" s="1341">
        <v>0</v>
      </c>
      <c r="E45" s="796">
        <v>0</v>
      </c>
      <c r="F45" s="1342" t="s">
        <v>1045</v>
      </c>
      <c r="G45" s="1343" t="s">
        <v>1045</v>
      </c>
      <c r="H45" s="1344" t="s">
        <v>1045</v>
      </c>
    </row>
    <row r="46" spans="1:8" ht="12.75">
      <c r="A46" s="1338">
        <v>36</v>
      </c>
      <c r="B46" s="1339" t="s">
        <v>76</v>
      </c>
      <c r="C46" s="1340">
        <v>67.9</v>
      </c>
      <c r="D46" s="1341">
        <v>94.6</v>
      </c>
      <c r="E46" s="796">
        <v>178.6</v>
      </c>
      <c r="F46" s="1342">
        <v>22.1223021582734</v>
      </c>
      <c r="G46" s="1343">
        <v>39.322533136966086</v>
      </c>
      <c r="H46" s="1344">
        <v>88.79492600422833</v>
      </c>
    </row>
    <row r="47" spans="1:8" ht="12.75">
      <c r="A47" s="1338">
        <v>37</v>
      </c>
      <c r="B47" s="1339" t="s">
        <v>77</v>
      </c>
      <c r="C47" s="1340">
        <v>10.3</v>
      </c>
      <c r="D47" s="1341">
        <v>25</v>
      </c>
      <c r="E47" s="796">
        <v>17.2</v>
      </c>
      <c r="F47" s="1342">
        <v>21.176470588235304</v>
      </c>
      <c r="G47" s="1343">
        <v>142.71844660194174</v>
      </c>
      <c r="H47" s="1344">
        <v>-31.2</v>
      </c>
    </row>
    <row r="48" spans="1:8" ht="12.75">
      <c r="A48" s="1338">
        <v>38</v>
      </c>
      <c r="B48" s="1339" t="s">
        <v>78</v>
      </c>
      <c r="C48" s="1340">
        <v>38.2</v>
      </c>
      <c r="D48" s="1341">
        <v>19</v>
      </c>
      <c r="E48" s="796">
        <v>15.3</v>
      </c>
      <c r="F48" s="1342">
        <v>4.945054945054949</v>
      </c>
      <c r="G48" s="1343">
        <v>-50.261780104712045</v>
      </c>
      <c r="H48" s="1344">
        <v>-19.473684210526315</v>
      </c>
    </row>
    <row r="49" spans="1:8" ht="12.75">
      <c r="A49" s="1338">
        <v>39</v>
      </c>
      <c r="B49" s="1339" t="s">
        <v>79</v>
      </c>
      <c r="C49" s="1340">
        <v>9.1</v>
      </c>
      <c r="D49" s="1341">
        <v>13.6</v>
      </c>
      <c r="E49" s="796">
        <v>19.4</v>
      </c>
      <c r="F49" s="1342">
        <v>-11.650485436893206</v>
      </c>
      <c r="G49" s="1343">
        <v>49.45054945054946</v>
      </c>
      <c r="H49" s="1344">
        <v>42.64705882352942</v>
      </c>
    </row>
    <row r="50" spans="1:8" ht="12.75">
      <c r="A50" s="1338">
        <v>40</v>
      </c>
      <c r="B50" s="1339" t="s">
        <v>80</v>
      </c>
      <c r="C50" s="1340">
        <v>20</v>
      </c>
      <c r="D50" s="1341">
        <v>38.7</v>
      </c>
      <c r="E50" s="796">
        <v>22</v>
      </c>
      <c r="F50" s="1342">
        <v>-36.102236421725244</v>
      </c>
      <c r="G50" s="1343">
        <v>93.5</v>
      </c>
      <c r="H50" s="1344">
        <v>-43.15245478036176</v>
      </c>
    </row>
    <row r="51" spans="1:8" ht="12.75">
      <c r="A51" s="1338">
        <v>41</v>
      </c>
      <c r="B51" s="1339" t="s">
        <v>81</v>
      </c>
      <c r="C51" s="1340">
        <v>33.3</v>
      </c>
      <c r="D51" s="1341">
        <v>34.8</v>
      </c>
      <c r="E51" s="796">
        <v>26.5</v>
      </c>
      <c r="F51" s="1342">
        <v>22.426470588235276</v>
      </c>
      <c r="G51" s="1343">
        <v>4.504504504504496</v>
      </c>
      <c r="H51" s="1344">
        <v>-23.850574712643663</v>
      </c>
    </row>
    <row r="52" spans="1:8" ht="12.75">
      <c r="A52" s="1338">
        <v>42</v>
      </c>
      <c r="B52" s="1339" t="s">
        <v>82</v>
      </c>
      <c r="C52" s="1340">
        <v>14.5</v>
      </c>
      <c r="D52" s="1341">
        <v>3.1</v>
      </c>
      <c r="E52" s="796">
        <v>1.4</v>
      </c>
      <c r="F52" s="1342">
        <v>119.69696969696972</v>
      </c>
      <c r="G52" s="1343">
        <v>-78.62068965517241</v>
      </c>
      <c r="H52" s="1344">
        <v>-54.83870967741936</v>
      </c>
    </row>
    <row r="53" spans="1:8" ht="12.75">
      <c r="A53" s="1338">
        <v>43</v>
      </c>
      <c r="B53" s="1339" t="s">
        <v>83</v>
      </c>
      <c r="C53" s="1340">
        <v>13.7</v>
      </c>
      <c r="D53" s="1341">
        <v>5.4</v>
      </c>
      <c r="E53" s="796">
        <v>4.2</v>
      </c>
      <c r="F53" s="1342">
        <v>291.4285714285714</v>
      </c>
      <c r="G53" s="1343">
        <v>-60.58394160583941</v>
      </c>
      <c r="H53" s="1344">
        <v>-22.222222222222214</v>
      </c>
    </row>
    <row r="54" spans="1:8" ht="12.75">
      <c r="A54" s="1338">
        <v>44</v>
      </c>
      <c r="B54" s="1339" t="s">
        <v>85</v>
      </c>
      <c r="C54" s="1340">
        <v>217</v>
      </c>
      <c r="D54" s="1341">
        <v>270.2</v>
      </c>
      <c r="E54" s="796">
        <v>155.2</v>
      </c>
      <c r="F54" s="1342">
        <v>-19.30085533655634</v>
      </c>
      <c r="G54" s="1343">
        <v>24.516129032258064</v>
      </c>
      <c r="H54" s="1344">
        <v>-42.56106587712806</v>
      </c>
    </row>
    <row r="55" spans="1:8" ht="12.75">
      <c r="A55" s="1338">
        <v>45</v>
      </c>
      <c r="B55" s="1339" t="s">
        <v>86</v>
      </c>
      <c r="C55" s="1340">
        <v>368.5</v>
      </c>
      <c r="D55" s="1341">
        <v>347.4</v>
      </c>
      <c r="E55" s="796">
        <v>129.9</v>
      </c>
      <c r="F55" s="1342">
        <v>196.46017699115043</v>
      </c>
      <c r="G55" s="1343">
        <v>-5.725915875169619</v>
      </c>
      <c r="H55" s="1344">
        <v>-62.607944732297064</v>
      </c>
    </row>
    <row r="56" spans="1:8" ht="12.75">
      <c r="A56" s="1338">
        <v>46</v>
      </c>
      <c r="B56" s="1339" t="s">
        <v>87</v>
      </c>
      <c r="C56" s="1340">
        <v>0</v>
      </c>
      <c r="D56" s="1341">
        <v>13.5</v>
      </c>
      <c r="E56" s="796">
        <v>91.4</v>
      </c>
      <c r="F56" s="1342">
        <v>-100</v>
      </c>
      <c r="G56" s="1343" t="s">
        <v>1045</v>
      </c>
      <c r="H56" s="1344">
        <v>577.0370370370371</v>
      </c>
    </row>
    <row r="57" spans="1:8" ht="12.75">
      <c r="A57" s="1338">
        <v>47</v>
      </c>
      <c r="B57" s="1339" t="s">
        <v>88</v>
      </c>
      <c r="C57" s="1340">
        <v>0</v>
      </c>
      <c r="D57" s="1341">
        <v>0</v>
      </c>
      <c r="E57" s="796">
        <v>0.4</v>
      </c>
      <c r="F57" s="1342" t="s">
        <v>1045</v>
      </c>
      <c r="G57" s="1343" t="s">
        <v>1045</v>
      </c>
      <c r="H57" s="1344" t="s">
        <v>1045</v>
      </c>
    </row>
    <row r="58" spans="1:8" ht="12.75">
      <c r="A58" s="1338">
        <v>48</v>
      </c>
      <c r="B58" s="1339" t="s">
        <v>89</v>
      </c>
      <c r="C58" s="1340">
        <v>0.2</v>
      </c>
      <c r="D58" s="1341">
        <v>0</v>
      </c>
      <c r="E58" s="796">
        <v>1.6</v>
      </c>
      <c r="F58" s="1342">
        <v>-66.66666666666666</v>
      </c>
      <c r="G58" s="1343">
        <v>-100</v>
      </c>
      <c r="H58" s="1344" t="s">
        <v>1045</v>
      </c>
    </row>
    <row r="59" spans="1:8" ht="12.75">
      <c r="A59" s="1338">
        <v>49</v>
      </c>
      <c r="B59" s="1339" t="s">
        <v>90</v>
      </c>
      <c r="C59" s="1340">
        <v>117.5</v>
      </c>
      <c r="D59" s="1341">
        <v>133.6</v>
      </c>
      <c r="E59" s="796">
        <v>140.7</v>
      </c>
      <c r="F59" s="1342">
        <v>-35.93238822246457</v>
      </c>
      <c r="G59" s="1343">
        <v>13.702127659574458</v>
      </c>
      <c r="H59" s="1344">
        <v>5.314371257485021</v>
      </c>
    </row>
    <row r="60" spans="1:8" ht="12.75">
      <c r="A60" s="1338">
        <v>50</v>
      </c>
      <c r="B60" s="1339" t="s">
        <v>91</v>
      </c>
      <c r="C60" s="1340">
        <v>0</v>
      </c>
      <c r="D60" s="1341">
        <v>0</v>
      </c>
      <c r="E60" s="796">
        <v>0</v>
      </c>
      <c r="F60" s="1342" t="s">
        <v>1045</v>
      </c>
      <c r="G60" s="1343" t="s">
        <v>1045</v>
      </c>
      <c r="H60" s="1344" t="s">
        <v>1045</v>
      </c>
    </row>
    <row r="61" spans="1:8" ht="12.75">
      <c r="A61" s="1338">
        <v>51</v>
      </c>
      <c r="B61" s="1339" t="s">
        <v>92</v>
      </c>
      <c r="C61" s="1340">
        <v>99.2</v>
      </c>
      <c r="D61" s="1341">
        <v>512.6</v>
      </c>
      <c r="E61" s="796">
        <v>571.1</v>
      </c>
      <c r="F61" s="1342">
        <v>18.94484412470024</v>
      </c>
      <c r="G61" s="1343">
        <v>416.73387096774195</v>
      </c>
      <c r="H61" s="1344">
        <v>11.412407335154114</v>
      </c>
    </row>
    <row r="62" spans="1:8" ht="12.75">
      <c r="A62" s="797"/>
      <c r="B62" s="377"/>
      <c r="C62" s="1340"/>
      <c r="D62" s="1341"/>
      <c r="E62" s="796"/>
      <c r="F62" s="1342"/>
      <c r="G62" s="1343"/>
      <c r="H62" s="1344"/>
    </row>
    <row r="63" spans="1:8" ht="12.75">
      <c r="A63" s="797"/>
      <c r="B63" s="400" t="s">
        <v>93</v>
      </c>
      <c r="C63" s="1345">
        <v>845.8</v>
      </c>
      <c r="D63" s="1346">
        <v>580.4350000000009</v>
      </c>
      <c r="E63" s="1347">
        <v>393.51399999999967</v>
      </c>
      <c r="F63" s="1348">
        <v>33.133952463403034</v>
      </c>
      <c r="G63" s="1349">
        <v>-31.37443840151323</v>
      </c>
      <c r="H63" s="1350">
        <v>-32.20360591625263</v>
      </c>
    </row>
    <row r="64" spans="1:8" ht="12.75">
      <c r="A64" s="797"/>
      <c r="B64" s="1351"/>
      <c r="C64" s="1345"/>
      <c r="D64" s="1346"/>
      <c r="E64" s="1347"/>
      <c r="F64" s="1348"/>
      <c r="G64" s="1349"/>
      <c r="H64" s="1350"/>
    </row>
    <row r="65" spans="1:8" ht="13.5" thickBot="1">
      <c r="A65" s="1352"/>
      <c r="B65" s="1353" t="s">
        <v>94</v>
      </c>
      <c r="C65" s="1354">
        <v>3270.2</v>
      </c>
      <c r="D65" s="1355">
        <v>3566.9</v>
      </c>
      <c r="E65" s="1356">
        <v>2827.8</v>
      </c>
      <c r="F65" s="1357">
        <v>-0.9570537282694431</v>
      </c>
      <c r="G65" s="1358">
        <v>9.072839581676973</v>
      </c>
      <c r="H65" s="1359">
        <v>-20.721074322240597</v>
      </c>
    </row>
    <row r="66" spans="1:8" ht="3.75" customHeight="1">
      <c r="A66" s="283"/>
      <c r="B66" s="1360"/>
      <c r="C66" s="283"/>
      <c r="D66" s="283"/>
      <c r="E66" s="1321"/>
      <c r="F66" s="283"/>
      <c r="G66" s="283"/>
      <c r="H66" s="283"/>
    </row>
    <row r="67" spans="1:8" ht="12.75">
      <c r="A67" s="283"/>
      <c r="B67" s="405" t="s">
        <v>95</v>
      </c>
      <c r="C67" s="283"/>
      <c r="D67" s="283"/>
      <c r="E67" s="1321"/>
      <c r="F67" s="283"/>
      <c r="G67" s="283"/>
      <c r="H67" s="283"/>
    </row>
    <row r="68" spans="1:8" ht="12.75">
      <c r="A68" s="283"/>
      <c r="B68" s="1361" t="s">
        <v>96</v>
      </c>
      <c r="C68" s="283"/>
      <c r="D68" s="283"/>
      <c r="E68" s="1321"/>
      <c r="F68" s="283"/>
      <c r="G68" s="283"/>
      <c r="H68" s="283"/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8" ht="12.75">
      <c r="A1" s="1684" t="s">
        <v>1418</v>
      </c>
      <c r="B1" s="1684"/>
      <c r="C1" s="1684"/>
      <c r="D1" s="1684"/>
      <c r="E1" s="1684"/>
      <c r="F1" s="1684"/>
      <c r="G1" s="1684"/>
      <c r="H1" s="1684"/>
    </row>
    <row r="2" spans="1:8" ht="15.75">
      <c r="A2" s="1845" t="s">
        <v>1108</v>
      </c>
      <c r="B2" s="1845"/>
      <c r="C2" s="1845"/>
      <c r="D2" s="1845"/>
      <c r="E2" s="1845"/>
      <c r="F2" s="1845"/>
      <c r="G2" s="1845"/>
      <c r="H2" s="1845"/>
    </row>
    <row r="3" spans="1:8" ht="12.75">
      <c r="A3" s="440"/>
      <c r="B3" s="440"/>
      <c r="C3" s="440"/>
      <c r="D3" s="440"/>
      <c r="E3" s="638"/>
      <c r="F3" s="440"/>
      <c r="G3" s="440"/>
      <c r="H3" s="440"/>
    </row>
    <row r="4" spans="1:8" ht="13.5" thickBot="1">
      <c r="A4" s="1846" t="s">
        <v>453</v>
      </c>
      <c r="B4" s="1846"/>
      <c r="C4" s="1846"/>
      <c r="D4" s="1846"/>
      <c r="E4" s="1846"/>
      <c r="F4" s="1846"/>
      <c r="G4" s="1846"/>
      <c r="H4" s="1846"/>
    </row>
    <row r="5" spans="1:8" ht="12.75">
      <c r="A5" s="1362"/>
      <c r="B5" s="1363"/>
      <c r="C5" s="1850" t="str">
        <f>'X-IND'!C5:E5</f>
        <v>First Month</v>
      </c>
      <c r="D5" s="1851"/>
      <c r="E5" s="1852"/>
      <c r="F5" s="1853" t="s">
        <v>788</v>
      </c>
      <c r="G5" s="1853"/>
      <c r="H5" s="1854"/>
    </row>
    <row r="6" spans="1:8" ht="12.75">
      <c r="A6" s="1364"/>
      <c r="B6" s="1365"/>
      <c r="C6" s="1366" t="str">
        <f>'X-IND'!C6</f>
        <v>2006/07</v>
      </c>
      <c r="D6" s="1367" t="str">
        <f>'X-IND'!D6</f>
        <v>2007/08P</v>
      </c>
      <c r="E6" s="1368" t="str">
        <f>'X-IND'!E6</f>
        <v>2008/09P</v>
      </c>
      <c r="F6" s="1369" t="str">
        <f>'X-IND'!F6</f>
        <v>2006/07</v>
      </c>
      <c r="G6" s="1367" t="str">
        <f>'X-IND'!G6</f>
        <v>2007/08</v>
      </c>
      <c r="H6" s="1370" t="str">
        <f>'X-IND'!H6</f>
        <v>2008/09</v>
      </c>
    </row>
    <row r="7" spans="1:8" ht="12.75">
      <c r="A7" s="1371"/>
      <c r="B7" s="1372" t="s">
        <v>41</v>
      </c>
      <c r="C7" s="1373">
        <v>1255.9</v>
      </c>
      <c r="D7" s="1374">
        <v>1039.9</v>
      </c>
      <c r="E7" s="1375">
        <v>2257.3</v>
      </c>
      <c r="F7" s="1376">
        <v>8.952893207252515</v>
      </c>
      <c r="G7" s="1377">
        <v>-17.19882156222627</v>
      </c>
      <c r="H7" s="1378">
        <v>117.0689489373978</v>
      </c>
    </row>
    <row r="8" spans="1:8" ht="12.75">
      <c r="A8" s="1379">
        <v>1</v>
      </c>
      <c r="B8" s="1380" t="s">
        <v>100</v>
      </c>
      <c r="C8" s="1381">
        <v>14.9</v>
      </c>
      <c r="D8" s="1382">
        <v>17.3</v>
      </c>
      <c r="E8" s="1383">
        <v>10.4</v>
      </c>
      <c r="F8" s="697">
        <v>-54.71124620060791</v>
      </c>
      <c r="G8" s="1384">
        <v>16.107382550335572</v>
      </c>
      <c r="H8" s="1385">
        <v>-39.884393063583815</v>
      </c>
    </row>
    <row r="9" spans="1:8" ht="12.75">
      <c r="A9" s="1379">
        <v>2</v>
      </c>
      <c r="B9" s="1380" t="s">
        <v>60</v>
      </c>
      <c r="C9" s="1381">
        <v>2.3</v>
      </c>
      <c r="D9" s="1382">
        <v>6.1</v>
      </c>
      <c r="E9" s="1383">
        <v>29.2</v>
      </c>
      <c r="F9" s="697">
        <v>155.55555555555554</v>
      </c>
      <c r="G9" s="1384">
        <v>165.21739130434787</v>
      </c>
      <c r="H9" s="1385">
        <v>378.6885245901639</v>
      </c>
    </row>
    <row r="10" spans="1:8" ht="12.75">
      <c r="A10" s="1379">
        <v>3</v>
      </c>
      <c r="B10" s="1380" t="s">
        <v>101</v>
      </c>
      <c r="C10" s="1381">
        <v>8.6</v>
      </c>
      <c r="D10" s="1382">
        <v>9</v>
      </c>
      <c r="E10" s="1383">
        <v>18.7</v>
      </c>
      <c r="F10" s="697">
        <v>72</v>
      </c>
      <c r="G10" s="1384">
        <v>4.651162790697683</v>
      </c>
      <c r="H10" s="1385">
        <v>107.77777777777774</v>
      </c>
    </row>
    <row r="11" spans="1:8" ht="12.75">
      <c r="A11" s="1379">
        <v>4</v>
      </c>
      <c r="B11" s="1380" t="s">
        <v>102</v>
      </c>
      <c r="C11" s="1381">
        <v>0</v>
      </c>
      <c r="D11" s="1382">
        <v>0</v>
      </c>
      <c r="E11" s="1383">
        <v>0</v>
      </c>
      <c r="F11" s="697" t="s">
        <v>1045</v>
      </c>
      <c r="G11" s="1384" t="s">
        <v>1045</v>
      </c>
      <c r="H11" s="1385" t="s">
        <v>1045</v>
      </c>
    </row>
    <row r="12" spans="1:8" ht="12.75">
      <c r="A12" s="1379">
        <v>5</v>
      </c>
      <c r="B12" s="1380" t="s">
        <v>72</v>
      </c>
      <c r="C12" s="1381">
        <v>90.4</v>
      </c>
      <c r="D12" s="1382">
        <v>30.4</v>
      </c>
      <c r="E12" s="1383">
        <v>150.3</v>
      </c>
      <c r="F12" s="697">
        <v>-23.969722455845243</v>
      </c>
      <c r="G12" s="1384">
        <v>-66.3716814159292</v>
      </c>
      <c r="H12" s="1385">
        <v>394.40789473684214</v>
      </c>
    </row>
    <row r="13" spans="1:8" ht="12.75">
      <c r="A13" s="1379">
        <v>6</v>
      </c>
      <c r="B13" s="1380" t="s">
        <v>545</v>
      </c>
      <c r="C13" s="1381">
        <v>31.8</v>
      </c>
      <c r="D13" s="1382">
        <v>51.7</v>
      </c>
      <c r="E13" s="1383">
        <v>974.2</v>
      </c>
      <c r="F13" s="697">
        <v>-1.242236024844729</v>
      </c>
      <c r="G13" s="1384">
        <v>62.578616352201266</v>
      </c>
      <c r="H13" s="1385">
        <v>1784.3326885880078</v>
      </c>
    </row>
    <row r="14" spans="1:8" ht="12.75">
      <c r="A14" s="1379">
        <v>7</v>
      </c>
      <c r="B14" s="1380" t="s">
        <v>103</v>
      </c>
      <c r="C14" s="1381">
        <v>514.9</v>
      </c>
      <c r="D14" s="1382">
        <v>445.5</v>
      </c>
      <c r="E14" s="1383">
        <v>428.1</v>
      </c>
      <c r="F14" s="697">
        <v>7.80988274706867</v>
      </c>
      <c r="G14" s="1384">
        <v>-13.478345309768883</v>
      </c>
      <c r="H14" s="1385">
        <v>-3.905723905723903</v>
      </c>
    </row>
    <row r="15" spans="1:8" ht="12.75">
      <c r="A15" s="1379">
        <v>8</v>
      </c>
      <c r="B15" s="1380" t="s">
        <v>104</v>
      </c>
      <c r="C15" s="1381">
        <v>1.5</v>
      </c>
      <c r="D15" s="1382">
        <v>1.6</v>
      </c>
      <c r="E15" s="1383">
        <v>0.9</v>
      </c>
      <c r="F15" s="697">
        <v>-50</v>
      </c>
      <c r="G15" s="1384">
        <v>6.666666666666671</v>
      </c>
      <c r="H15" s="1385">
        <v>-43.75</v>
      </c>
    </row>
    <row r="16" spans="1:8" ht="12.75">
      <c r="A16" s="1379">
        <v>9</v>
      </c>
      <c r="B16" s="1380" t="s">
        <v>105</v>
      </c>
      <c r="C16" s="1381">
        <v>17.3</v>
      </c>
      <c r="D16" s="1382">
        <v>30.8</v>
      </c>
      <c r="E16" s="1383">
        <v>22.1</v>
      </c>
      <c r="F16" s="697">
        <v>-10.824742268041234</v>
      </c>
      <c r="G16" s="1384">
        <v>78.03468208092485</v>
      </c>
      <c r="H16" s="1385">
        <v>-28.246753246753244</v>
      </c>
    </row>
    <row r="17" spans="1:8" ht="12.75">
      <c r="A17" s="1379">
        <v>10</v>
      </c>
      <c r="B17" s="1380" t="s">
        <v>106</v>
      </c>
      <c r="C17" s="1381">
        <v>44.9</v>
      </c>
      <c r="D17" s="1382">
        <v>13.6</v>
      </c>
      <c r="E17" s="1383">
        <v>56.2</v>
      </c>
      <c r="F17" s="697">
        <v>106.91244239631334</v>
      </c>
      <c r="G17" s="1384">
        <v>-69.71046770601336</v>
      </c>
      <c r="H17" s="1385">
        <v>313.2352941176471</v>
      </c>
    </row>
    <row r="18" spans="1:8" ht="12.75">
      <c r="A18" s="1379">
        <v>11</v>
      </c>
      <c r="B18" s="1380" t="s">
        <v>107</v>
      </c>
      <c r="C18" s="1381">
        <v>21.9</v>
      </c>
      <c r="D18" s="1382">
        <v>8.7</v>
      </c>
      <c r="E18" s="1383">
        <v>15</v>
      </c>
      <c r="F18" s="697">
        <v>1188.2352941176468</v>
      </c>
      <c r="G18" s="1384">
        <v>-60.273972602739725</v>
      </c>
      <c r="H18" s="1385">
        <v>72.41379310344828</v>
      </c>
    </row>
    <row r="19" spans="1:8" ht="12.75">
      <c r="A19" s="1379">
        <v>12</v>
      </c>
      <c r="B19" s="1380" t="s">
        <v>108</v>
      </c>
      <c r="C19" s="1381">
        <v>507.4</v>
      </c>
      <c r="D19" s="1382">
        <v>425.2</v>
      </c>
      <c r="E19" s="1383">
        <v>552.2</v>
      </c>
      <c r="F19" s="697">
        <v>15.475648611743281</v>
      </c>
      <c r="G19" s="1384">
        <v>-16.200236499802912</v>
      </c>
      <c r="H19" s="1385">
        <v>29.86829727187208</v>
      </c>
    </row>
    <row r="20" spans="1:8" ht="12.75">
      <c r="A20" s="1371"/>
      <c r="B20" s="1386"/>
      <c r="C20" s="1381"/>
      <c r="D20" s="1382"/>
      <c r="E20" s="1383"/>
      <c r="F20" s="697"/>
      <c r="G20" s="1384"/>
      <c r="H20" s="1385"/>
    </row>
    <row r="21" spans="1:8" ht="12.75">
      <c r="A21" s="1371"/>
      <c r="B21" s="1387" t="s">
        <v>93</v>
      </c>
      <c r="C21" s="1388">
        <v>255.4</v>
      </c>
      <c r="D21" s="1389">
        <v>813</v>
      </c>
      <c r="E21" s="1390">
        <v>448.8</v>
      </c>
      <c r="F21" s="1391">
        <v>-57.917284560883154</v>
      </c>
      <c r="G21" s="1392">
        <v>218.32419733750964</v>
      </c>
      <c r="H21" s="1393">
        <v>-44.79704797047974</v>
      </c>
    </row>
    <row r="22" spans="1:8" ht="12.75">
      <c r="A22" s="1371"/>
      <c r="B22" s="1386"/>
      <c r="C22" s="1388"/>
      <c r="D22" s="1389"/>
      <c r="E22" s="1394"/>
      <c r="F22" s="1391"/>
      <c r="G22" s="1392"/>
      <c r="H22" s="1393"/>
    </row>
    <row r="23" spans="1:8" ht="13.5" thickBot="1">
      <c r="A23" s="1395"/>
      <c r="B23" s="1396" t="s">
        <v>109</v>
      </c>
      <c r="C23" s="1397">
        <v>1511.3</v>
      </c>
      <c r="D23" s="1398">
        <v>1852.9</v>
      </c>
      <c r="E23" s="1399">
        <v>2706.1</v>
      </c>
      <c r="F23" s="1400">
        <v>-14.111161627642645</v>
      </c>
      <c r="G23" s="1401">
        <v>22.603056970819836</v>
      </c>
      <c r="H23" s="1402">
        <v>46.046737546548655</v>
      </c>
    </row>
    <row r="24" spans="1:8" ht="12.75">
      <c r="A24" s="798"/>
      <c r="B24" s="440"/>
      <c r="C24" s="1403"/>
      <c r="D24" s="1403"/>
      <c r="E24" s="1404"/>
      <c r="F24" s="1403"/>
      <c r="G24" s="1403"/>
      <c r="H24" s="1403"/>
    </row>
    <row r="25" spans="1:8" ht="12.75">
      <c r="A25" s="1405" t="s">
        <v>95</v>
      </c>
      <c r="B25" s="440"/>
      <c r="C25" s="1403"/>
      <c r="D25" s="1403"/>
      <c r="E25" s="1404"/>
      <c r="F25" s="1403"/>
      <c r="G25" s="1403"/>
      <c r="H25" s="1403"/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H6" sqref="H6"/>
    </sheetView>
  </sheetViews>
  <sheetFormatPr defaultColWidth="9.140625" defaultRowHeight="12.75"/>
  <cols>
    <col min="1" max="1" width="3.7109375" style="0" customWidth="1"/>
    <col min="2" max="2" width="22.7109375" style="0" customWidth="1"/>
    <col min="8" max="8" width="10.28125" style="0" customWidth="1"/>
  </cols>
  <sheetData>
    <row r="1" spans="1:8" s="76" customFormat="1" ht="12.75">
      <c r="A1" s="1684" t="s">
        <v>212</v>
      </c>
      <c r="B1" s="1684"/>
      <c r="C1" s="1684"/>
      <c r="D1" s="1684"/>
      <c r="E1" s="1684"/>
      <c r="F1" s="1684"/>
      <c r="G1" s="1684"/>
      <c r="H1" s="1684"/>
    </row>
    <row r="2" spans="1:8" ht="15.75">
      <c r="A2" s="1845" t="s">
        <v>1109</v>
      </c>
      <c r="B2" s="1845"/>
      <c r="C2" s="1845"/>
      <c r="D2" s="1845"/>
      <c r="E2" s="1845"/>
      <c r="F2" s="1845"/>
      <c r="G2" s="1845"/>
      <c r="H2" s="1845"/>
    </row>
    <row r="3" spans="1:8" ht="3.75" customHeight="1">
      <c r="A3" s="1406"/>
      <c r="B3" s="440"/>
      <c r="C3" s="440"/>
      <c r="D3" s="440"/>
      <c r="E3" s="638"/>
      <c r="F3" s="440"/>
      <c r="G3" s="440"/>
      <c r="H3" s="440"/>
    </row>
    <row r="4" spans="1:8" ht="13.5" thickBot="1">
      <c r="A4" s="1846" t="s">
        <v>453</v>
      </c>
      <c r="B4" s="1846"/>
      <c r="C4" s="1846"/>
      <c r="D4" s="1846"/>
      <c r="E4" s="1846"/>
      <c r="F4" s="1846"/>
      <c r="G4" s="1846"/>
      <c r="H4" s="1846"/>
    </row>
    <row r="5" spans="1:8" ht="12.75">
      <c r="A5" s="1362"/>
      <c r="B5" s="1363"/>
      <c r="C5" s="1850" t="str">
        <f>'X-IND'!C5:E5</f>
        <v>First Month</v>
      </c>
      <c r="D5" s="1851"/>
      <c r="E5" s="1852"/>
      <c r="F5" s="1853" t="s">
        <v>788</v>
      </c>
      <c r="G5" s="1853"/>
      <c r="H5" s="1854"/>
    </row>
    <row r="6" spans="1:8" ht="12.75">
      <c r="A6" s="1364"/>
      <c r="B6" s="1365"/>
      <c r="C6" s="1366" t="str">
        <f>'X-Others'!C6</f>
        <v>2006/07</v>
      </c>
      <c r="D6" s="1367" t="str">
        <f>'X-Others'!D6</f>
        <v>2007/08P</v>
      </c>
      <c r="E6" s="1368" t="str">
        <f>'X-Others'!E6</f>
        <v>2008/09P</v>
      </c>
      <c r="F6" s="1369" t="str">
        <f>'X-Others'!F6</f>
        <v>2006/07</v>
      </c>
      <c r="G6" s="1367" t="str">
        <f>'X-Others'!G6</f>
        <v>2007/08</v>
      </c>
      <c r="H6" s="1410" t="str">
        <f>'X-Others'!H6</f>
        <v>2008/09</v>
      </c>
    </row>
    <row r="7" spans="1:8" ht="12.75">
      <c r="A7" s="1371"/>
      <c r="B7" s="1372" t="s">
        <v>41</v>
      </c>
      <c r="C7" s="1373">
        <v>6749.3369999999995</v>
      </c>
      <c r="D7" s="1374">
        <v>8125.447000000001</v>
      </c>
      <c r="E7" s="1407">
        <v>9277.639</v>
      </c>
      <c r="F7" s="1376">
        <v>9.679331134114392</v>
      </c>
      <c r="G7" s="1377">
        <v>20.388817449773228</v>
      </c>
      <c r="H7" s="1378">
        <v>14.180044494782848</v>
      </c>
    </row>
    <row r="8" spans="1:8" ht="12.75">
      <c r="A8" s="1379">
        <v>1</v>
      </c>
      <c r="B8" s="1408" t="s">
        <v>110</v>
      </c>
      <c r="C8" s="1381">
        <v>41.2</v>
      </c>
      <c r="D8" s="1382">
        <v>63.9</v>
      </c>
      <c r="E8" s="1383">
        <v>140.7</v>
      </c>
      <c r="F8" s="697">
        <v>88.99082568807339</v>
      </c>
      <c r="G8" s="1384">
        <v>55.097087378640765</v>
      </c>
      <c r="H8" s="1385">
        <v>120.18779342723005</v>
      </c>
    </row>
    <row r="9" spans="1:8" ht="12.75">
      <c r="A9" s="1379">
        <v>2</v>
      </c>
      <c r="B9" s="1408" t="s">
        <v>111</v>
      </c>
      <c r="C9" s="1381">
        <v>16.91</v>
      </c>
      <c r="D9" s="1382">
        <v>49.158</v>
      </c>
      <c r="E9" s="1383">
        <v>52.789</v>
      </c>
      <c r="F9" s="697">
        <v>-29.54166666666667</v>
      </c>
      <c r="G9" s="1384">
        <v>190.70372560615021</v>
      </c>
      <c r="H9" s="1385">
        <v>7.386386752919165</v>
      </c>
    </row>
    <row r="10" spans="1:8" ht="12.75">
      <c r="A10" s="1379">
        <v>3</v>
      </c>
      <c r="B10" s="1408" t="s">
        <v>112</v>
      </c>
      <c r="C10" s="1381">
        <v>46.6</v>
      </c>
      <c r="D10" s="1382">
        <v>8.7</v>
      </c>
      <c r="E10" s="1383">
        <v>35.8</v>
      </c>
      <c r="F10" s="697">
        <v>58.503401360544245</v>
      </c>
      <c r="G10" s="1384">
        <v>-81.3304721030043</v>
      </c>
      <c r="H10" s="1385">
        <v>311.49425287356325</v>
      </c>
    </row>
    <row r="11" spans="1:8" ht="12.75">
      <c r="A11" s="1379">
        <v>4</v>
      </c>
      <c r="B11" s="1408" t="s">
        <v>113</v>
      </c>
      <c r="C11" s="1381">
        <v>27.3</v>
      </c>
      <c r="D11" s="1382">
        <v>14.3</v>
      </c>
      <c r="E11" s="1383">
        <v>10.6</v>
      </c>
      <c r="F11" s="697">
        <v>78.43137254901958</v>
      </c>
      <c r="G11" s="1384">
        <v>-47.61904761904761</v>
      </c>
      <c r="H11" s="1385">
        <v>-25.87412587412588</v>
      </c>
    </row>
    <row r="12" spans="1:8" ht="12.75">
      <c r="A12" s="1379">
        <v>5</v>
      </c>
      <c r="B12" s="1408" t="s">
        <v>114</v>
      </c>
      <c r="C12" s="1381">
        <v>22</v>
      </c>
      <c r="D12" s="1382">
        <v>22.6</v>
      </c>
      <c r="E12" s="1383">
        <v>37.9</v>
      </c>
      <c r="F12" s="697">
        <v>368.0851063829787</v>
      </c>
      <c r="G12" s="1384">
        <v>2.7272727272727337</v>
      </c>
      <c r="H12" s="1385">
        <v>67.69911504424778</v>
      </c>
    </row>
    <row r="13" spans="1:8" ht="12.75">
      <c r="A13" s="1379">
        <v>6</v>
      </c>
      <c r="B13" s="1408" t="s">
        <v>115</v>
      </c>
      <c r="C13" s="1381">
        <v>179</v>
      </c>
      <c r="D13" s="1382">
        <v>49.1</v>
      </c>
      <c r="E13" s="1383">
        <v>161.1</v>
      </c>
      <c r="F13" s="697">
        <v>142.54742547425474</v>
      </c>
      <c r="G13" s="1384">
        <v>-72.56983240223464</v>
      </c>
      <c r="H13" s="1385">
        <v>228.10590631364562</v>
      </c>
    </row>
    <row r="14" spans="1:8" ht="12.75">
      <c r="A14" s="1379">
        <v>7</v>
      </c>
      <c r="B14" s="1408" t="s">
        <v>116</v>
      </c>
      <c r="C14" s="1381">
        <v>70</v>
      </c>
      <c r="D14" s="1382">
        <v>0</v>
      </c>
      <c r="E14" s="1383">
        <v>0</v>
      </c>
      <c r="F14" s="697">
        <v>-70.93023255813954</v>
      </c>
      <c r="G14" s="1384">
        <v>-100</v>
      </c>
      <c r="H14" s="1385" t="s">
        <v>1045</v>
      </c>
    </row>
    <row r="15" spans="1:8" ht="12.75">
      <c r="A15" s="1379">
        <v>8</v>
      </c>
      <c r="B15" s="1408" t="s">
        <v>50</v>
      </c>
      <c r="C15" s="1381">
        <v>170.8</v>
      </c>
      <c r="D15" s="1382">
        <v>203.2</v>
      </c>
      <c r="E15" s="1383">
        <v>263.6</v>
      </c>
      <c r="F15" s="697">
        <v>-67.02702702702703</v>
      </c>
      <c r="G15" s="1384">
        <v>18.969555035128778</v>
      </c>
      <c r="H15" s="1385">
        <v>29.724409448818903</v>
      </c>
    </row>
    <row r="16" spans="1:8" ht="12.75">
      <c r="A16" s="1379">
        <v>9</v>
      </c>
      <c r="B16" s="1408" t="s">
        <v>117</v>
      </c>
      <c r="C16" s="1381">
        <v>31.6</v>
      </c>
      <c r="D16" s="1382">
        <v>40.5</v>
      </c>
      <c r="E16" s="1383">
        <v>38.1</v>
      </c>
      <c r="F16" s="697">
        <v>66.31578947368422</v>
      </c>
      <c r="G16" s="1384">
        <v>28.1645569620253</v>
      </c>
      <c r="H16" s="1385">
        <v>-5.925925925925924</v>
      </c>
    </row>
    <row r="17" spans="1:8" ht="12.75">
      <c r="A17" s="1379">
        <v>10</v>
      </c>
      <c r="B17" s="1408" t="s">
        <v>118</v>
      </c>
      <c r="C17" s="1381">
        <v>50.317</v>
      </c>
      <c r="D17" s="1382">
        <v>312.732</v>
      </c>
      <c r="E17" s="1383">
        <v>8.816</v>
      </c>
      <c r="F17" s="697">
        <v>-57.3223070398643</v>
      </c>
      <c r="G17" s="1384">
        <v>521.5235407516346</v>
      </c>
      <c r="H17" s="1385">
        <v>-97.18097284575931</v>
      </c>
    </row>
    <row r="18" spans="1:8" ht="12.75">
      <c r="A18" s="1379">
        <v>11</v>
      </c>
      <c r="B18" s="1408" t="s">
        <v>119</v>
      </c>
      <c r="C18" s="1381">
        <v>5</v>
      </c>
      <c r="D18" s="1382">
        <v>3.4</v>
      </c>
      <c r="E18" s="1383">
        <v>3.4</v>
      </c>
      <c r="F18" s="697">
        <v>100</v>
      </c>
      <c r="G18" s="1384">
        <v>-32</v>
      </c>
      <c r="H18" s="1385">
        <v>0</v>
      </c>
    </row>
    <row r="19" spans="1:8" ht="12.75">
      <c r="A19" s="1379">
        <v>12</v>
      </c>
      <c r="B19" s="1408" t="s">
        <v>120</v>
      </c>
      <c r="C19" s="1381">
        <v>42.7</v>
      </c>
      <c r="D19" s="1382">
        <v>45</v>
      </c>
      <c r="E19" s="1383">
        <v>54.5</v>
      </c>
      <c r="F19" s="697">
        <v>-44.76067270375162</v>
      </c>
      <c r="G19" s="1384">
        <v>5.386416861826689</v>
      </c>
      <c r="H19" s="1385">
        <v>21.1111111111111</v>
      </c>
    </row>
    <row r="20" spans="1:8" ht="12.75">
      <c r="A20" s="1379">
        <v>13</v>
      </c>
      <c r="B20" s="1408" t="s">
        <v>121</v>
      </c>
      <c r="C20" s="1381">
        <v>12.1</v>
      </c>
      <c r="D20" s="1382">
        <v>21.2</v>
      </c>
      <c r="E20" s="1383">
        <v>24.6</v>
      </c>
      <c r="F20" s="697">
        <v>-48.068669527897</v>
      </c>
      <c r="G20" s="1384">
        <v>75.20661157024793</v>
      </c>
      <c r="H20" s="1385">
        <v>16.037735849056617</v>
      </c>
    </row>
    <row r="21" spans="1:8" ht="12.75">
      <c r="A21" s="1379">
        <v>14</v>
      </c>
      <c r="B21" s="1408" t="s">
        <v>122</v>
      </c>
      <c r="C21" s="1381">
        <v>6.1</v>
      </c>
      <c r="D21" s="1382">
        <v>7.4</v>
      </c>
      <c r="E21" s="1383">
        <v>7.3</v>
      </c>
      <c r="F21" s="697">
        <v>-8.955223880597018</v>
      </c>
      <c r="G21" s="1384">
        <v>21.311475409836092</v>
      </c>
      <c r="H21" s="1385">
        <v>-1.3513513513513544</v>
      </c>
    </row>
    <row r="22" spans="1:8" ht="12.75">
      <c r="A22" s="1379">
        <v>15</v>
      </c>
      <c r="B22" s="1408" t="s">
        <v>123</v>
      </c>
      <c r="C22" s="1381">
        <v>184.1</v>
      </c>
      <c r="D22" s="1382">
        <v>188.2</v>
      </c>
      <c r="E22" s="1383">
        <v>213</v>
      </c>
      <c r="F22" s="697">
        <v>73.35216572504709</v>
      </c>
      <c r="G22" s="1384">
        <v>2.227050516023894</v>
      </c>
      <c r="H22" s="1385">
        <v>13.177470775770473</v>
      </c>
    </row>
    <row r="23" spans="1:8" ht="12.75">
      <c r="A23" s="1379">
        <v>16</v>
      </c>
      <c r="B23" s="1408" t="s">
        <v>124</v>
      </c>
      <c r="C23" s="1381">
        <v>21.4</v>
      </c>
      <c r="D23" s="1382">
        <v>37.1</v>
      </c>
      <c r="E23" s="1383">
        <v>41.2</v>
      </c>
      <c r="F23" s="697">
        <v>51.773049645390074</v>
      </c>
      <c r="G23" s="1384">
        <v>73.36448598130843</v>
      </c>
      <c r="H23" s="1385">
        <v>11.051212938005392</v>
      </c>
    </row>
    <row r="24" spans="1:8" ht="12.75">
      <c r="A24" s="1379">
        <v>17</v>
      </c>
      <c r="B24" s="1408" t="s">
        <v>54</v>
      </c>
      <c r="C24" s="1381">
        <v>69.4</v>
      </c>
      <c r="D24" s="1382">
        <v>82.4</v>
      </c>
      <c r="E24" s="1383">
        <v>34.5</v>
      </c>
      <c r="F24" s="697">
        <v>-13.358302122347055</v>
      </c>
      <c r="G24" s="1384">
        <v>18.731988472622476</v>
      </c>
      <c r="H24" s="1385">
        <v>-58.13106796116505</v>
      </c>
    </row>
    <row r="25" spans="1:8" ht="12.75">
      <c r="A25" s="1379">
        <v>18</v>
      </c>
      <c r="B25" s="1408" t="s">
        <v>125</v>
      </c>
      <c r="C25" s="1381">
        <v>28.1</v>
      </c>
      <c r="D25" s="1382">
        <v>37.1</v>
      </c>
      <c r="E25" s="1383">
        <v>53.4</v>
      </c>
      <c r="F25" s="697">
        <v>-24.664879356568363</v>
      </c>
      <c r="G25" s="1384">
        <v>32.028469750889684</v>
      </c>
      <c r="H25" s="1385">
        <v>43.93530997304583</v>
      </c>
    </row>
    <row r="26" spans="1:8" ht="12.75">
      <c r="A26" s="1379">
        <v>19</v>
      </c>
      <c r="B26" s="1408" t="s">
        <v>126</v>
      </c>
      <c r="C26" s="1381">
        <v>138.32</v>
      </c>
      <c r="D26" s="1382">
        <v>104.033</v>
      </c>
      <c r="E26" s="1383">
        <v>983.106</v>
      </c>
      <c r="F26" s="697">
        <v>73.55081555834377</v>
      </c>
      <c r="G26" s="1384">
        <v>-24.788172353961826</v>
      </c>
      <c r="H26" s="1385">
        <v>844.9943767842897</v>
      </c>
    </row>
    <row r="27" spans="1:8" ht="12.75">
      <c r="A27" s="1379">
        <v>20</v>
      </c>
      <c r="B27" s="1408" t="s">
        <v>127</v>
      </c>
      <c r="C27" s="1381">
        <v>15.6</v>
      </c>
      <c r="D27" s="1382">
        <v>21.9</v>
      </c>
      <c r="E27" s="1383">
        <v>18.6</v>
      </c>
      <c r="F27" s="697">
        <v>92.59259259259261</v>
      </c>
      <c r="G27" s="1384">
        <v>40.38461538461539</v>
      </c>
      <c r="H27" s="1385">
        <v>-15.068493150684915</v>
      </c>
    </row>
    <row r="28" spans="1:8" ht="12.75">
      <c r="A28" s="1379">
        <v>21</v>
      </c>
      <c r="B28" s="1408" t="s">
        <v>128</v>
      </c>
      <c r="C28" s="1381">
        <v>70.6</v>
      </c>
      <c r="D28" s="1382">
        <v>54.6</v>
      </c>
      <c r="E28" s="1383">
        <v>35.3</v>
      </c>
      <c r="F28" s="697">
        <v>189.344262295082</v>
      </c>
      <c r="G28" s="1384">
        <v>-22.662889518413593</v>
      </c>
      <c r="H28" s="1385">
        <v>-35.34798534798536</v>
      </c>
    </row>
    <row r="29" spans="1:8" ht="12.75">
      <c r="A29" s="1379">
        <v>22</v>
      </c>
      <c r="B29" s="1408" t="s">
        <v>63</v>
      </c>
      <c r="C29" s="1381">
        <v>35.5</v>
      </c>
      <c r="D29" s="1382">
        <v>19</v>
      </c>
      <c r="E29" s="1383">
        <v>18.3</v>
      </c>
      <c r="F29" s="697">
        <v>-5.333333333333329</v>
      </c>
      <c r="G29" s="1384">
        <v>-46.47887323943662</v>
      </c>
      <c r="H29" s="1385">
        <v>-3.6842105263157947</v>
      </c>
    </row>
    <row r="30" spans="1:8" ht="12.75">
      <c r="A30" s="1379">
        <v>23</v>
      </c>
      <c r="B30" s="1408" t="s">
        <v>129</v>
      </c>
      <c r="C30" s="1381">
        <v>273.28</v>
      </c>
      <c r="D30" s="1382">
        <v>666.98</v>
      </c>
      <c r="E30" s="1383">
        <v>427.642</v>
      </c>
      <c r="F30" s="697">
        <v>49.4967177242888</v>
      </c>
      <c r="G30" s="1384">
        <v>144.06469555035133</v>
      </c>
      <c r="H30" s="1385">
        <v>-35.88383459773907</v>
      </c>
    </row>
    <row r="31" spans="1:8" ht="12.75">
      <c r="A31" s="1379">
        <v>24</v>
      </c>
      <c r="B31" s="1408" t="s">
        <v>130</v>
      </c>
      <c r="C31" s="1381">
        <v>142.91</v>
      </c>
      <c r="D31" s="1382">
        <v>54.544</v>
      </c>
      <c r="E31" s="1383">
        <v>226.486</v>
      </c>
      <c r="F31" s="697">
        <v>88.78467635402905</v>
      </c>
      <c r="G31" s="1384">
        <v>-61.83332167098174</v>
      </c>
      <c r="H31" s="1385">
        <v>315.2354062775007</v>
      </c>
    </row>
    <row r="32" spans="1:8" ht="12.75">
      <c r="A32" s="1379">
        <v>25</v>
      </c>
      <c r="B32" s="1408" t="s">
        <v>131</v>
      </c>
      <c r="C32" s="1381">
        <v>435.1</v>
      </c>
      <c r="D32" s="1382">
        <v>378.1</v>
      </c>
      <c r="E32" s="1383">
        <v>494.3</v>
      </c>
      <c r="F32" s="697">
        <v>36.480552070263485</v>
      </c>
      <c r="G32" s="1384">
        <v>-13.100436681222703</v>
      </c>
      <c r="H32" s="1385">
        <v>30.732610420523656</v>
      </c>
    </row>
    <row r="33" spans="1:8" ht="12.75">
      <c r="A33" s="1379">
        <v>26</v>
      </c>
      <c r="B33" s="1408" t="s">
        <v>132</v>
      </c>
      <c r="C33" s="1381">
        <v>4.7</v>
      </c>
      <c r="D33" s="1382">
        <v>0.5</v>
      </c>
      <c r="E33" s="1383">
        <v>0</v>
      </c>
      <c r="F33" s="697">
        <v>-57.272727272727266</v>
      </c>
      <c r="G33" s="1384">
        <v>-89.36170212765957</v>
      </c>
      <c r="H33" s="1385">
        <v>-100</v>
      </c>
    </row>
    <row r="34" spans="1:8" ht="12.75">
      <c r="A34" s="1379">
        <v>27</v>
      </c>
      <c r="B34" s="1408" t="s">
        <v>133</v>
      </c>
      <c r="C34" s="1381">
        <v>270</v>
      </c>
      <c r="D34" s="1382">
        <v>268.8</v>
      </c>
      <c r="E34" s="1383">
        <v>399.4</v>
      </c>
      <c r="F34" s="697">
        <v>46.97876973326075</v>
      </c>
      <c r="G34" s="1384">
        <v>-0.44444444444444287</v>
      </c>
      <c r="H34" s="1385">
        <v>48.58630952380952</v>
      </c>
    </row>
    <row r="35" spans="1:8" ht="12.75">
      <c r="A35" s="1379">
        <v>28</v>
      </c>
      <c r="B35" s="1408" t="s">
        <v>134</v>
      </c>
      <c r="C35" s="1381">
        <v>24.5</v>
      </c>
      <c r="D35" s="1382">
        <v>18.7</v>
      </c>
      <c r="E35" s="1383">
        <v>28</v>
      </c>
      <c r="F35" s="697">
        <v>-52.88461538461539</v>
      </c>
      <c r="G35" s="1384">
        <v>-23.673469387755105</v>
      </c>
      <c r="H35" s="1385">
        <v>49.7326203208556</v>
      </c>
    </row>
    <row r="36" spans="1:8" ht="12.75">
      <c r="A36" s="1379">
        <v>29</v>
      </c>
      <c r="B36" s="1408" t="s">
        <v>70</v>
      </c>
      <c r="C36" s="1381">
        <v>60.2</v>
      </c>
      <c r="D36" s="1382">
        <v>40.8</v>
      </c>
      <c r="E36" s="1383">
        <v>80.5</v>
      </c>
      <c r="F36" s="697">
        <v>58.00524934383202</v>
      </c>
      <c r="G36" s="1384">
        <v>-32.225913621262464</v>
      </c>
      <c r="H36" s="1385">
        <v>97.30392156862746</v>
      </c>
    </row>
    <row r="37" spans="1:8" ht="12.75">
      <c r="A37" s="1379">
        <v>30</v>
      </c>
      <c r="B37" s="1408" t="s">
        <v>135</v>
      </c>
      <c r="C37" s="1381">
        <v>2757.1</v>
      </c>
      <c r="D37" s="1382">
        <v>3300.8</v>
      </c>
      <c r="E37" s="1383">
        <v>3041.7</v>
      </c>
      <c r="F37" s="697">
        <v>18.973850004315167</v>
      </c>
      <c r="G37" s="1384">
        <v>19.71999564760074</v>
      </c>
      <c r="H37" s="1385">
        <v>-7.84961221522056</v>
      </c>
    </row>
    <row r="38" spans="1:8" ht="12.75">
      <c r="A38" s="1379">
        <v>31</v>
      </c>
      <c r="B38" s="1408" t="s">
        <v>136</v>
      </c>
      <c r="C38" s="1381">
        <v>19.4</v>
      </c>
      <c r="D38" s="1382">
        <v>97.5</v>
      </c>
      <c r="E38" s="1383">
        <v>55.9</v>
      </c>
      <c r="F38" s="697">
        <v>88.34951456310677</v>
      </c>
      <c r="G38" s="1384">
        <v>402.57731958762895</v>
      </c>
      <c r="H38" s="1385">
        <v>-42.666666666666664</v>
      </c>
    </row>
    <row r="39" spans="1:8" ht="12.75">
      <c r="A39" s="1379">
        <v>32</v>
      </c>
      <c r="B39" s="1408" t="s">
        <v>73</v>
      </c>
      <c r="C39" s="1381">
        <v>10</v>
      </c>
      <c r="D39" s="1382">
        <v>3.6</v>
      </c>
      <c r="E39" s="1383">
        <v>12</v>
      </c>
      <c r="F39" s="697">
        <v>-73.33333333333333</v>
      </c>
      <c r="G39" s="1384">
        <v>-64</v>
      </c>
      <c r="H39" s="1385">
        <v>233.33333333333331</v>
      </c>
    </row>
    <row r="40" spans="1:8" ht="12.75">
      <c r="A40" s="1379">
        <v>33</v>
      </c>
      <c r="B40" s="1408" t="s">
        <v>137</v>
      </c>
      <c r="C40" s="1381">
        <v>41.8</v>
      </c>
      <c r="D40" s="1382">
        <v>47.8</v>
      </c>
      <c r="E40" s="1383">
        <v>49.1</v>
      </c>
      <c r="F40" s="697">
        <v>113.26530612244895</v>
      </c>
      <c r="G40" s="1384">
        <v>14.354066985645943</v>
      </c>
      <c r="H40" s="1385">
        <v>2.719665271966548</v>
      </c>
    </row>
    <row r="41" spans="1:8" ht="12.75">
      <c r="A41" s="1379">
        <v>34</v>
      </c>
      <c r="B41" s="1408" t="s">
        <v>138</v>
      </c>
      <c r="C41" s="1381">
        <v>5.4</v>
      </c>
      <c r="D41" s="1382">
        <v>4.6</v>
      </c>
      <c r="E41" s="1383">
        <v>3.3</v>
      </c>
      <c r="F41" s="697">
        <v>116</v>
      </c>
      <c r="G41" s="1384">
        <v>-14.814814814814824</v>
      </c>
      <c r="H41" s="1385">
        <v>-28.26086956521739</v>
      </c>
    </row>
    <row r="42" spans="1:8" ht="12.75">
      <c r="A42" s="1379">
        <v>35</v>
      </c>
      <c r="B42" s="1408" t="s">
        <v>103</v>
      </c>
      <c r="C42" s="1381">
        <v>93.8</v>
      </c>
      <c r="D42" s="1382">
        <v>62.2</v>
      </c>
      <c r="E42" s="1383">
        <v>98.2</v>
      </c>
      <c r="F42" s="697">
        <v>18.136020151133494</v>
      </c>
      <c r="G42" s="1384">
        <v>-33.68869936034115</v>
      </c>
      <c r="H42" s="1385">
        <v>57.87781350482314</v>
      </c>
    </row>
    <row r="43" spans="1:8" ht="12.75">
      <c r="A43" s="1379">
        <v>36</v>
      </c>
      <c r="B43" s="1408" t="s">
        <v>139</v>
      </c>
      <c r="C43" s="1381">
        <v>137.4</v>
      </c>
      <c r="D43" s="1382">
        <v>194.1</v>
      </c>
      <c r="E43" s="1383">
        <v>82.6</v>
      </c>
      <c r="F43" s="697">
        <v>-54.15415415415415</v>
      </c>
      <c r="G43" s="1384">
        <v>41.2663755458515</v>
      </c>
      <c r="H43" s="1385">
        <v>-57.444616177228234</v>
      </c>
    </row>
    <row r="44" spans="1:8" ht="12.75">
      <c r="A44" s="1379">
        <v>37</v>
      </c>
      <c r="B44" s="1408" t="s">
        <v>140</v>
      </c>
      <c r="C44" s="1381">
        <v>1.5</v>
      </c>
      <c r="D44" s="1382">
        <v>1.4</v>
      </c>
      <c r="E44" s="1383">
        <v>47.4</v>
      </c>
      <c r="F44" s="697">
        <v>150</v>
      </c>
      <c r="G44" s="1384">
        <v>-6.666666666666671</v>
      </c>
      <c r="H44" s="1385">
        <v>3285.7142857142862</v>
      </c>
    </row>
    <row r="45" spans="1:8" ht="12.75">
      <c r="A45" s="1379">
        <v>38</v>
      </c>
      <c r="B45" s="1408" t="s">
        <v>141</v>
      </c>
      <c r="C45" s="1381">
        <v>35.1</v>
      </c>
      <c r="D45" s="1382">
        <v>13.1</v>
      </c>
      <c r="E45" s="1383">
        <v>18.4</v>
      </c>
      <c r="F45" s="697">
        <v>380.8219178082192</v>
      </c>
      <c r="G45" s="1384">
        <v>-62.67806267806268</v>
      </c>
      <c r="H45" s="1385">
        <v>40.45801526717557</v>
      </c>
    </row>
    <row r="46" spans="1:8" ht="12.75">
      <c r="A46" s="1379">
        <v>49</v>
      </c>
      <c r="B46" s="1408" t="s">
        <v>142</v>
      </c>
      <c r="C46" s="1381">
        <v>13.3</v>
      </c>
      <c r="D46" s="1382">
        <v>5.8</v>
      </c>
      <c r="E46" s="1383">
        <v>5.1</v>
      </c>
      <c r="F46" s="697">
        <v>315.625</v>
      </c>
      <c r="G46" s="1384">
        <v>-56.390977443609025</v>
      </c>
      <c r="H46" s="1385">
        <v>-12.06896551724138</v>
      </c>
    </row>
    <row r="47" spans="1:8" ht="12.75">
      <c r="A47" s="1379">
        <v>40</v>
      </c>
      <c r="B47" s="1408" t="s">
        <v>143</v>
      </c>
      <c r="C47" s="1381">
        <v>0</v>
      </c>
      <c r="D47" s="1382">
        <v>0</v>
      </c>
      <c r="E47" s="1383">
        <v>0</v>
      </c>
      <c r="F47" s="697">
        <v>-100</v>
      </c>
      <c r="G47" s="1384" t="s">
        <v>1045</v>
      </c>
      <c r="H47" s="1385" t="s">
        <v>1045</v>
      </c>
    </row>
    <row r="48" spans="1:8" ht="12.75">
      <c r="A48" s="1379">
        <v>41</v>
      </c>
      <c r="B48" s="1408" t="s">
        <v>144</v>
      </c>
      <c r="C48" s="1381">
        <v>0.5</v>
      </c>
      <c r="D48" s="1382">
        <v>4</v>
      </c>
      <c r="E48" s="1383">
        <v>0.9</v>
      </c>
      <c r="F48" s="697">
        <v>-87.5</v>
      </c>
      <c r="G48" s="1384">
        <v>700</v>
      </c>
      <c r="H48" s="1385">
        <v>-77.5</v>
      </c>
    </row>
    <row r="49" spans="1:8" ht="12.75">
      <c r="A49" s="1379">
        <v>42</v>
      </c>
      <c r="B49" s="1408" t="s">
        <v>107</v>
      </c>
      <c r="C49" s="1381">
        <v>11.1</v>
      </c>
      <c r="D49" s="1382">
        <v>7</v>
      </c>
      <c r="E49" s="1383">
        <v>1.6</v>
      </c>
      <c r="F49" s="697">
        <v>141.30434782608697</v>
      </c>
      <c r="G49" s="1384">
        <v>-36.93693693693694</v>
      </c>
      <c r="H49" s="1385">
        <v>-77.14285714285714</v>
      </c>
    </row>
    <row r="50" spans="1:8" ht="12.75">
      <c r="A50" s="1379">
        <v>43</v>
      </c>
      <c r="B50" s="1408" t="s">
        <v>145</v>
      </c>
      <c r="C50" s="1381">
        <v>112.4</v>
      </c>
      <c r="D50" s="1382">
        <v>256.7</v>
      </c>
      <c r="E50" s="1383">
        <v>89.1</v>
      </c>
      <c r="F50" s="697">
        <v>5.24344569288391</v>
      </c>
      <c r="G50" s="1384">
        <v>128.38078291814946</v>
      </c>
      <c r="H50" s="1385">
        <v>-65.29022204908453</v>
      </c>
    </row>
    <row r="51" spans="1:8" ht="12.75">
      <c r="A51" s="1379">
        <v>44</v>
      </c>
      <c r="B51" s="1408" t="s">
        <v>86</v>
      </c>
      <c r="C51" s="1381">
        <v>211.5</v>
      </c>
      <c r="D51" s="1382">
        <v>188.8</v>
      </c>
      <c r="E51" s="1383">
        <v>546.3</v>
      </c>
      <c r="F51" s="697">
        <v>17.43475846751805</v>
      </c>
      <c r="G51" s="1384">
        <v>-10.732860520094562</v>
      </c>
      <c r="H51" s="1385">
        <v>189.35381355932196</v>
      </c>
    </row>
    <row r="52" spans="1:8" ht="12.75">
      <c r="A52" s="1379">
        <v>45</v>
      </c>
      <c r="B52" s="1408" t="s">
        <v>146</v>
      </c>
      <c r="C52" s="1381">
        <v>38.2</v>
      </c>
      <c r="D52" s="1382">
        <v>80.7</v>
      </c>
      <c r="E52" s="1383">
        <v>66.9</v>
      </c>
      <c r="F52" s="697">
        <v>-34.02417962003453</v>
      </c>
      <c r="G52" s="1384">
        <v>111.25654450261777</v>
      </c>
      <c r="H52" s="1385">
        <v>-17.100371747211895</v>
      </c>
    </row>
    <row r="53" spans="1:8" ht="12.75">
      <c r="A53" s="1379">
        <v>46</v>
      </c>
      <c r="B53" s="1408" t="s">
        <v>147</v>
      </c>
      <c r="C53" s="1381">
        <v>31.4</v>
      </c>
      <c r="D53" s="1382">
        <v>40.5</v>
      </c>
      <c r="E53" s="1383">
        <v>46.2</v>
      </c>
      <c r="F53" s="697">
        <v>-14.207650273224047</v>
      </c>
      <c r="G53" s="1384">
        <v>28.980891719745216</v>
      </c>
      <c r="H53" s="1385">
        <v>14.074074074074076</v>
      </c>
    </row>
    <row r="54" spans="1:8" ht="12.75">
      <c r="A54" s="1379">
        <v>47</v>
      </c>
      <c r="B54" s="1408" t="s">
        <v>148</v>
      </c>
      <c r="C54" s="1381">
        <v>111.6</v>
      </c>
      <c r="D54" s="1382">
        <v>78.2</v>
      </c>
      <c r="E54" s="1383">
        <v>73.4</v>
      </c>
      <c r="F54" s="697">
        <v>-23.61396303901438</v>
      </c>
      <c r="G54" s="1384">
        <v>-29.92831541218638</v>
      </c>
      <c r="H54" s="1385">
        <v>-6.138107416879791</v>
      </c>
    </row>
    <row r="55" spans="1:8" ht="12.75">
      <c r="A55" s="1379">
        <v>48</v>
      </c>
      <c r="B55" s="1408" t="s">
        <v>149</v>
      </c>
      <c r="C55" s="1381">
        <v>616.4</v>
      </c>
      <c r="D55" s="1382">
        <v>911.6</v>
      </c>
      <c r="E55" s="1383">
        <v>1134.8</v>
      </c>
      <c r="F55" s="697">
        <v>58.335473927562276</v>
      </c>
      <c r="G55" s="1384">
        <v>47.89097988319273</v>
      </c>
      <c r="H55" s="1385">
        <v>24.484422992540587</v>
      </c>
    </row>
    <row r="56" spans="1:8" ht="12.75">
      <c r="A56" s="1379">
        <v>49</v>
      </c>
      <c r="B56" s="1408" t="s">
        <v>150</v>
      </c>
      <c r="C56" s="1381">
        <v>6.1</v>
      </c>
      <c r="D56" s="1382">
        <v>13.1</v>
      </c>
      <c r="E56" s="1383">
        <v>11.8</v>
      </c>
      <c r="F56" s="697">
        <v>-77.06766917293234</v>
      </c>
      <c r="G56" s="1384">
        <v>114.75409836065575</v>
      </c>
      <c r="H56" s="1385">
        <v>-9.923664122137396</v>
      </c>
    </row>
    <row r="57" spans="1:8" ht="7.5" customHeight="1">
      <c r="A57" s="1371"/>
      <c r="B57" s="1386"/>
      <c r="C57" s="1381"/>
      <c r="D57" s="1382"/>
      <c r="E57" s="1383"/>
      <c r="F57" s="697"/>
      <c r="G57" s="1384"/>
      <c r="H57" s="1385"/>
    </row>
    <row r="58" spans="1:8" ht="12.75">
      <c r="A58" s="1371"/>
      <c r="B58" s="1387" t="s">
        <v>93</v>
      </c>
      <c r="C58" s="1388">
        <v>2204.563</v>
      </c>
      <c r="D58" s="1389">
        <v>2284.9529999999986</v>
      </c>
      <c r="E58" s="1390">
        <v>3894.2610000000004</v>
      </c>
      <c r="F58" s="1391">
        <v>9.674294811203495</v>
      </c>
      <c r="G58" s="1392">
        <v>3.646527679181702</v>
      </c>
      <c r="H58" s="1393">
        <v>70.43068281929663</v>
      </c>
    </row>
    <row r="59" spans="1:8" ht="6.75" customHeight="1">
      <c r="A59" s="1371"/>
      <c r="B59" s="1386"/>
      <c r="C59" s="1388"/>
      <c r="D59" s="1389"/>
      <c r="E59" s="1394"/>
      <c r="F59" s="1391"/>
      <c r="G59" s="1392"/>
      <c r="H59" s="1393"/>
    </row>
    <row r="60" spans="1:8" ht="13.5" thickBot="1">
      <c r="A60" s="1395"/>
      <c r="B60" s="1409" t="s">
        <v>151</v>
      </c>
      <c r="C60" s="1397">
        <v>8953.9</v>
      </c>
      <c r="D60" s="1398">
        <v>10410.4</v>
      </c>
      <c r="E60" s="1399">
        <v>13171.9</v>
      </c>
      <c r="F60" s="1400">
        <v>9.678091085033927</v>
      </c>
      <c r="G60" s="1401">
        <v>16.266654753794427</v>
      </c>
      <c r="H60" s="1402">
        <v>26.526358257127484</v>
      </c>
    </row>
    <row r="61" spans="1:8" ht="12.75">
      <c r="A61" s="1405" t="s">
        <v>152</v>
      </c>
      <c r="B61" s="440"/>
      <c r="C61" s="440"/>
      <c r="D61" s="440"/>
      <c r="E61" s="638"/>
      <c r="F61" s="440"/>
      <c r="G61" s="440"/>
      <c r="H61" s="440"/>
    </row>
    <row r="62" spans="1:8" ht="12.75">
      <c r="A62" s="1405" t="s">
        <v>153</v>
      </c>
      <c r="B62" s="440"/>
      <c r="C62" s="440"/>
      <c r="D62" s="440"/>
      <c r="E62" s="638"/>
      <c r="F62" s="440"/>
      <c r="G62" s="440"/>
      <c r="H62" s="440"/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G82" sqref="G82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8" ht="12.75">
      <c r="A1" s="1684" t="s">
        <v>213</v>
      </c>
      <c r="B1" s="1684"/>
      <c r="C1" s="1684"/>
      <c r="D1" s="1684"/>
      <c r="E1" s="1684"/>
      <c r="F1" s="1684"/>
      <c r="G1" s="1684"/>
      <c r="H1" s="1684"/>
    </row>
    <row r="2" spans="1:8" ht="15.75">
      <c r="A2" s="1845" t="s">
        <v>1110</v>
      </c>
      <c r="B2" s="1845"/>
      <c r="C2" s="1845"/>
      <c r="D2" s="1845"/>
      <c r="E2" s="1845"/>
      <c r="F2" s="1845"/>
      <c r="G2" s="1845"/>
      <c r="H2" s="1845"/>
    </row>
    <row r="3" spans="1:8" ht="13.5" thickBot="1">
      <c r="A3" s="1846" t="s">
        <v>453</v>
      </c>
      <c r="B3" s="1846"/>
      <c r="C3" s="1846"/>
      <c r="D3" s="1846"/>
      <c r="E3" s="1846"/>
      <c r="F3" s="1846"/>
      <c r="G3" s="1846"/>
      <c r="H3" s="1846"/>
    </row>
    <row r="4" spans="1:8" ht="12.75">
      <c r="A4" s="1362"/>
      <c r="B4" s="1363"/>
      <c r="C4" s="1850" t="str">
        <f>'M-Ind'!C5:E5</f>
        <v>First Month</v>
      </c>
      <c r="D4" s="1851"/>
      <c r="E4" s="1852"/>
      <c r="F4" s="1853" t="s">
        <v>788</v>
      </c>
      <c r="G4" s="1853"/>
      <c r="H4" s="1854"/>
    </row>
    <row r="5" spans="1:8" ht="12.75">
      <c r="A5" s="1364"/>
      <c r="B5" s="1365"/>
      <c r="C5" s="1366" t="str">
        <f>'M-Ind'!C6</f>
        <v>2006/07</v>
      </c>
      <c r="D5" s="1367" t="str">
        <f>'M-Ind'!D6</f>
        <v>2007/08P</v>
      </c>
      <c r="E5" s="1368" t="str">
        <f>'M-Ind'!E6</f>
        <v>2008/09P</v>
      </c>
      <c r="F5" s="1369" t="str">
        <f>'M-Ind'!F6</f>
        <v>2006/07</v>
      </c>
      <c r="G5" s="1367" t="str">
        <f>'M-Ind'!G6</f>
        <v>2007/08</v>
      </c>
      <c r="H5" s="1410" t="str">
        <f>'M-Ind'!H6</f>
        <v>2008/09</v>
      </c>
    </row>
    <row r="6" spans="1:8" ht="12.75">
      <c r="A6" s="1371"/>
      <c r="B6" s="1372" t="s">
        <v>41</v>
      </c>
      <c r="C6" s="1411">
        <v>4327</v>
      </c>
      <c r="D6" s="1412">
        <v>4660.4</v>
      </c>
      <c r="E6" s="1413">
        <v>6850.5</v>
      </c>
      <c r="F6" s="1376">
        <v>0.6489730408690377</v>
      </c>
      <c r="G6" s="1377">
        <v>7.705107464756196</v>
      </c>
      <c r="H6" s="1378">
        <v>46.99382027293794</v>
      </c>
    </row>
    <row r="7" spans="1:8" ht="12.75">
      <c r="A7" s="1379">
        <v>1</v>
      </c>
      <c r="B7" s="1408" t="s">
        <v>154</v>
      </c>
      <c r="C7" s="1414">
        <v>238.6</v>
      </c>
      <c r="D7" s="1415">
        <v>62.2</v>
      </c>
      <c r="E7" s="1416">
        <v>242.8</v>
      </c>
      <c r="F7" s="697">
        <v>15806.666666666666</v>
      </c>
      <c r="G7" s="1384">
        <v>-73.93126571668063</v>
      </c>
      <c r="H7" s="1385">
        <v>290.35369774919616</v>
      </c>
    </row>
    <row r="8" spans="1:8" ht="12.75">
      <c r="A8" s="1379">
        <v>2</v>
      </c>
      <c r="B8" s="1408" t="s">
        <v>155</v>
      </c>
      <c r="C8" s="1414">
        <v>8.6</v>
      </c>
      <c r="D8" s="1415">
        <v>0.5</v>
      </c>
      <c r="E8" s="1416">
        <v>0.3</v>
      </c>
      <c r="F8" s="697">
        <v>-38.129496402877706</v>
      </c>
      <c r="G8" s="1384">
        <v>-94.18604651162791</v>
      </c>
      <c r="H8" s="1385">
        <v>-40</v>
      </c>
    </row>
    <row r="9" spans="1:8" ht="12.75">
      <c r="A9" s="1379">
        <v>3</v>
      </c>
      <c r="B9" s="1408" t="s">
        <v>156</v>
      </c>
      <c r="C9" s="1414">
        <v>33</v>
      </c>
      <c r="D9" s="1415">
        <v>59.7</v>
      </c>
      <c r="E9" s="1416">
        <v>112.7</v>
      </c>
      <c r="F9" s="697">
        <v>-69.86301369863014</v>
      </c>
      <c r="G9" s="1384">
        <v>80.9090909090909</v>
      </c>
      <c r="H9" s="1385">
        <v>88.77721943048576</v>
      </c>
    </row>
    <row r="10" spans="1:8" ht="12.75">
      <c r="A10" s="1379">
        <v>4</v>
      </c>
      <c r="B10" s="1408" t="s">
        <v>157</v>
      </c>
      <c r="C10" s="1414">
        <v>0</v>
      </c>
      <c r="D10" s="1415">
        <v>0.3</v>
      </c>
      <c r="E10" s="1416">
        <v>0</v>
      </c>
      <c r="F10" s="697">
        <v>-100</v>
      </c>
      <c r="G10" s="1384" t="s">
        <v>1045</v>
      </c>
      <c r="H10" s="1385">
        <v>-100</v>
      </c>
    </row>
    <row r="11" spans="1:8" ht="12.75">
      <c r="A11" s="1379">
        <v>5</v>
      </c>
      <c r="B11" s="1408" t="s">
        <v>158</v>
      </c>
      <c r="C11" s="1414">
        <v>6.2</v>
      </c>
      <c r="D11" s="1415">
        <v>7.8</v>
      </c>
      <c r="E11" s="1416">
        <v>3.8</v>
      </c>
      <c r="F11" s="697">
        <v>-52.67175572519084</v>
      </c>
      <c r="G11" s="1384">
        <v>25.80645161290323</v>
      </c>
      <c r="H11" s="1385">
        <v>-51.282051282051285</v>
      </c>
    </row>
    <row r="12" spans="1:8" ht="12.75">
      <c r="A12" s="1379">
        <v>6</v>
      </c>
      <c r="B12" s="1408" t="s">
        <v>116</v>
      </c>
      <c r="C12" s="1414">
        <v>0</v>
      </c>
      <c r="D12" s="1415">
        <v>0</v>
      </c>
      <c r="E12" s="1416">
        <v>0</v>
      </c>
      <c r="F12" s="697" t="s">
        <v>1045</v>
      </c>
      <c r="G12" s="1384" t="s">
        <v>1045</v>
      </c>
      <c r="H12" s="1385" t="s">
        <v>1045</v>
      </c>
    </row>
    <row r="13" spans="1:8" ht="12.75">
      <c r="A13" s="1379">
        <v>7</v>
      </c>
      <c r="B13" s="1408" t="s">
        <v>159</v>
      </c>
      <c r="C13" s="1414">
        <v>0</v>
      </c>
      <c r="D13" s="1415">
        <v>0</v>
      </c>
      <c r="E13" s="1416">
        <v>6.2</v>
      </c>
      <c r="F13" s="697">
        <v>-100</v>
      </c>
      <c r="G13" s="1384" t="s">
        <v>1045</v>
      </c>
      <c r="H13" s="1385" t="s">
        <v>1045</v>
      </c>
    </row>
    <row r="14" spans="1:8" ht="12.75">
      <c r="A14" s="1379">
        <v>8</v>
      </c>
      <c r="B14" s="1408" t="s">
        <v>160</v>
      </c>
      <c r="C14" s="1414">
        <v>0</v>
      </c>
      <c r="D14" s="1415">
        <v>1.8</v>
      </c>
      <c r="E14" s="1416">
        <v>3.3</v>
      </c>
      <c r="F14" s="697" t="s">
        <v>1045</v>
      </c>
      <c r="G14" s="1384" t="s">
        <v>1045</v>
      </c>
      <c r="H14" s="1385">
        <v>83.33333333333331</v>
      </c>
    </row>
    <row r="15" spans="1:8" ht="12.75">
      <c r="A15" s="1379">
        <v>9</v>
      </c>
      <c r="B15" s="1408" t="s">
        <v>161</v>
      </c>
      <c r="C15" s="1414">
        <v>0</v>
      </c>
      <c r="D15" s="1415">
        <v>0.9</v>
      </c>
      <c r="E15" s="1416">
        <v>1.2</v>
      </c>
      <c r="F15" s="697">
        <v>-100</v>
      </c>
      <c r="G15" s="1384" t="s">
        <v>1045</v>
      </c>
      <c r="H15" s="1385">
        <v>33.333333333333314</v>
      </c>
    </row>
    <row r="16" spans="1:8" ht="12.75">
      <c r="A16" s="1379">
        <v>10</v>
      </c>
      <c r="B16" s="1408" t="s">
        <v>162</v>
      </c>
      <c r="C16" s="1414">
        <v>263.9</v>
      </c>
      <c r="D16" s="1415">
        <v>94.4</v>
      </c>
      <c r="E16" s="1416">
        <v>359.1</v>
      </c>
      <c r="F16" s="697">
        <v>50.456100342075246</v>
      </c>
      <c r="G16" s="1384">
        <v>-64.22887457370216</v>
      </c>
      <c r="H16" s="1385">
        <v>280.4025423728814</v>
      </c>
    </row>
    <row r="17" spans="1:8" ht="12.75">
      <c r="A17" s="1379">
        <v>11</v>
      </c>
      <c r="B17" s="1408" t="s">
        <v>163</v>
      </c>
      <c r="C17" s="1414">
        <v>237.8</v>
      </c>
      <c r="D17" s="1415">
        <v>174.7</v>
      </c>
      <c r="E17" s="1416">
        <v>263.2</v>
      </c>
      <c r="F17" s="697">
        <v>191.421568627451</v>
      </c>
      <c r="G17" s="1384">
        <v>-26.534903280067283</v>
      </c>
      <c r="H17" s="1385">
        <v>50.658271322266756</v>
      </c>
    </row>
    <row r="18" spans="1:8" ht="12.75">
      <c r="A18" s="1379">
        <v>12</v>
      </c>
      <c r="B18" s="1408" t="s">
        <v>164</v>
      </c>
      <c r="C18" s="1414">
        <v>29.9</v>
      </c>
      <c r="D18" s="1415">
        <v>26.3</v>
      </c>
      <c r="E18" s="1416">
        <v>58.4</v>
      </c>
      <c r="F18" s="697">
        <v>94.15584415584414</v>
      </c>
      <c r="G18" s="1384">
        <v>-12.04013377926421</v>
      </c>
      <c r="H18" s="1385">
        <v>122.05323193916348</v>
      </c>
    </row>
    <row r="19" spans="1:8" ht="12.75">
      <c r="A19" s="1379">
        <v>13</v>
      </c>
      <c r="B19" s="1408" t="s">
        <v>165</v>
      </c>
      <c r="C19" s="1414">
        <v>14.5</v>
      </c>
      <c r="D19" s="1415">
        <v>0</v>
      </c>
      <c r="E19" s="1416">
        <v>4</v>
      </c>
      <c r="F19" s="697">
        <v>383.3333333333333</v>
      </c>
      <c r="G19" s="1384">
        <v>-100</v>
      </c>
      <c r="H19" s="1385" t="s">
        <v>1045</v>
      </c>
    </row>
    <row r="20" spans="1:8" ht="12.75">
      <c r="A20" s="1379">
        <v>14</v>
      </c>
      <c r="B20" s="1408" t="s">
        <v>166</v>
      </c>
      <c r="C20" s="1414">
        <v>845.2</v>
      </c>
      <c r="D20" s="1415">
        <v>370.5</v>
      </c>
      <c r="E20" s="1416">
        <v>309.8</v>
      </c>
      <c r="F20" s="697">
        <v>52.535643385670454</v>
      </c>
      <c r="G20" s="1384">
        <v>-56.16422148603881</v>
      </c>
      <c r="H20" s="1385">
        <v>-16.383265856950075</v>
      </c>
    </row>
    <row r="21" spans="1:8" ht="12.75">
      <c r="A21" s="1379">
        <v>15</v>
      </c>
      <c r="B21" s="1408" t="s">
        <v>167</v>
      </c>
      <c r="C21" s="1414">
        <v>70.8</v>
      </c>
      <c r="D21" s="1415">
        <v>238</v>
      </c>
      <c r="E21" s="1416">
        <v>202.1</v>
      </c>
      <c r="F21" s="697">
        <v>-71.88244638602066</v>
      </c>
      <c r="G21" s="1384">
        <v>236.15819209039552</v>
      </c>
      <c r="H21" s="1385">
        <v>-15.084033613445385</v>
      </c>
    </row>
    <row r="22" spans="1:8" ht="12.75">
      <c r="A22" s="1379">
        <v>16</v>
      </c>
      <c r="B22" s="1408" t="s">
        <v>168</v>
      </c>
      <c r="C22" s="1414">
        <v>0</v>
      </c>
      <c r="D22" s="1415">
        <v>0</v>
      </c>
      <c r="E22" s="1416">
        <v>0</v>
      </c>
      <c r="F22" s="697">
        <v>-100</v>
      </c>
      <c r="G22" s="1384" t="s">
        <v>1045</v>
      </c>
      <c r="H22" s="1385" t="s">
        <v>1045</v>
      </c>
    </row>
    <row r="23" spans="1:8" ht="12.75">
      <c r="A23" s="1379">
        <v>17</v>
      </c>
      <c r="B23" s="1408" t="s">
        <v>169</v>
      </c>
      <c r="C23" s="1414">
        <v>0.4</v>
      </c>
      <c r="D23" s="1415">
        <v>1.9</v>
      </c>
      <c r="E23" s="1416">
        <v>0.6</v>
      </c>
      <c r="F23" s="697">
        <v>-91.83673469387755</v>
      </c>
      <c r="G23" s="1384">
        <v>375</v>
      </c>
      <c r="H23" s="1385">
        <v>-68.42105263157895</v>
      </c>
    </row>
    <row r="24" spans="1:8" ht="12.75">
      <c r="A24" s="1379">
        <v>18</v>
      </c>
      <c r="B24" s="1408" t="s">
        <v>170</v>
      </c>
      <c r="C24" s="1414">
        <v>1</v>
      </c>
      <c r="D24" s="1415">
        <v>24</v>
      </c>
      <c r="E24" s="1416">
        <v>11.7</v>
      </c>
      <c r="F24" s="697">
        <v>-90.29126213592232</v>
      </c>
      <c r="G24" s="1384">
        <v>2300</v>
      </c>
      <c r="H24" s="1385">
        <v>-51.25</v>
      </c>
    </row>
    <row r="25" spans="1:8" ht="12.75">
      <c r="A25" s="1379">
        <v>19</v>
      </c>
      <c r="B25" s="1408" t="s">
        <v>171</v>
      </c>
      <c r="C25" s="1414">
        <v>30.1</v>
      </c>
      <c r="D25" s="1415">
        <v>0.7</v>
      </c>
      <c r="E25" s="1416">
        <v>11</v>
      </c>
      <c r="F25" s="697">
        <v>138.8888888888889</v>
      </c>
      <c r="G25" s="1384">
        <v>-97.67441860465117</v>
      </c>
      <c r="H25" s="1385">
        <v>1471.4285714285716</v>
      </c>
    </row>
    <row r="26" spans="1:8" ht="12.75">
      <c r="A26" s="1379">
        <v>20</v>
      </c>
      <c r="B26" s="1408" t="s">
        <v>172</v>
      </c>
      <c r="C26" s="1414">
        <v>325.2</v>
      </c>
      <c r="D26" s="1415">
        <v>246</v>
      </c>
      <c r="E26" s="1416">
        <v>173.5</v>
      </c>
      <c r="F26" s="697">
        <v>70.17268445839875</v>
      </c>
      <c r="G26" s="1384">
        <v>-24.354243542435412</v>
      </c>
      <c r="H26" s="1385">
        <v>-29.471544715447152</v>
      </c>
    </row>
    <row r="27" spans="1:8" ht="12.75">
      <c r="A27" s="1379">
        <v>21</v>
      </c>
      <c r="B27" s="1408" t="s">
        <v>173</v>
      </c>
      <c r="C27" s="1414">
        <v>3.8</v>
      </c>
      <c r="D27" s="1415">
        <v>2.3</v>
      </c>
      <c r="E27" s="1416">
        <v>1.7</v>
      </c>
      <c r="F27" s="697">
        <v>-15.555555555555557</v>
      </c>
      <c r="G27" s="1384">
        <v>-39.473684210526315</v>
      </c>
      <c r="H27" s="1385">
        <v>-26.086956521739125</v>
      </c>
    </row>
    <row r="28" spans="1:8" ht="12.75">
      <c r="A28" s="1379">
        <v>22</v>
      </c>
      <c r="B28" s="1408" t="s">
        <v>174</v>
      </c>
      <c r="C28" s="1414">
        <v>3.3</v>
      </c>
      <c r="D28" s="1415">
        <v>0</v>
      </c>
      <c r="E28" s="1416">
        <v>0.1</v>
      </c>
      <c r="F28" s="697">
        <v>3200</v>
      </c>
      <c r="G28" s="1384">
        <v>-100</v>
      </c>
      <c r="H28" s="1385" t="s">
        <v>1045</v>
      </c>
    </row>
    <row r="29" spans="1:8" ht="12.75">
      <c r="A29" s="1379">
        <v>23</v>
      </c>
      <c r="B29" s="1408" t="s">
        <v>175</v>
      </c>
      <c r="C29" s="1414">
        <v>3.8</v>
      </c>
      <c r="D29" s="1415">
        <v>0</v>
      </c>
      <c r="E29" s="1416">
        <v>0</v>
      </c>
      <c r="F29" s="697" t="s">
        <v>1045</v>
      </c>
      <c r="G29" s="1384">
        <v>-100</v>
      </c>
      <c r="H29" s="1385" t="s">
        <v>1045</v>
      </c>
    </row>
    <row r="30" spans="1:8" ht="12.75">
      <c r="A30" s="1379">
        <v>24</v>
      </c>
      <c r="B30" s="1408" t="s">
        <v>176</v>
      </c>
      <c r="C30" s="1414">
        <v>10.9</v>
      </c>
      <c r="D30" s="1415">
        <v>13.2</v>
      </c>
      <c r="E30" s="1416">
        <v>13.2</v>
      </c>
      <c r="F30" s="697">
        <v>473.68421052631584</v>
      </c>
      <c r="G30" s="1384">
        <v>21.10091743119264</v>
      </c>
      <c r="H30" s="1385">
        <v>0</v>
      </c>
    </row>
    <row r="31" spans="1:8" ht="12.75">
      <c r="A31" s="1379">
        <v>25</v>
      </c>
      <c r="B31" s="1408" t="s">
        <v>177</v>
      </c>
      <c r="C31" s="1414">
        <v>0</v>
      </c>
      <c r="D31" s="1415">
        <v>965.4</v>
      </c>
      <c r="E31" s="1416">
        <v>932</v>
      </c>
      <c r="F31" s="697">
        <v>-100</v>
      </c>
      <c r="G31" s="1384" t="s">
        <v>1045</v>
      </c>
      <c r="H31" s="1385">
        <v>-3.459705821421167</v>
      </c>
    </row>
    <row r="32" spans="1:8" ht="12.75">
      <c r="A32" s="1379">
        <v>26</v>
      </c>
      <c r="B32" s="1408" t="s">
        <v>128</v>
      </c>
      <c r="C32" s="1414">
        <v>1.1</v>
      </c>
      <c r="D32" s="1415">
        <v>0</v>
      </c>
      <c r="E32" s="1416">
        <v>4.6</v>
      </c>
      <c r="F32" s="697">
        <v>-8.333333333333329</v>
      </c>
      <c r="G32" s="1384">
        <v>-100</v>
      </c>
      <c r="H32" s="1385" t="s">
        <v>1045</v>
      </c>
    </row>
    <row r="33" spans="1:8" ht="12.75">
      <c r="A33" s="1379">
        <v>27</v>
      </c>
      <c r="B33" s="1408" t="s">
        <v>129</v>
      </c>
      <c r="C33" s="1414">
        <v>0</v>
      </c>
      <c r="D33" s="1415">
        <v>101.5</v>
      </c>
      <c r="E33" s="1416">
        <v>245.7</v>
      </c>
      <c r="F33" s="697">
        <v>-100</v>
      </c>
      <c r="G33" s="1384" t="s">
        <v>1045</v>
      </c>
      <c r="H33" s="1385">
        <v>142.06896551724134</v>
      </c>
    </row>
    <row r="34" spans="1:8" ht="12.75">
      <c r="A34" s="1379">
        <v>28</v>
      </c>
      <c r="B34" s="1408" t="s">
        <v>178</v>
      </c>
      <c r="C34" s="1414">
        <v>0</v>
      </c>
      <c r="D34" s="1415">
        <v>35.6</v>
      </c>
      <c r="E34" s="1416">
        <v>0</v>
      </c>
      <c r="F34" s="697">
        <v>-100</v>
      </c>
      <c r="G34" s="1384" t="s">
        <v>1045</v>
      </c>
      <c r="H34" s="1385">
        <v>-100</v>
      </c>
    </row>
    <row r="35" spans="1:8" ht="12.75">
      <c r="A35" s="1379">
        <v>29</v>
      </c>
      <c r="B35" s="1408" t="s">
        <v>179</v>
      </c>
      <c r="C35" s="1414">
        <v>56.2</v>
      </c>
      <c r="D35" s="1415">
        <v>64.9</v>
      </c>
      <c r="E35" s="1416">
        <v>109.5</v>
      </c>
      <c r="F35" s="697">
        <v>-26.149802890932975</v>
      </c>
      <c r="G35" s="1384">
        <v>15.480427046263358</v>
      </c>
      <c r="H35" s="1385">
        <v>68.72110939907549</v>
      </c>
    </row>
    <row r="36" spans="1:8" ht="12.75">
      <c r="A36" s="1379">
        <v>30</v>
      </c>
      <c r="B36" s="1408" t="s">
        <v>131</v>
      </c>
      <c r="C36" s="1414">
        <v>141.4</v>
      </c>
      <c r="D36" s="1415">
        <v>60</v>
      </c>
      <c r="E36" s="1416">
        <v>48.9</v>
      </c>
      <c r="F36" s="697">
        <v>1031.2</v>
      </c>
      <c r="G36" s="1384">
        <v>-57.567185289957564</v>
      </c>
      <c r="H36" s="1385">
        <v>-18.5</v>
      </c>
    </row>
    <row r="37" spans="1:8" ht="12.75">
      <c r="A37" s="1379">
        <v>31</v>
      </c>
      <c r="B37" s="1408" t="s">
        <v>180</v>
      </c>
      <c r="C37" s="1414">
        <v>4.6</v>
      </c>
      <c r="D37" s="1415">
        <v>11.9</v>
      </c>
      <c r="E37" s="1416">
        <v>4.1</v>
      </c>
      <c r="F37" s="697">
        <v>-41.02564102564102</v>
      </c>
      <c r="G37" s="1384">
        <v>158.69565217391306</v>
      </c>
      <c r="H37" s="1385">
        <v>-65.54621848739497</v>
      </c>
    </row>
    <row r="38" spans="1:8" ht="12.75">
      <c r="A38" s="1379">
        <v>32</v>
      </c>
      <c r="B38" s="1408" t="s">
        <v>181</v>
      </c>
      <c r="C38" s="1414">
        <v>77.5</v>
      </c>
      <c r="D38" s="1415">
        <v>210.3</v>
      </c>
      <c r="E38" s="1416">
        <v>439.2</v>
      </c>
      <c r="F38" s="697">
        <v>-60.17471736896197</v>
      </c>
      <c r="G38" s="1384">
        <v>171.35483870967744</v>
      </c>
      <c r="H38" s="1385">
        <v>108.84450784593434</v>
      </c>
    </row>
    <row r="39" spans="1:8" ht="12.75">
      <c r="A39" s="1379">
        <v>33</v>
      </c>
      <c r="B39" s="1408" t="s">
        <v>182</v>
      </c>
      <c r="C39" s="1414">
        <v>135.9</v>
      </c>
      <c r="D39" s="1415">
        <v>17.7</v>
      </c>
      <c r="E39" s="1416">
        <v>56.6</v>
      </c>
      <c r="F39" s="697">
        <v>723.6363636363636</v>
      </c>
      <c r="G39" s="1384">
        <v>-86.9757174392936</v>
      </c>
      <c r="H39" s="1385">
        <v>219.77401129943502</v>
      </c>
    </row>
    <row r="40" spans="1:8" ht="12.75">
      <c r="A40" s="1379">
        <v>34</v>
      </c>
      <c r="B40" s="1408" t="s">
        <v>183</v>
      </c>
      <c r="C40" s="1414">
        <v>7.8</v>
      </c>
      <c r="D40" s="1415">
        <v>123.2</v>
      </c>
      <c r="E40" s="1416">
        <v>67.4</v>
      </c>
      <c r="F40" s="697">
        <v>-80.74074074074073</v>
      </c>
      <c r="G40" s="1384">
        <v>1479.4871794871797</v>
      </c>
      <c r="H40" s="1385">
        <v>-45.29220779220778</v>
      </c>
    </row>
    <row r="41" spans="1:8" ht="12.75">
      <c r="A41" s="1379">
        <v>35</v>
      </c>
      <c r="B41" s="1408" t="s">
        <v>184</v>
      </c>
      <c r="C41" s="1414">
        <v>46.5</v>
      </c>
      <c r="D41" s="1415">
        <v>24.6</v>
      </c>
      <c r="E41" s="1416">
        <v>118.2</v>
      </c>
      <c r="F41" s="697">
        <v>-29.00763358778626</v>
      </c>
      <c r="G41" s="1384">
        <v>-47.096774193548384</v>
      </c>
      <c r="H41" s="1385">
        <v>380.4878048780488</v>
      </c>
    </row>
    <row r="42" spans="1:8" ht="12.75">
      <c r="A42" s="1379">
        <v>36</v>
      </c>
      <c r="B42" s="1408" t="s">
        <v>185</v>
      </c>
      <c r="C42" s="1414">
        <v>17</v>
      </c>
      <c r="D42" s="1415">
        <v>0</v>
      </c>
      <c r="E42" s="1416">
        <v>2.3</v>
      </c>
      <c r="F42" s="697">
        <v>277.77777777777777</v>
      </c>
      <c r="G42" s="1384">
        <v>-100</v>
      </c>
      <c r="H42" s="1385" t="s">
        <v>1045</v>
      </c>
    </row>
    <row r="43" spans="1:8" ht="12.75">
      <c r="A43" s="1379">
        <v>37</v>
      </c>
      <c r="B43" s="1408" t="s">
        <v>135</v>
      </c>
      <c r="C43" s="1414">
        <v>25.1</v>
      </c>
      <c r="D43" s="1415">
        <v>42</v>
      </c>
      <c r="E43" s="1416">
        <v>92.9</v>
      </c>
      <c r="F43" s="697">
        <v>-28.080229226361013</v>
      </c>
      <c r="G43" s="1384">
        <v>67.33067729083663</v>
      </c>
      <c r="H43" s="1385">
        <v>121.1904761904762</v>
      </c>
    </row>
    <row r="44" spans="1:8" ht="12.75">
      <c r="A44" s="1379">
        <v>38</v>
      </c>
      <c r="B44" s="1408" t="s">
        <v>186</v>
      </c>
      <c r="C44" s="1414">
        <v>21.3</v>
      </c>
      <c r="D44" s="1415">
        <v>5.3</v>
      </c>
      <c r="E44" s="1416">
        <v>9.4</v>
      </c>
      <c r="F44" s="697">
        <v>46.896551724137936</v>
      </c>
      <c r="G44" s="1384">
        <v>-75.11737089201878</v>
      </c>
      <c r="H44" s="1385">
        <v>77.35849056603774</v>
      </c>
    </row>
    <row r="45" spans="1:8" ht="12.75">
      <c r="A45" s="1379">
        <v>39</v>
      </c>
      <c r="B45" s="1408" t="s">
        <v>187</v>
      </c>
      <c r="C45" s="1414">
        <v>176.1</v>
      </c>
      <c r="D45" s="1415">
        <v>444.5</v>
      </c>
      <c r="E45" s="1416">
        <v>447.3</v>
      </c>
      <c r="F45" s="697">
        <v>-52.72483221476511</v>
      </c>
      <c r="G45" s="1384">
        <v>152.41340147643388</v>
      </c>
      <c r="H45" s="1385">
        <v>0.6299212598425186</v>
      </c>
    </row>
    <row r="46" spans="1:8" ht="12.75">
      <c r="A46" s="1379">
        <v>40</v>
      </c>
      <c r="B46" s="1408" t="s">
        <v>188</v>
      </c>
      <c r="C46" s="1414">
        <v>8.5</v>
      </c>
      <c r="D46" s="1415">
        <v>2.4</v>
      </c>
      <c r="E46" s="1416">
        <v>1.8</v>
      </c>
      <c r="F46" s="697">
        <v>60.37735849056605</v>
      </c>
      <c r="G46" s="1384">
        <v>-71.76470588235294</v>
      </c>
      <c r="H46" s="1385">
        <v>-25</v>
      </c>
    </row>
    <row r="47" spans="1:8" ht="12.75">
      <c r="A47" s="1379">
        <v>41</v>
      </c>
      <c r="B47" s="1408" t="s">
        <v>189</v>
      </c>
      <c r="C47" s="1414">
        <v>1.7</v>
      </c>
      <c r="D47" s="1415">
        <v>1.3</v>
      </c>
      <c r="E47" s="1416">
        <v>0</v>
      </c>
      <c r="F47" s="697">
        <v>-94.09722222222223</v>
      </c>
      <c r="G47" s="1384">
        <v>-23.52941176470587</v>
      </c>
      <c r="H47" s="1385">
        <v>-100</v>
      </c>
    </row>
    <row r="48" spans="1:8" ht="12.75">
      <c r="A48" s="1379">
        <v>42</v>
      </c>
      <c r="B48" s="1408" t="s">
        <v>190</v>
      </c>
      <c r="C48" s="1414">
        <v>142.4</v>
      </c>
      <c r="D48" s="1415">
        <v>50.1</v>
      </c>
      <c r="E48" s="1416">
        <v>60.3</v>
      </c>
      <c r="F48" s="697">
        <v>-15.639810426540294</v>
      </c>
      <c r="G48" s="1384">
        <v>-64.81741573033707</v>
      </c>
      <c r="H48" s="1385">
        <v>20.35928143712573</v>
      </c>
    </row>
    <row r="49" spans="1:8" ht="12.75">
      <c r="A49" s="1379">
        <v>43</v>
      </c>
      <c r="B49" s="1408" t="s">
        <v>103</v>
      </c>
      <c r="C49" s="1414">
        <v>134.5</v>
      </c>
      <c r="D49" s="1415">
        <v>37.7</v>
      </c>
      <c r="E49" s="1416">
        <v>68.5</v>
      </c>
      <c r="F49" s="697">
        <v>-29.47037231253276</v>
      </c>
      <c r="G49" s="1384">
        <v>-71.97026022304833</v>
      </c>
      <c r="H49" s="1385">
        <v>81.69761273209548</v>
      </c>
    </row>
    <row r="50" spans="1:8" ht="12.75">
      <c r="A50" s="1379">
        <v>44</v>
      </c>
      <c r="B50" s="1408" t="s">
        <v>191</v>
      </c>
      <c r="C50" s="1414">
        <v>70.4</v>
      </c>
      <c r="D50" s="1415">
        <v>15.4</v>
      </c>
      <c r="E50" s="1416">
        <v>26.1</v>
      </c>
      <c r="F50" s="697">
        <v>6.828528072837628</v>
      </c>
      <c r="G50" s="1384">
        <v>-78.125</v>
      </c>
      <c r="H50" s="1385">
        <v>69.48051948051949</v>
      </c>
    </row>
    <row r="51" spans="1:8" ht="12.75">
      <c r="A51" s="1379">
        <v>45</v>
      </c>
      <c r="B51" s="1408" t="s">
        <v>192</v>
      </c>
      <c r="C51" s="1414">
        <v>0</v>
      </c>
      <c r="D51" s="1415">
        <v>0</v>
      </c>
      <c r="E51" s="1416">
        <v>0</v>
      </c>
      <c r="F51" s="697">
        <v>-100</v>
      </c>
      <c r="G51" s="1384" t="s">
        <v>1045</v>
      </c>
      <c r="H51" s="1385" t="s">
        <v>1045</v>
      </c>
    </row>
    <row r="52" spans="1:8" ht="12.75">
      <c r="A52" s="1379">
        <v>46</v>
      </c>
      <c r="B52" s="1408" t="s">
        <v>193</v>
      </c>
      <c r="C52" s="1414">
        <v>6.9</v>
      </c>
      <c r="D52" s="1415">
        <v>12.2</v>
      </c>
      <c r="E52" s="1416">
        <v>1.8</v>
      </c>
      <c r="F52" s="697">
        <v>-68.05555555555556</v>
      </c>
      <c r="G52" s="1384">
        <v>76.81159420289853</v>
      </c>
      <c r="H52" s="1385">
        <v>-85.24590163934425</v>
      </c>
    </row>
    <row r="53" spans="1:8" ht="12.75">
      <c r="A53" s="1379">
        <v>47</v>
      </c>
      <c r="B53" s="1408" t="s">
        <v>194</v>
      </c>
      <c r="C53" s="1414">
        <v>4.3</v>
      </c>
      <c r="D53" s="1415">
        <v>0</v>
      </c>
      <c r="E53" s="1416">
        <v>86.3</v>
      </c>
      <c r="F53" s="697" t="s">
        <v>1045</v>
      </c>
      <c r="G53" s="1384">
        <v>-100</v>
      </c>
      <c r="H53" s="1385" t="s">
        <v>1045</v>
      </c>
    </row>
    <row r="54" spans="1:8" ht="12.75">
      <c r="A54" s="1379">
        <v>48</v>
      </c>
      <c r="B54" s="1408" t="s">
        <v>195</v>
      </c>
      <c r="C54" s="1414">
        <v>4.4</v>
      </c>
      <c r="D54" s="1415">
        <v>0</v>
      </c>
      <c r="E54" s="1416">
        <v>34.7</v>
      </c>
      <c r="F54" s="697">
        <v>-84.93150684931507</v>
      </c>
      <c r="G54" s="1384">
        <v>-100</v>
      </c>
      <c r="H54" s="1385" t="s">
        <v>1045</v>
      </c>
    </row>
    <row r="55" spans="1:8" ht="12.75">
      <c r="A55" s="1379">
        <v>49</v>
      </c>
      <c r="B55" s="1408" t="s">
        <v>196</v>
      </c>
      <c r="C55" s="1414">
        <v>13.2</v>
      </c>
      <c r="D55" s="1415">
        <v>9.3</v>
      </c>
      <c r="E55" s="1416">
        <v>29.2</v>
      </c>
      <c r="F55" s="697">
        <v>53.48837209302326</v>
      </c>
      <c r="G55" s="1384">
        <v>-29.545454545454547</v>
      </c>
      <c r="H55" s="1385">
        <v>213.97849462365588</v>
      </c>
    </row>
    <row r="56" spans="1:8" ht="12.75">
      <c r="A56" s="1379">
        <v>50</v>
      </c>
      <c r="B56" s="1408" t="s">
        <v>197</v>
      </c>
      <c r="C56" s="1414">
        <v>2.9</v>
      </c>
      <c r="D56" s="1415">
        <v>7.9</v>
      </c>
      <c r="E56" s="1416">
        <v>8.2</v>
      </c>
      <c r="F56" s="697">
        <v>-85.20408163265306</v>
      </c>
      <c r="G56" s="1384">
        <v>172.4137931034483</v>
      </c>
      <c r="H56" s="1385">
        <v>3.7974683544303502</v>
      </c>
    </row>
    <row r="57" spans="1:8" ht="12.75">
      <c r="A57" s="1379">
        <v>51</v>
      </c>
      <c r="B57" s="1408" t="s">
        <v>198</v>
      </c>
      <c r="C57" s="1414">
        <v>66.3</v>
      </c>
      <c r="D57" s="1415">
        <v>207.7</v>
      </c>
      <c r="E57" s="1416">
        <v>943.9</v>
      </c>
      <c r="F57" s="697">
        <v>-76.24507345037621</v>
      </c>
      <c r="G57" s="1384">
        <v>213.27300150829564</v>
      </c>
      <c r="H57" s="1385">
        <v>354.45353875782376</v>
      </c>
    </row>
    <row r="58" spans="1:8" ht="12.75">
      <c r="A58" s="1379">
        <v>52</v>
      </c>
      <c r="B58" s="1408" t="s">
        <v>199</v>
      </c>
      <c r="C58" s="1414">
        <v>39.5</v>
      </c>
      <c r="D58" s="1415">
        <v>13.9</v>
      </c>
      <c r="E58" s="1416">
        <v>36.1</v>
      </c>
      <c r="F58" s="697">
        <v>298.98989898989896</v>
      </c>
      <c r="G58" s="1384">
        <v>-64.81012658227849</v>
      </c>
      <c r="H58" s="1385">
        <v>159.71223021582733</v>
      </c>
    </row>
    <row r="59" spans="1:8" ht="12.75">
      <c r="A59" s="1379">
        <v>53</v>
      </c>
      <c r="B59" s="1408" t="s">
        <v>200</v>
      </c>
      <c r="C59" s="1414">
        <v>323.5</v>
      </c>
      <c r="D59" s="1415">
        <v>109.6</v>
      </c>
      <c r="E59" s="1416">
        <v>158.3</v>
      </c>
      <c r="F59" s="697">
        <v>83.39002267573696</v>
      </c>
      <c r="G59" s="1384">
        <v>-66.12055641421948</v>
      </c>
      <c r="H59" s="1385">
        <v>44.43430656934308</v>
      </c>
    </row>
    <row r="60" spans="1:8" ht="12.75">
      <c r="A60" s="1379">
        <v>54</v>
      </c>
      <c r="B60" s="1408" t="s">
        <v>145</v>
      </c>
      <c r="C60" s="1414">
        <v>174.7</v>
      </c>
      <c r="D60" s="1415">
        <v>48.1</v>
      </c>
      <c r="E60" s="1416">
        <v>386</v>
      </c>
      <c r="F60" s="697">
        <v>47.301854974704895</v>
      </c>
      <c r="G60" s="1384">
        <v>-72.46708643388666</v>
      </c>
      <c r="H60" s="1385">
        <v>702.4948024948025</v>
      </c>
    </row>
    <row r="61" spans="1:8" ht="12.75">
      <c r="A61" s="1379">
        <v>55</v>
      </c>
      <c r="B61" s="1408" t="s">
        <v>201</v>
      </c>
      <c r="C61" s="1414">
        <v>127.9</v>
      </c>
      <c r="D61" s="1415">
        <v>142.5</v>
      </c>
      <c r="E61" s="1416">
        <v>90.1</v>
      </c>
      <c r="F61" s="697">
        <v>-46.55244463017133</v>
      </c>
      <c r="G61" s="1384">
        <v>11.41516810007819</v>
      </c>
      <c r="H61" s="1385">
        <v>-36.77192982456141</v>
      </c>
    </row>
    <row r="62" spans="1:8" ht="12.75">
      <c r="A62" s="1379">
        <v>56</v>
      </c>
      <c r="B62" s="1408" t="s">
        <v>202</v>
      </c>
      <c r="C62" s="1414">
        <v>5.6</v>
      </c>
      <c r="D62" s="1415">
        <v>0.5</v>
      </c>
      <c r="E62" s="1416">
        <v>0.5</v>
      </c>
      <c r="F62" s="697">
        <v>-3.448275862068968</v>
      </c>
      <c r="G62" s="1384">
        <v>-91.07142857142857</v>
      </c>
      <c r="H62" s="1385">
        <v>0</v>
      </c>
    </row>
    <row r="63" spans="1:8" ht="12.75">
      <c r="A63" s="1379">
        <v>57</v>
      </c>
      <c r="B63" s="1408" t="s">
        <v>203</v>
      </c>
      <c r="C63" s="1414">
        <v>132</v>
      </c>
      <c r="D63" s="1415">
        <v>259.3</v>
      </c>
      <c r="E63" s="1416">
        <v>336.7</v>
      </c>
      <c r="F63" s="697">
        <v>-21.475312314098744</v>
      </c>
      <c r="G63" s="1384">
        <v>96.43939393939397</v>
      </c>
      <c r="H63" s="1385">
        <v>29.849595063632847</v>
      </c>
    </row>
    <row r="64" spans="1:8" ht="12.75">
      <c r="A64" s="1379">
        <v>58</v>
      </c>
      <c r="B64" s="1408" t="s">
        <v>204</v>
      </c>
      <c r="C64" s="1414">
        <v>0.7</v>
      </c>
      <c r="D64" s="1415">
        <v>21.6</v>
      </c>
      <c r="E64" s="1416">
        <v>2</v>
      </c>
      <c r="F64" s="697">
        <v>-93.45794392523365</v>
      </c>
      <c r="G64" s="1384">
        <v>2985.7142857142862</v>
      </c>
      <c r="H64" s="1385">
        <v>-90.74074074074073</v>
      </c>
    </row>
    <row r="65" spans="1:8" ht="12.75">
      <c r="A65" s="1379">
        <v>59</v>
      </c>
      <c r="B65" s="1408" t="s">
        <v>205</v>
      </c>
      <c r="C65" s="1414">
        <v>6.9</v>
      </c>
      <c r="D65" s="1415">
        <v>1.4</v>
      </c>
      <c r="E65" s="1416">
        <v>12.5</v>
      </c>
      <c r="F65" s="697">
        <v>97.14285714285717</v>
      </c>
      <c r="G65" s="1384">
        <v>-79.71014492753623</v>
      </c>
      <c r="H65" s="1385">
        <v>792.8571428571429</v>
      </c>
    </row>
    <row r="66" spans="1:8" ht="12.75">
      <c r="A66" s="1379">
        <v>60</v>
      </c>
      <c r="B66" s="1408" t="s">
        <v>206</v>
      </c>
      <c r="C66" s="1414">
        <v>66.3</v>
      </c>
      <c r="D66" s="1415">
        <v>109.5</v>
      </c>
      <c r="E66" s="1416">
        <v>89.5</v>
      </c>
      <c r="F66" s="697">
        <v>-23.793103448275872</v>
      </c>
      <c r="G66" s="1384">
        <v>65.158371040724</v>
      </c>
      <c r="H66" s="1385">
        <v>-18.2648401826484</v>
      </c>
    </row>
    <row r="67" spans="1:8" ht="12.75">
      <c r="A67" s="1379">
        <v>61</v>
      </c>
      <c r="B67" s="1408" t="s">
        <v>207</v>
      </c>
      <c r="C67" s="1414">
        <v>18.3</v>
      </c>
      <c r="D67" s="1415">
        <v>7.1</v>
      </c>
      <c r="E67" s="1416">
        <v>7</v>
      </c>
      <c r="F67" s="697">
        <v>-17.937219730941706</v>
      </c>
      <c r="G67" s="1384">
        <v>-61.20218579234973</v>
      </c>
      <c r="H67" s="1385">
        <v>-1.408450704225345</v>
      </c>
    </row>
    <row r="68" spans="1:8" ht="12.75">
      <c r="A68" s="1379">
        <v>62</v>
      </c>
      <c r="B68" s="1408" t="s">
        <v>208</v>
      </c>
      <c r="C68" s="1414">
        <v>49</v>
      </c>
      <c r="D68" s="1415">
        <v>60.2</v>
      </c>
      <c r="E68" s="1416">
        <v>91.8</v>
      </c>
      <c r="F68" s="697">
        <v>17.50599520383693</v>
      </c>
      <c r="G68" s="1384">
        <v>22.85714285714286</v>
      </c>
      <c r="H68" s="1385">
        <v>52.49169435215947</v>
      </c>
    </row>
    <row r="69" spans="1:8" ht="12.75">
      <c r="A69" s="1379">
        <v>63</v>
      </c>
      <c r="B69" s="1408" t="s">
        <v>209</v>
      </c>
      <c r="C69" s="1414">
        <v>7.2</v>
      </c>
      <c r="D69" s="1415">
        <v>4.3</v>
      </c>
      <c r="E69" s="1416">
        <v>1.2</v>
      </c>
      <c r="F69" s="697">
        <v>67.44186046511629</v>
      </c>
      <c r="G69" s="1384">
        <v>-40.27777777777778</v>
      </c>
      <c r="H69" s="1385">
        <v>-72.09302325581396</v>
      </c>
    </row>
    <row r="70" spans="1:8" ht="12.75">
      <c r="A70" s="1379">
        <v>64</v>
      </c>
      <c r="B70" s="1408" t="s">
        <v>210</v>
      </c>
      <c r="C70" s="1414">
        <v>82.4</v>
      </c>
      <c r="D70" s="1415">
        <v>106.3</v>
      </c>
      <c r="E70" s="1416">
        <v>21.2</v>
      </c>
      <c r="F70" s="697">
        <v>-39.72201901975127</v>
      </c>
      <c r="G70" s="1384">
        <v>29.00485436893203</v>
      </c>
      <c r="H70" s="1385">
        <v>-80.05644402634054</v>
      </c>
    </row>
    <row r="71" spans="1:8" ht="6.75" customHeight="1">
      <c r="A71" s="1371"/>
      <c r="B71" s="1386"/>
      <c r="C71" s="1414"/>
      <c r="D71" s="1415"/>
      <c r="E71" s="1416"/>
      <c r="F71" s="697"/>
      <c r="G71" s="1384"/>
      <c r="H71" s="1385"/>
    </row>
    <row r="72" spans="1:8" ht="12.75">
      <c r="A72" s="1371"/>
      <c r="B72" s="1387" t="s">
        <v>93</v>
      </c>
      <c r="C72" s="1417">
        <v>1690.7</v>
      </c>
      <c r="D72" s="1418">
        <v>1648</v>
      </c>
      <c r="E72" s="1419">
        <v>1938.9</v>
      </c>
      <c r="F72" s="1391">
        <v>40.66894084366413</v>
      </c>
      <c r="G72" s="1392">
        <v>-2.5255811202460876</v>
      </c>
      <c r="H72" s="1393">
        <v>17.651699029126263</v>
      </c>
    </row>
    <row r="73" spans="1:8" ht="6" customHeight="1">
      <c r="A73" s="1371"/>
      <c r="B73" s="1387"/>
      <c r="C73" s="1417"/>
      <c r="D73" s="1418"/>
      <c r="E73" s="1420"/>
      <c r="F73" s="1391"/>
      <c r="G73" s="1392"/>
      <c r="H73" s="1393"/>
    </row>
    <row r="74" spans="1:8" ht="13.5" thickBot="1">
      <c r="A74" s="1395"/>
      <c r="B74" s="1409" t="s">
        <v>151</v>
      </c>
      <c r="C74" s="1397">
        <v>6017.7</v>
      </c>
      <c r="D74" s="1398">
        <v>6308.4</v>
      </c>
      <c r="E74" s="1399">
        <v>8789.4</v>
      </c>
      <c r="F74" s="1400">
        <v>9.392837665878929</v>
      </c>
      <c r="G74" s="1401">
        <v>4.830749289595687</v>
      </c>
      <c r="H74" s="1402">
        <v>39.328514361803315</v>
      </c>
    </row>
    <row r="75" spans="1:8" ht="12.75">
      <c r="A75" s="798" t="s">
        <v>211</v>
      </c>
      <c r="B75" s="440"/>
      <c r="C75" s="440"/>
      <c r="D75" s="440"/>
      <c r="E75" s="638"/>
      <c r="F75" s="440"/>
      <c r="G75" s="440"/>
      <c r="H75" s="440"/>
    </row>
    <row r="76" spans="1:8" ht="12.75">
      <c r="A76" s="1405" t="s">
        <v>95</v>
      </c>
      <c r="B76" s="440"/>
      <c r="C76" s="440"/>
      <c r="D76" s="440"/>
      <c r="E76" s="638"/>
      <c r="F76" s="440"/>
      <c r="G76" s="440"/>
      <c r="H76" s="440"/>
    </row>
  </sheetData>
  <mergeCells count="5">
    <mergeCell ref="A1:H1"/>
    <mergeCell ref="A2:H2"/>
    <mergeCell ref="A3:H3"/>
    <mergeCell ref="C4:E4"/>
    <mergeCell ref="F4:H4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K67" sqref="K67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spans="1:12" ht="12.75">
      <c r="A1" s="1684" t="s">
        <v>214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</row>
    <row r="2" spans="1:12" ht="15.75">
      <c r="A2" s="1855" t="s">
        <v>424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</row>
    <row r="3" spans="1:12" ht="15.75" thickBot="1">
      <c r="A3" s="1857"/>
      <c r="B3" s="1857"/>
      <c r="C3" s="1857"/>
      <c r="D3" s="1857"/>
      <c r="E3" s="1857"/>
      <c r="L3" s="409" t="s">
        <v>453</v>
      </c>
    </row>
    <row r="4" spans="1:12" ht="12.75">
      <c r="A4" s="1858" t="s">
        <v>919</v>
      </c>
      <c r="B4" s="1859"/>
      <c r="C4" s="1859"/>
      <c r="D4" s="1859"/>
      <c r="E4" s="1859"/>
      <c r="F4" s="1782" t="s">
        <v>427</v>
      </c>
      <c r="G4" s="1784"/>
      <c r="H4" s="1782" t="s">
        <v>921</v>
      </c>
      <c r="I4" s="1784"/>
      <c r="J4" s="1862" t="s">
        <v>408</v>
      </c>
      <c r="K4" s="1864" t="s">
        <v>788</v>
      </c>
      <c r="L4" s="1865"/>
    </row>
    <row r="5" spans="1:12" ht="12.75">
      <c r="A5" s="1814"/>
      <c r="B5" s="1662"/>
      <c r="C5" s="1662"/>
      <c r="D5" s="1662"/>
      <c r="E5" s="1662"/>
      <c r="F5" s="1745"/>
      <c r="G5" s="1861"/>
      <c r="H5" s="1745"/>
      <c r="I5" s="1861"/>
      <c r="J5" s="1863"/>
      <c r="K5" s="1866" t="s">
        <v>818</v>
      </c>
      <c r="L5" s="1867"/>
    </row>
    <row r="6" spans="1:12" ht="12.75">
      <c r="A6" s="1860"/>
      <c r="B6" s="1751"/>
      <c r="C6" s="1751"/>
      <c r="D6" s="1751"/>
      <c r="E6" s="1751"/>
      <c r="F6" s="1307" t="s">
        <v>811</v>
      </c>
      <c r="G6" s="900" t="s">
        <v>1129</v>
      </c>
      <c r="H6" s="1307" t="str">
        <f>F6</f>
        <v>1 month</v>
      </c>
      <c r="I6" s="900" t="s">
        <v>1129</v>
      </c>
      <c r="J6" s="1319" t="str">
        <f>F6</f>
        <v>1 month</v>
      </c>
      <c r="K6" s="914" t="str">
        <f>H4</f>
        <v>2007/08</v>
      </c>
      <c r="L6" s="915" t="str">
        <f>J4</f>
        <v>2008/09P</v>
      </c>
    </row>
    <row r="7" spans="1:12" ht="12.75">
      <c r="A7" s="57" t="s">
        <v>1130</v>
      </c>
      <c r="B7" s="20"/>
      <c r="C7" s="20"/>
      <c r="D7" s="20"/>
      <c r="E7" s="916"/>
      <c r="F7" s="917">
        <v>-946.1000000000013</v>
      </c>
      <c r="G7" s="918">
        <v>-902.1999999999825</v>
      </c>
      <c r="H7" s="917">
        <v>-1463.1</v>
      </c>
      <c r="I7" s="918">
        <v>21658.9</v>
      </c>
      <c r="J7" s="919">
        <v>-781.0000000000036</v>
      </c>
      <c r="K7" s="4">
        <v>54.645386322798636</v>
      </c>
      <c r="L7" s="42">
        <v>-46.62019000751803</v>
      </c>
    </row>
    <row r="8" spans="1:12" ht="12.75">
      <c r="A8" s="57"/>
      <c r="B8" s="20" t="s">
        <v>1131</v>
      </c>
      <c r="C8" s="20"/>
      <c r="D8" s="20"/>
      <c r="E8" s="916"/>
      <c r="F8" s="917">
        <v>4920.3</v>
      </c>
      <c r="G8" s="920">
        <v>61488.4</v>
      </c>
      <c r="H8" s="917">
        <v>5574.7</v>
      </c>
      <c r="I8" s="920">
        <v>63939.2</v>
      </c>
      <c r="J8" s="919">
        <v>5694.8</v>
      </c>
      <c r="K8" s="4">
        <v>13.30000203239639</v>
      </c>
      <c r="L8" s="42">
        <v>2.154376020234279</v>
      </c>
    </row>
    <row r="9" spans="1:12" ht="12.75">
      <c r="A9" s="57"/>
      <c r="B9" s="20"/>
      <c r="C9" s="20" t="s">
        <v>1132</v>
      </c>
      <c r="D9" s="20"/>
      <c r="E9" s="916"/>
      <c r="F9" s="917">
        <v>0</v>
      </c>
      <c r="G9" s="920">
        <v>0</v>
      </c>
      <c r="H9" s="917">
        <v>0</v>
      </c>
      <c r="I9" s="920">
        <v>0</v>
      </c>
      <c r="J9" s="919">
        <v>0</v>
      </c>
      <c r="K9" s="153" t="s">
        <v>1045</v>
      </c>
      <c r="L9" s="152" t="s">
        <v>1045</v>
      </c>
    </row>
    <row r="10" spans="1:12" ht="12.75">
      <c r="A10" s="57"/>
      <c r="B10" s="20"/>
      <c r="C10" s="20" t="s">
        <v>1133</v>
      </c>
      <c r="D10" s="20"/>
      <c r="E10" s="916"/>
      <c r="F10" s="917">
        <v>4920.3</v>
      </c>
      <c r="G10" s="920">
        <v>61488.4</v>
      </c>
      <c r="H10" s="917">
        <v>5574.7</v>
      </c>
      <c r="I10" s="920">
        <v>63939.2</v>
      </c>
      <c r="J10" s="919">
        <v>5694.8</v>
      </c>
      <c r="K10" s="4">
        <v>13.30000203239639</v>
      </c>
      <c r="L10" s="42">
        <v>2.154376020234279</v>
      </c>
    </row>
    <row r="11" spans="1:12" ht="12.75">
      <c r="A11" s="57"/>
      <c r="B11" s="20" t="s">
        <v>1134</v>
      </c>
      <c r="C11" s="20"/>
      <c r="D11" s="20"/>
      <c r="E11" s="916"/>
      <c r="F11" s="917">
        <v>-14692.8</v>
      </c>
      <c r="G11" s="920">
        <v>-190437.1</v>
      </c>
      <c r="H11" s="917">
        <v>-16559.8</v>
      </c>
      <c r="I11" s="920">
        <v>-221650.2</v>
      </c>
      <c r="J11" s="919">
        <v>-21569.7</v>
      </c>
      <c r="K11" s="4">
        <v>12.706904061853425</v>
      </c>
      <c r="L11" s="42">
        <v>30.25338470271381</v>
      </c>
    </row>
    <row r="12" spans="1:12" ht="12.75">
      <c r="A12" s="57"/>
      <c r="B12" s="20"/>
      <c r="C12" s="20" t="s">
        <v>1132</v>
      </c>
      <c r="D12" s="20"/>
      <c r="E12" s="916"/>
      <c r="F12" s="917">
        <v>-2757.1</v>
      </c>
      <c r="G12" s="920">
        <v>-33567.6</v>
      </c>
      <c r="H12" s="917">
        <v>-3299</v>
      </c>
      <c r="I12" s="920">
        <v>-39879.5</v>
      </c>
      <c r="J12" s="919">
        <v>-3041.7</v>
      </c>
      <c r="K12" s="4">
        <v>19.654709658699364</v>
      </c>
      <c r="L12" s="42">
        <v>-7.7993331312519</v>
      </c>
    </row>
    <row r="13" spans="1:12" ht="12.75">
      <c r="A13" s="57"/>
      <c r="B13" s="20"/>
      <c r="C13" s="20" t="s">
        <v>1133</v>
      </c>
      <c r="D13" s="20"/>
      <c r="E13" s="916"/>
      <c r="F13" s="917">
        <v>-11935.7</v>
      </c>
      <c r="G13" s="920">
        <v>-156869.5</v>
      </c>
      <c r="H13" s="917">
        <v>-13260.8</v>
      </c>
      <c r="I13" s="920">
        <v>-181770.7</v>
      </c>
      <c r="J13" s="919">
        <v>-18528</v>
      </c>
      <c r="K13" s="4">
        <v>11.101988153187484</v>
      </c>
      <c r="L13" s="42">
        <v>39.72007722007723</v>
      </c>
    </row>
    <row r="14" spans="1:12" ht="12.75">
      <c r="A14" s="57"/>
      <c r="B14" s="20" t="s">
        <v>1135</v>
      </c>
      <c r="C14" s="20"/>
      <c r="D14" s="20"/>
      <c r="E14" s="916"/>
      <c r="F14" s="917">
        <v>-9772.5</v>
      </c>
      <c r="G14" s="920">
        <v>-128948.7</v>
      </c>
      <c r="H14" s="917">
        <v>-10985.1</v>
      </c>
      <c r="I14" s="920">
        <v>-157711</v>
      </c>
      <c r="J14" s="919">
        <v>-15874.9</v>
      </c>
      <c r="K14" s="4">
        <v>12.408288564850348</v>
      </c>
      <c r="L14" s="42">
        <v>44.51302218459549</v>
      </c>
    </row>
    <row r="15" spans="1:12" ht="12.75">
      <c r="A15" s="57"/>
      <c r="B15" s="20" t="s">
        <v>1136</v>
      </c>
      <c r="C15" s="20"/>
      <c r="D15" s="20"/>
      <c r="E15" s="916"/>
      <c r="F15" s="917">
        <v>-826.8</v>
      </c>
      <c r="G15" s="920">
        <v>-8377.3</v>
      </c>
      <c r="H15" s="917">
        <v>-1937.4</v>
      </c>
      <c r="I15" s="920">
        <v>-11393.4</v>
      </c>
      <c r="J15" s="919">
        <v>-4445.3</v>
      </c>
      <c r="K15" s="921">
        <v>134.32510885341077</v>
      </c>
      <c r="L15" s="42">
        <v>129.4466811190255</v>
      </c>
    </row>
    <row r="16" spans="1:12" ht="12.75">
      <c r="A16" s="57"/>
      <c r="B16" s="20"/>
      <c r="C16" s="20" t="s">
        <v>1137</v>
      </c>
      <c r="D16" s="20"/>
      <c r="E16" s="916"/>
      <c r="F16" s="917">
        <v>2515.9</v>
      </c>
      <c r="G16" s="920">
        <v>32078.9</v>
      </c>
      <c r="H16" s="917">
        <v>2616.1</v>
      </c>
      <c r="I16" s="920">
        <v>42236.1</v>
      </c>
      <c r="J16" s="919">
        <v>3376.4</v>
      </c>
      <c r="K16" s="4">
        <v>3.982670217417219</v>
      </c>
      <c r="L16" s="42">
        <v>29.062344711593603</v>
      </c>
    </row>
    <row r="17" spans="1:12" ht="12.75">
      <c r="A17" s="57"/>
      <c r="B17" s="20"/>
      <c r="C17" s="20"/>
      <c r="D17" s="20" t="s">
        <v>1138</v>
      </c>
      <c r="E17" s="916"/>
      <c r="F17" s="917">
        <v>606.7</v>
      </c>
      <c r="G17" s="920">
        <v>10125.3</v>
      </c>
      <c r="H17" s="917">
        <v>1056.1</v>
      </c>
      <c r="I17" s="920">
        <v>18653.1</v>
      </c>
      <c r="J17" s="919">
        <v>1284.6</v>
      </c>
      <c r="K17" s="4">
        <v>74.07285313993734</v>
      </c>
      <c r="L17" s="42">
        <v>21.63620869235868</v>
      </c>
    </row>
    <row r="18" spans="1:12" ht="12.75">
      <c r="A18" s="57"/>
      <c r="B18" s="20"/>
      <c r="C18" s="20"/>
      <c r="D18" s="20" t="s">
        <v>1139</v>
      </c>
      <c r="E18" s="916"/>
      <c r="F18" s="917">
        <v>1139</v>
      </c>
      <c r="G18" s="920">
        <v>12336.4</v>
      </c>
      <c r="H18" s="917">
        <v>645.2</v>
      </c>
      <c r="I18" s="920">
        <v>13301.8</v>
      </c>
      <c r="J18" s="919">
        <v>1132.7</v>
      </c>
      <c r="K18" s="4">
        <v>-43.35381913959613</v>
      </c>
      <c r="L18" s="42">
        <v>75.55796652200868</v>
      </c>
    </row>
    <row r="19" spans="1:12" ht="12.75">
      <c r="A19" s="57"/>
      <c r="B19" s="20"/>
      <c r="C19" s="20"/>
      <c r="D19" s="20" t="s">
        <v>1133</v>
      </c>
      <c r="E19" s="916"/>
      <c r="F19" s="917">
        <v>770.2</v>
      </c>
      <c r="G19" s="920">
        <v>9617.2</v>
      </c>
      <c r="H19" s="917">
        <v>914.8</v>
      </c>
      <c r="I19" s="920">
        <v>10281.2</v>
      </c>
      <c r="J19" s="919">
        <v>959.1</v>
      </c>
      <c r="K19" s="4">
        <v>18.77434432614904</v>
      </c>
      <c r="L19" s="42">
        <v>4.842588543944039</v>
      </c>
    </row>
    <row r="20" spans="1:12" ht="12.75">
      <c r="A20" s="57"/>
      <c r="B20" s="20"/>
      <c r="C20" s="20" t="s">
        <v>1140</v>
      </c>
      <c r="D20" s="20"/>
      <c r="E20" s="916"/>
      <c r="F20" s="917">
        <v>-3342.7</v>
      </c>
      <c r="G20" s="920">
        <v>-40456.2</v>
      </c>
      <c r="H20" s="917">
        <v>-4553.5</v>
      </c>
      <c r="I20" s="920">
        <v>-53629.5</v>
      </c>
      <c r="J20" s="919">
        <v>-7821.7</v>
      </c>
      <c r="K20" s="4">
        <v>36.22221557423641</v>
      </c>
      <c r="L20" s="42">
        <v>71.77336115076315</v>
      </c>
    </row>
    <row r="21" spans="1:12" ht="12.75">
      <c r="A21" s="57"/>
      <c r="B21" s="20"/>
      <c r="C21" s="20"/>
      <c r="D21" s="20" t="s">
        <v>1141</v>
      </c>
      <c r="E21" s="916"/>
      <c r="F21" s="917">
        <v>-1303.5</v>
      </c>
      <c r="G21" s="920">
        <v>-14557.4</v>
      </c>
      <c r="H21" s="917">
        <v>-1727.2</v>
      </c>
      <c r="I21" s="920">
        <v>-22969.2</v>
      </c>
      <c r="J21" s="919">
        <v>-3218.6</v>
      </c>
      <c r="K21" s="4">
        <v>32.5047947832758</v>
      </c>
      <c r="L21" s="42">
        <v>86.3478462251042</v>
      </c>
    </row>
    <row r="22" spans="1:12" ht="12.75">
      <c r="A22" s="57"/>
      <c r="B22" s="20"/>
      <c r="C22" s="20"/>
      <c r="D22" s="20" t="s">
        <v>1138</v>
      </c>
      <c r="E22" s="916"/>
      <c r="F22" s="917">
        <v>-1573</v>
      </c>
      <c r="G22" s="920">
        <v>-15785</v>
      </c>
      <c r="H22" s="917">
        <v>-1769</v>
      </c>
      <c r="I22" s="920">
        <v>-20862</v>
      </c>
      <c r="J22" s="919">
        <v>-3707.8</v>
      </c>
      <c r="K22" s="4">
        <v>12.460267005721551</v>
      </c>
      <c r="L22" s="42">
        <v>109.59864330130019</v>
      </c>
    </row>
    <row r="23" spans="1:12" ht="12.75">
      <c r="A23" s="57"/>
      <c r="B23" s="20"/>
      <c r="C23" s="20"/>
      <c r="D23" s="20"/>
      <c r="E23" s="922" t="s">
        <v>1181</v>
      </c>
      <c r="F23" s="917">
        <v>-599.6</v>
      </c>
      <c r="G23" s="920">
        <v>-6336.6</v>
      </c>
      <c r="H23" s="917">
        <v>-876</v>
      </c>
      <c r="I23" s="920">
        <v>-7373</v>
      </c>
      <c r="J23" s="919">
        <v>-2022.3</v>
      </c>
      <c r="K23" s="4">
        <v>46.097398265510336</v>
      </c>
      <c r="L23" s="42">
        <v>130.85616438356163</v>
      </c>
    </row>
    <row r="24" spans="1:12" ht="12.75">
      <c r="A24" s="57"/>
      <c r="B24" s="20"/>
      <c r="C24" s="20"/>
      <c r="D24" s="20" t="s">
        <v>1142</v>
      </c>
      <c r="E24" s="922"/>
      <c r="F24" s="917">
        <v>-32.3</v>
      </c>
      <c r="G24" s="920">
        <v>-189.4</v>
      </c>
      <c r="H24" s="917">
        <v>-102.8</v>
      </c>
      <c r="I24" s="920">
        <v>-635.7</v>
      </c>
      <c r="J24" s="919">
        <v>-145.2</v>
      </c>
      <c r="K24" s="4">
        <v>218.26625386996906</v>
      </c>
      <c r="L24" s="42">
        <v>41.245136186770424</v>
      </c>
    </row>
    <row r="25" spans="1:12" ht="12.75">
      <c r="A25" s="57"/>
      <c r="B25" s="20"/>
      <c r="C25" s="20"/>
      <c r="D25" s="20" t="s">
        <v>1133</v>
      </c>
      <c r="E25" s="916"/>
      <c r="F25" s="917">
        <v>-466.2</v>
      </c>
      <c r="G25" s="920">
        <v>-10113.8</v>
      </c>
      <c r="H25" s="917">
        <v>-1057.3</v>
      </c>
      <c r="I25" s="920">
        <v>-9798.3</v>
      </c>
      <c r="J25" s="919">
        <v>-895.3</v>
      </c>
      <c r="K25" s="4">
        <v>126.79107679107678</v>
      </c>
      <c r="L25" s="42">
        <v>-15.322046722784451</v>
      </c>
    </row>
    <row r="26" spans="1:12" ht="12.75">
      <c r="A26" s="57"/>
      <c r="B26" s="20" t="s">
        <v>1143</v>
      </c>
      <c r="C26" s="20"/>
      <c r="D26" s="20"/>
      <c r="E26" s="916"/>
      <c r="F26" s="917">
        <v>-10599.3</v>
      </c>
      <c r="G26" s="920">
        <v>-137326</v>
      </c>
      <c r="H26" s="917">
        <v>-12922.5</v>
      </c>
      <c r="I26" s="920">
        <v>-169104.4</v>
      </c>
      <c r="J26" s="919">
        <v>-20320.2</v>
      </c>
      <c r="K26" s="4">
        <v>21.918428575471975</v>
      </c>
      <c r="L26" s="42">
        <v>57.24666279744633</v>
      </c>
    </row>
    <row r="27" spans="1:12" ht="12.75">
      <c r="A27" s="57"/>
      <c r="B27" s="20" t="s">
        <v>1144</v>
      </c>
      <c r="C27" s="20"/>
      <c r="D27" s="20"/>
      <c r="E27" s="916"/>
      <c r="F27" s="917">
        <v>-245.4</v>
      </c>
      <c r="G27" s="920">
        <v>7431.8</v>
      </c>
      <c r="H27" s="917">
        <v>25</v>
      </c>
      <c r="I27" s="920">
        <v>7946.8</v>
      </c>
      <c r="J27" s="919">
        <v>705</v>
      </c>
      <c r="K27" s="4">
        <v>-110.18744906275468</v>
      </c>
      <c r="L27" s="42" t="s">
        <v>1045</v>
      </c>
    </row>
    <row r="28" spans="1:12" ht="12.75">
      <c r="A28" s="57"/>
      <c r="B28" s="20"/>
      <c r="C28" s="20" t="s">
        <v>1145</v>
      </c>
      <c r="D28" s="20"/>
      <c r="E28" s="916"/>
      <c r="F28" s="917">
        <v>233.6</v>
      </c>
      <c r="G28" s="920">
        <v>14500.8</v>
      </c>
      <c r="H28" s="917">
        <v>342.6</v>
      </c>
      <c r="I28" s="920">
        <v>13447.7</v>
      </c>
      <c r="J28" s="919">
        <v>891.4</v>
      </c>
      <c r="K28" s="4">
        <v>46.6609589041096</v>
      </c>
      <c r="L28" s="42">
        <v>160.18680677174547</v>
      </c>
    </row>
    <row r="29" spans="1:12" ht="12.75">
      <c r="A29" s="57"/>
      <c r="B29" s="20"/>
      <c r="C29" s="20" t="s">
        <v>1146</v>
      </c>
      <c r="D29" s="20"/>
      <c r="E29" s="916"/>
      <c r="F29" s="917">
        <v>-479</v>
      </c>
      <c r="G29" s="920">
        <v>-7069</v>
      </c>
      <c r="H29" s="917">
        <v>-317.6</v>
      </c>
      <c r="I29" s="920">
        <v>-5500.9</v>
      </c>
      <c r="J29" s="919">
        <v>-186.4</v>
      </c>
      <c r="K29" s="4">
        <v>-33.69519832985386</v>
      </c>
      <c r="L29" s="42">
        <v>-41.30982367758186</v>
      </c>
    </row>
    <row r="30" spans="1:12" ht="12.75">
      <c r="A30" s="57"/>
      <c r="B30" s="20" t="s">
        <v>1147</v>
      </c>
      <c r="C30" s="20"/>
      <c r="D30" s="20"/>
      <c r="E30" s="916"/>
      <c r="F30" s="917">
        <v>-10844.7</v>
      </c>
      <c r="G30" s="920">
        <v>-129894.2</v>
      </c>
      <c r="H30" s="917">
        <v>-12897.5</v>
      </c>
      <c r="I30" s="920">
        <v>-161157.6</v>
      </c>
      <c r="J30" s="919">
        <v>-19615.2</v>
      </c>
      <c r="K30" s="4">
        <v>18.92906212251145</v>
      </c>
      <c r="L30" s="42">
        <v>52.08528784648189</v>
      </c>
    </row>
    <row r="31" spans="1:12" ht="12.75">
      <c r="A31" s="57"/>
      <c r="B31" s="428" t="s">
        <v>1148</v>
      </c>
      <c r="C31" s="20"/>
      <c r="D31" s="20"/>
      <c r="E31" s="916"/>
      <c r="F31" s="917">
        <v>9898.6</v>
      </c>
      <c r="G31" s="920">
        <v>128992</v>
      </c>
      <c r="H31" s="917">
        <v>11434.4</v>
      </c>
      <c r="I31" s="920">
        <v>182816.5</v>
      </c>
      <c r="J31" s="919">
        <v>18834.2</v>
      </c>
      <c r="K31" s="4">
        <v>15.515325399551443</v>
      </c>
      <c r="L31" s="42">
        <v>64.71524522493529</v>
      </c>
    </row>
    <row r="32" spans="1:12" ht="12.75">
      <c r="A32" s="57"/>
      <c r="B32" s="20"/>
      <c r="C32" s="20" t="s">
        <v>1149</v>
      </c>
      <c r="D32" s="20"/>
      <c r="E32" s="916"/>
      <c r="F32" s="917">
        <v>10307.1</v>
      </c>
      <c r="G32" s="920">
        <v>133196.8</v>
      </c>
      <c r="H32" s="917">
        <v>11660.7</v>
      </c>
      <c r="I32" s="920">
        <v>185462.9</v>
      </c>
      <c r="J32" s="919">
        <v>19053.1</v>
      </c>
      <c r="K32" s="4">
        <v>13.132694938440496</v>
      </c>
      <c r="L32" s="42">
        <v>63.39585102095069</v>
      </c>
    </row>
    <row r="33" spans="1:12" ht="12.75">
      <c r="A33" s="57"/>
      <c r="B33" s="20"/>
      <c r="C33" s="20"/>
      <c r="D33" s="20" t="s">
        <v>1150</v>
      </c>
      <c r="E33" s="916"/>
      <c r="F33" s="917">
        <v>1358.2</v>
      </c>
      <c r="G33" s="920">
        <v>18218.2</v>
      </c>
      <c r="H33" s="917">
        <v>797.8</v>
      </c>
      <c r="I33" s="920">
        <v>20993.2</v>
      </c>
      <c r="J33" s="919">
        <v>3828.6</v>
      </c>
      <c r="K33" s="4">
        <v>-41.26049182741865</v>
      </c>
      <c r="L33" s="42">
        <v>379.89471045374785</v>
      </c>
    </row>
    <row r="34" spans="1:12" ht="12.75">
      <c r="A34" s="57"/>
      <c r="B34" s="20"/>
      <c r="C34" s="20"/>
      <c r="D34" s="20" t="s">
        <v>1151</v>
      </c>
      <c r="E34" s="916"/>
      <c r="F34" s="917">
        <v>7713</v>
      </c>
      <c r="G34" s="920">
        <v>100144.8</v>
      </c>
      <c r="H34" s="917">
        <v>9364.4</v>
      </c>
      <c r="I34" s="920">
        <v>142682.7</v>
      </c>
      <c r="J34" s="919">
        <v>13411</v>
      </c>
      <c r="K34" s="4">
        <v>21.410605471282246</v>
      </c>
      <c r="L34" s="42">
        <v>43.212592371107604</v>
      </c>
    </row>
    <row r="35" spans="1:12" ht="12.75">
      <c r="A35" s="57"/>
      <c r="B35" s="20"/>
      <c r="C35" s="20"/>
      <c r="D35" s="20" t="s">
        <v>1152</v>
      </c>
      <c r="E35" s="916"/>
      <c r="F35" s="917">
        <v>924</v>
      </c>
      <c r="G35" s="920">
        <v>12937</v>
      </c>
      <c r="H35" s="917">
        <v>1402.9</v>
      </c>
      <c r="I35" s="920">
        <v>18789.9</v>
      </c>
      <c r="J35" s="919">
        <v>1697.2</v>
      </c>
      <c r="K35" s="4">
        <v>51.829004329004334</v>
      </c>
      <c r="L35" s="42">
        <v>20.977974196307645</v>
      </c>
    </row>
    <row r="36" spans="1:12" ht="12.75">
      <c r="A36" s="57"/>
      <c r="B36" s="20"/>
      <c r="C36" s="20"/>
      <c r="D36" s="20" t="s">
        <v>1153</v>
      </c>
      <c r="E36" s="916"/>
      <c r="F36" s="917">
        <v>311.9</v>
      </c>
      <c r="G36" s="920">
        <v>1896.8</v>
      </c>
      <c r="H36" s="917">
        <v>95.6</v>
      </c>
      <c r="I36" s="920">
        <v>2997.1</v>
      </c>
      <c r="J36" s="919">
        <v>116.3</v>
      </c>
      <c r="K36" s="153">
        <v>-69.34915036870792</v>
      </c>
      <c r="L36" s="152">
        <v>21.65271966527197</v>
      </c>
    </row>
    <row r="37" spans="1:12" ht="12.75">
      <c r="A37" s="57"/>
      <c r="B37" s="20"/>
      <c r="C37" s="20" t="s">
        <v>1154</v>
      </c>
      <c r="D37" s="20"/>
      <c r="E37" s="916"/>
      <c r="F37" s="917">
        <v>-408.5</v>
      </c>
      <c r="G37" s="920">
        <v>-4204.8</v>
      </c>
      <c r="H37" s="917">
        <v>-226.3</v>
      </c>
      <c r="I37" s="920">
        <v>-2646.4</v>
      </c>
      <c r="J37" s="919">
        <v>-218.9</v>
      </c>
      <c r="K37" s="923">
        <v>-44.60220318237454</v>
      </c>
      <c r="L37" s="42">
        <v>-3.2699955810870547</v>
      </c>
    </row>
    <row r="38" spans="1:12" ht="12.75">
      <c r="A38" s="429" t="s">
        <v>1155</v>
      </c>
      <c r="B38" s="108" t="s">
        <v>1156</v>
      </c>
      <c r="C38" s="108"/>
      <c r="D38" s="108"/>
      <c r="E38" s="924"/>
      <c r="F38" s="925">
        <v>789.9</v>
      </c>
      <c r="G38" s="918">
        <v>4449.9</v>
      </c>
      <c r="H38" s="925">
        <v>215.7</v>
      </c>
      <c r="I38" s="918">
        <v>7912.5</v>
      </c>
      <c r="J38" s="926">
        <v>171.3</v>
      </c>
      <c r="K38" s="921">
        <v>-72.69274591720472</v>
      </c>
      <c r="L38" s="137">
        <v>-20.58414464534074</v>
      </c>
    </row>
    <row r="39" spans="1:12" ht="12.75">
      <c r="A39" s="430" t="s">
        <v>1157</v>
      </c>
      <c r="B39" s="230"/>
      <c r="C39" s="162"/>
      <c r="D39" s="162"/>
      <c r="E39" s="927"/>
      <c r="F39" s="923">
        <v>-156.20000000000164</v>
      </c>
      <c r="G39" s="928">
        <v>3547.7000000000116</v>
      </c>
      <c r="H39" s="923">
        <v>-1247.4</v>
      </c>
      <c r="I39" s="928">
        <v>29571.4</v>
      </c>
      <c r="J39" s="929">
        <v>-609.7000000000025</v>
      </c>
      <c r="K39" s="5">
        <v>698.5915492957663</v>
      </c>
      <c r="L39" s="43">
        <v>-51.122334455667584</v>
      </c>
    </row>
    <row r="40" spans="1:12" ht="12.75">
      <c r="A40" s="57" t="s">
        <v>1158</v>
      </c>
      <c r="B40" s="20" t="s">
        <v>1159</v>
      </c>
      <c r="C40" s="20"/>
      <c r="D40" s="20"/>
      <c r="E40" s="916"/>
      <c r="F40" s="917">
        <v>2827.7</v>
      </c>
      <c r="G40" s="920">
        <v>-2362.1</v>
      </c>
      <c r="H40" s="917">
        <v>1827.6</v>
      </c>
      <c r="I40" s="920">
        <v>12831.7</v>
      </c>
      <c r="J40" s="919">
        <v>-1759.5</v>
      </c>
      <c r="K40" s="921">
        <v>-35.367966898893094</v>
      </c>
      <c r="L40" s="42">
        <v>-196.27380170715693</v>
      </c>
    </row>
    <row r="41" spans="1:12" ht="12.75">
      <c r="A41" s="57"/>
      <c r="B41" s="20" t="s">
        <v>1160</v>
      </c>
      <c r="C41" s="20"/>
      <c r="D41" s="20"/>
      <c r="E41" s="916"/>
      <c r="F41" s="917">
        <v>0</v>
      </c>
      <c r="G41" s="920">
        <v>362.3</v>
      </c>
      <c r="H41" s="917">
        <v>0</v>
      </c>
      <c r="I41" s="920">
        <v>293.9</v>
      </c>
      <c r="J41" s="919">
        <v>57.8</v>
      </c>
      <c r="K41" s="153" t="s">
        <v>1045</v>
      </c>
      <c r="L41" s="152" t="s">
        <v>1045</v>
      </c>
    </row>
    <row r="42" spans="1:12" ht="12.75">
      <c r="A42" s="57"/>
      <c r="B42" s="20" t="s">
        <v>1161</v>
      </c>
      <c r="C42" s="20"/>
      <c r="D42" s="20"/>
      <c r="E42" s="916"/>
      <c r="F42" s="917">
        <v>0</v>
      </c>
      <c r="G42" s="920">
        <v>0</v>
      </c>
      <c r="H42" s="917">
        <v>0</v>
      </c>
      <c r="I42" s="920">
        <v>0</v>
      </c>
      <c r="J42" s="919">
        <v>0</v>
      </c>
      <c r="K42" s="153" t="s">
        <v>1045</v>
      </c>
      <c r="L42" s="152" t="s">
        <v>1045</v>
      </c>
    </row>
    <row r="43" spans="1:12" ht="12.75">
      <c r="A43" s="57"/>
      <c r="B43" s="20" t="s">
        <v>1162</v>
      </c>
      <c r="C43" s="20"/>
      <c r="D43" s="20"/>
      <c r="E43" s="916"/>
      <c r="F43" s="917">
        <v>-1413.1</v>
      </c>
      <c r="G43" s="920">
        <v>-10690</v>
      </c>
      <c r="H43" s="917">
        <v>-616.7</v>
      </c>
      <c r="I43" s="920">
        <v>-12354.6</v>
      </c>
      <c r="J43" s="919">
        <v>-979.2</v>
      </c>
      <c r="K43" s="4">
        <v>-56.358361050173365</v>
      </c>
      <c r="L43" s="42">
        <v>58.7806064537052</v>
      </c>
    </row>
    <row r="44" spans="1:12" ht="12.75">
      <c r="A44" s="57"/>
      <c r="B44" s="20"/>
      <c r="C44" s="20" t="s">
        <v>1163</v>
      </c>
      <c r="D44" s="20"/>
      <c r="E44" s="916"/>
      <c r="F44" s="917">
        <v>-594.1</v>
      </c>
      <c r="G44" s="920">
        <v>-5127.6</v>
      </c>
      <c r="H44" s="917">
        <v>-215.7</v>
      </c>
      <c r="I44" s="920">
        <v>-105.3</v>
      </c>
      <c r="J44" s="919">
        <v>314.8</v>
      </c>
      <c r="K44" s="4">
        <v>-63.69298097963306</v>
      </c>
      <c r="L44" s="42">
        <v>-245.94343996291147</v>
      </c>
    </row>
    <row r="45" spans="1:12" ht="12.75">
      <c r="A45" s="57"/>
      <c r="B45" s="20"/>
      <c r="C45" s="20" t="s">
        <v>1133</v>
      </c>
      <c r="D45" s="20"/>
      <c r="E45" s="916"/>
      <c r="F45" s="917">
        <v>-819</v>
      </c>
      <c r="G45" s="920">
        <v>-5562.4</v>
      </c>
      <c r="H45" s="917">
        <v>-401</v>
      </c>
      <c r="I45" s="920">
        <v>-12249.3</v>
      </c>
      <c r="J45" s="919">
        <v>-1294</v>
      </c>
      <c r="K45" s="4">
        <v>-51.037851037851034</v>
      </c>
      <c r="L45" s="42">
        <v>222.69326683291771</v>
      </c>
    </row>
    <row r="46" spans="1:12" ht="12.75">
      <c r="A46" s="57"/>
      <c r="B46" s="20" t="s">
        <v>1164</v>
      </c>
      <c r="C46" s="20"/>
      <c r="D46" s="20"/>
      <c r="E46" s="916"/>
      <c r="F46" s="917">
        <v>4240.8</v>
      </c>
      <c r="G46" s="920">
        <v>7965.6</v>
      </c>
      <c r="H46" s="917">
        <v>2444.3</v>
      </c>
      <c r="I46" s="920">
        <v>24892.4</v>
      </c>
      <c r="J46" s="919">
        <v>-838.1</v>
      </c>
      <c r="K46" s="4">
        <v>-42.362290133936995</v>
      </c>
      <c r="L46" s="42">
        <v>-134.28793519617068</v>
      </c>
    </row>
    <row r="47" spans="1:12" ht="12.75">
      <c r="A47" s="57"/>
      <c r="B47" s="20"/>
      <c r="C47" s="20" t="s">
        <v>1163</v>
      </c>
      <c r="D47" s="20"/>
      <c r="E47" s="916"/>
      <c r="F47" s="917">
        <v>3507.7</v>
      </c>
      <c r="G47" s="920">
        <v>1727.8</v>
      </c>
      <c r="H47" s="917">
        <v>1671.8</v>
      </c>
      <c r="I47" s="920">
        <v>15241.2</v>
      </c>
      <c r="J47" s="919">
        <v>311.2</v>
      </c>
      <c r="K47" s="4">
        <v>-52.33913960714999</v>
      </c>
      <c r="L47" s="42">
        <v>-81.38533317382462</v>
      </c>
    </row>
    <row r="48" spans="1:12" ht="12.75">
      <c r="A48" s="57"/>
      <c r="B48" s="20"/>
      <c r="C48" s="20" t="s">
        <v>1165</v>
      </c>
      <c r="D48" s="20"/>
      <c r="E48" s="916"/>
      <c r="F48" s="917">
        <v>-64.2</v>
      </c>
      <c r="G48" s="920">
        <v>1455.6</v>
      </c>
      <c r="H48" s="917">
        <v>-27.1</v>
      </c>
      <c r="I48" s="920">
        <v>3391.5</v>
      </c>
      <c r="J48" s="919">
        <v>-46.3</v>
      </c>
      <c r="K48" s="921">
        <v>-57.78816199376947</v>
      </c>
      <c r="L48" s="42">
        <v>70.84870848708485</v>
      </c>
    </row>
    <row r="49" spans="1:12" ht="12.75">
      <c r="A49" s="57"/>
      <c r="B49" s="20"/>
      <c r="C49" s="20"/>
      <c r="D49" s="20" t="s">
        <v>1166</v>
      </c>
      <c r="E49" s="916"/>
      <c r="F49" s="917">
        <v>-61.9</v>
      </c>
      <c r="G49" s="920">
        <v>2150.7</v>
      </c>
      <c r="H49" s="917">
        <v>-24.1</v>
      </c>
      <c r="I49" s="920">
        <v>3455.9</v>
      </c>
      <c r="J49" s="919">
        <v>-44.5</v>
      </c>
      <c r="K49" s="921">
        <v>-61.06623586429725</v>
      </c>
      <c r="L49" s="42">
        <v>84.6473029045643</v>
      </c>
    </row>
    <row r="50" spans="1:12" ht="12.75">
      <c r="A50" s="57"/>
      <c r="B50" s="20"/>
      <c r="C50" s="20"/>
      <c r="D50" s="20"/>
      <c r="E50" s="916" t="s">
        <v>1167</v>
      </c>
      <c r="F50" s="917">
        <v>0</v>
      </c>
      <c r="G50" s="920">
        <v>9689.7</v>
      </c>
      <c r="H50" s="917">
        <v>175</v>
      </c>
      <c r="I50" s="920">
        <v>11325.5</v>
      </c>
      <c r="J50" s="919">
        <v>172.2</v>
      </c>
      <c r="K50" s="153" t="s">
        <v>1045</v>
      </c>
      <c r="L50" s="42">
        <v>-1.6000000000000065</v>
      </c>
    </row>
    <row r="51" spans="1:12" ht="12.75">
      <c r="A51" s="57"/>
      <c r="B51" s="20"/>
      <c r="C51" s="20"/>
      <c r="D51" s="20"/>
      <c r="E51" s="916" t="s">
        <v>1168</v>
      </c>
      <c r="F51" s="917">
        <v>-61.9</v>
      </c>
      <c r="G51" s="920">
        <v>-7539</v>
      </c>
      <c r="H51" s="917">
        <v>-199.1</v>
      </c>
      <c r="I51" s="920">
        <v>-7869.6</v>
      </c>
      <c r="J51" s="919">
        <v>-216.7</v>
      </c>
      <c r="K51" s="4">
        <v>221.64781906300482</v>
      </c>
      <c r="L51" s="42">
        <v>8.839779005524859</v>
      </c>
    </row>
    <row r="52" spans="1:12" ht="12.75">
      <c r="A52" s="57"/>
      <c r="B52" s="20"/>
      <c r="C52" s="20"/>
      <c r="D52" s="20" t="s">
        <v>1169</v>
      </c>
      <c r="E52" s="916"/>
      <c r="F52" s="917">
        <v>-2.3</v>
      </c>
      <c r="G52" s="920">
        <v>-695.1</v>
      </c>
      <c r="H52" s="917">
        <v>-3</v>
      </c>
      <c r="I52" s="920">
        <v>-64.4</v>
      </c>
      <c r="J52" s="919">
        <v>-1.8</v>
      </c>
      <c r="K52" s="4">
        <v>30.43478260869566</v>
      </c>
      <c r="L52" s="42">
        <v>-40</v>
      </c>
    </row>
    <row r="53" spans="1:12" ht="12.75">
      <c r="A53" s="57"/>
      <c r="B53" s="20"/>
      <c r="C53" s="20" t="s">
        <v>1170</v>
      </c>
      <c r="D53" s="20"/>
      <c r="E53" s="916"/>
      <c r="F53" s="917">
        <v>797.3</v>
      </c>
      <c r="G53" s="920">
        <v>4782.2</v>
      </c>
      <c r="H53" s="917">
        <v>799.6</v>
      </c>
      <c r="I53" s="920">
        <v>6259.7</v>
      </c>
      <c r="J53" s="919">
        <v>-1103</v>
      </c>
      <c r="K53" s="4">
        <v>0.2884735983945903</v>
      </c>
      <c r="L53" s="42">
        <v>-237.943971985993</v>
      </c>
    </row>
    <row r="54" spans="1:12" ht="12.75">
      <c r="A54" s="57"/>
      <c r="B54" s="20"/>
      <c r="C54" s="20"/>
      <c r="D54" s="20" t="s">
        <v>635</v>
      </c>
      <c r="E54" s="916"/>
      <c r="F54" s="917">
        <v>35</v>
      </c>
      <c r="G54" s="920">
        <v>2.4</v>
      </c>
      <c r="H54" s="917">
        <v>-5</v>
      </c>
      <c r="I54" s="920">
        <v>-5.6</v>
      </c>
      <c r="J54" s="919">
        <v>0</v>
      </c>
      <c r="K54" s="4">
        <v>-114.28571428571428</v>
      </c>
      <c r="L54" s="42">
        <v>-100</v>
      </c>
    </row>
    <row r="55" spans="1:12" ht="12.75">
      <c r="A55" s="57"/>
      <c r="B55" s="20"/>
      <c r="C55" s="20"/>
      <c r="D55" s="20" t="s">
        <v>1171</v>
      </c>
      <c r="E55" s="916"/>
      <c r="F55" s="917">
        <v>762.3</v>
      </c>
      <c r="G55" s="920">
        <v>4779.8</v>
      </c>
      <c r="H55" s="917">
        <v>804.6</v>
      </c>
      <c r="I55" s="920">
        <v>6265.3</v>
      </c>
      <c r="J55" s="919">
        <v>-1103</v>
      </c>
      <c r="K55" s="4">
        <v>5.548996458087376</v>
      </c>
      <c r="L55" s="42">
        <v>-237.08675118071088</v>
      </c>
    </row>
    <row r="56" spans="1:12" ht="12.75">
      <c r="A56" s="57"/>
      <c r="B56" s="20"/>
      <c r="C56" s="20" t="s">
        <v>1172</v>
      </c>
      <c r="D56" s="20"/>
      <c r="E56" s="916"/>
      <c r="F56" s="917">
        <v>0</v>
      </c>
      <c r="G56" s="920">
        <v>0</v>
      </c>
      <c r="H56" s="917">
        <v>0</v>
      </c>
      <c r="I56" s="920">
        <v>0</v>
      </c>
      <c r="J56" s="919">
        <v>0</v>
      </c>
      <c r="K56" s="153" t="s">
        <v>1045</v>
      </c>
      <c r="L56" s="152" t="s">
        <v>1045</v>
      </c>
    </row>
    <row r="57" spans="1:12" ht="12.75">
      <c r="A57" s="57" t="s">
        <v>1173</v>
      </c>
      <c r="B57" s="20"/>
      <c r="C57" s="20"/>
      <c r="D57" s="20"/>
      <c r="E57" s="916"/>
      <c r="F57" s="917">
        <v>2671.5</v>
      </c>
      <c r="G57" s="920">
        <v>1185.6000000000058</v>
      </c>
      <c r="H57" s="917">
        <v>580.2000000000025</v>
      </c>
      <c r="I57" s="920">
        <v>42403.100000000064</v>
      </c>
      <c r="J57" s="919">
        <v>-2369.2</v>
      </c>
      <c r="K57" s="4">
        <v>-78.28186412128008</v>
      </c>
      <c r="L57" s="42">
        <v>-508.3419510513598</v>
      </c>
    </row>
    <row r="58" spans="1:12" ht="12.75">
      <c r="A58" s="429" t="s">
        <v>1174</v>
      </c>
      <c r="B58" s="108" t="s">
        <v>1175</v>
      </c>
      <c r="C58" s="108"/>
      <c r="D58" s="108"/>
      <c r="E58" s="924"/>
      <c r="F58" s="925">
        <v>953.1000000000013</v>
      </c>
      <c r="G58" s="918">
        <v>9500.899999999994</v>
      </c>
      <c r="H58" s="925">
        <v>-1401.9</v>
      </c>
      <c r="I58" s="918">
        <v>-6468.70000000007</v>
      </c>
      <c r="J58" s="926">
        <v>-1699.8</v>
      </c>
      <c r="K58" s="3">
        <v>-247.08844822159253</v>
      </c>
      <c r="L58" s="137">
        <v>21.24973250588486</v>
      </c>
    </row>
    <row r="59" spans="1:12" ht="12.75">
      <c r="A59" s="430" t="s">
        <v>1176</v>
      </c>
      <c r="B59" s="162"/>
      <c r="C59" s="162"/>
      <c r="D59" s="162"/>
      <c r="E59" s="927"/>
      <c r="F59" s="923">
        <v>3624.6</v>
      </c>
      <c r="G59" s="928">
        <v>10686.5</v>
      </c>
      <c r="H59" s="923">
        <v>-821.7</v>
      </c>
      <c r="I59" s="928">
        <v>35934.4</v>
      </c>
      <c r="J59" s="929">
        <v>-4069</v>
      </c>
      <c r="K59" s="5">
        <v>-122.67008773381892</v>
      </c>
      <c r="L59" s="43">
        <v>395.19289278325425</v>
      </c>
    </row>
    <row r="60" spans="1:12" ht="12.75">
      <c r="A60" s="57" t="s">
        <v>1177</v>
      </c>
      <c r="B60" s="20"/>
      <c r="C60" s="20"/>
      <c r="D60" s="20"/>
      <c r="E60" s="916"/>
      <c r="F60" s="917">
        <v>-3624.6</v>
      </c>
      <c r="G60" s="920">
        <v>-10686.5</v>
      </c>
      <c r="H60" s="917">
        <v>821.7</v>
      </c>
      <c r="I60" s="920">
        <v>-35934.4</v>
      </c>
      <c r="J60" s="919">
        <v>4069</v>
      </c>
      <c r="K60" s="4">
        <v>-122.67008773381892</v>
      </c>
      <c r="L60" s="42">
        <v>395.19289278325425</v>
      </c>
    </row>
    <row r="61" spans="1:12" ht="12.75">
      <c r="A61" s="57"/>
      <c r="B61" s="20" t="s">
        <v>1178</v>
      </c>
      <c r="C61" s="20"/>
      <c r="D61" s="20"/>
      <c r="E61" s="916"/>
      <c r="F61" s="917">
        <v>-3624.7</v>
      </c>
      <c r="G61" s="920">
        <v>-13410.2</v>
      </c>
      <c r="H61" s="917">
        <v>821.7</v>
      </c>
      <c r="I61" s="920">
        <v>-37002</v>
      </c>
      <c r="J61" s="919">
        <v>4069</v>
      </c>
      <c r="K61" s="4">
        <v>-122.66946230032829</v>
      </c>
      <c r="L61" s="42">
        <v>395.19289278325425</v>
      </c>
    </row>
    <row r="62" spans="1:12" ht="12.75">
      <c r="A62" s="57"/>
      <c r="B62" s="20"/>
      <c r="C62" s="20" t="s">
        <v>635</v>
      </c>
      <c r="D62" s="20"/>
      <c r="E62" s="916"/>
      <c r="F62" s="917">
        <v>-3358.4</v>
      </c>
      <c r="G62" s="920">
        <v>-10963.2</v>
      </c>
      <c r="H62" s="917">
        <v>3812</v>
      </c>
      <c r="I62" s="920">
        <v>-29636.8</v>
      </c>
      <c r="J62" s="919">
        <v>2734.8</v>
      </c>
      <c r="K62" s="4">
        <v>-213.50643163411144</v>
      </c>
      <c r="L62" s="152">
        <v>-28.258132214060854</v>
      </c>
    </row>
    <row r="63" spans="1:12" ht="12.75">
      <c r="A63" s="57"/>
      <c r="B63" s="20"/>
      <c r="C63" s="20" t="s">
        <v>1171</v>
      </c>
      <c r="D63" s="20"/>
      <c r="E63" s="916"/>
      <c r="F63" s="917">
        <v>-266.3</v>
      </c>
      <c r="G63" s="920">
        <v>-2447</v>
      </c>
      <c r="H63" s="917">
        <v>-2990.3</v>
      </c>
      <c r="I63" s="920">
        <v>-7365.2</v>
      </c>
      <c r="J63" s="919">
        <v>1334.2</v>
      </c>
      <c r="K63" s="921">
        <v>1022.9064964325948</v>
      </c>
      <c r="L63" s="42">
        <v>-144.61759689663242</v>
      </c>
    </row>
    <row r="64" spans="1:12" ht="12.75">
      <c r="A64" s="57"/>
      <c r="B64" s="20" t="s">
        <v>1179</v>
      </c>
      <c r="C64" s="20"/>
      <c r="D64" s="20"/>
      <c r="E64" s="916"/>
      <c r="F64" s="917">
        <v>0.1</v>
      </c>
      <c r="G64" s="920">
        <v>2723.7</v>
      </c>
      <c r="H64" s="917">
        <v>0</v>
      </c>
      <c r="I64" s="920">
        <v>1067.6</v>
      </c>
      <c r="J64" s="919">
        <v>0</v>
      </c>
      <c r="K64" s="153">
        <v>-100</v>
      </c>
      <c r="L64" s="152" t="s">
        <v>1045</v>
      </c>
    </row>
    <row r="65" spans="1:12" ht="13.5" thickBot="1">
      <c r="A65" s="930" t="s">
        <v>1180</v>
      </c>
      <c r="B65" s="931"/>
      <c r="C65" s="931"/>
      <c r="D65" s="931"/>
      <c r="E65" s="931"/>
      <c r="F65" s="932">
        <v>-2827.3</v>
      </c>
      <c r="G65" s="933">
        <v>-5904.3</v>
      </c>
      <c r="H65" s="932">
        <v>1621.3</v>
      </c>
      <c r="I65" s="933">
        <v>-29674.7</v>
      </c>
      <c r="J65" s="934">
        <v>2966</v>
      </c>
      <c r="K65" s="124">
        <v>-157.34446291514874</v>
      </c>
      <c r="L65" s="55">
        <v>82.93961635724419</v>
      </c>
    </row>
  </sheetData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0.5" bottom="0.2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57421875" style="18" customWidth="1"/>
    <col min="10" max="10" width="8.28125" style="18" customWidth="1"/>
    <col min="11" max="11" width="2.28125" style="18" customWidth="1"/>
    <col min="12" max="12" width="7.7109375" style="18" customWidth="1"/>
    <col min="13" max="16384" width="8.140625" style="18" customWidth="1"/>
  </cols>
  <sheetData>
    <row r="1" spans="1:12" s="76" customFormat="1" ht="12.75">
      <c r="A1" s="18"/>
      <c r="B1" s="1684" t="s">
        <v>528</v>
      </c>
      <c r="C1" s="1684"/>
      <c r="D1" s="1684"/>
      <c r="E1" s="1684"/>
      <c r="F1" s="1684"/>
      <c r="G1" s="1684"/>
      <c r="H1" s="1684"/>
      <c r="I1" s="1684"/>
      <c r="J1" s="1684"/>
      <c r="K1" s="1684"/>
      <c r="L1" s="1684"/>
    </row>
    <row r="2" spans="1:13" ht="15.75">
      <c r="A2" s="18"/>
      <c r="B2" s="1664" t="s">
        <v>1008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01"/>
    </row>
    <row r="3" ht="12.75">
      <c r="L3" s="103" t="s">
        <v>453</v>
      </c>
    </row>
    <row r="4" spans="2:12" ht="12.75" customHeight="1">
      <c r="B4" s="1660" t="s">
        <v>721</v>
      </c>
      <c r="C4" s="1682">
        <v>2007</v>
      </c>
      <c r="D4" s="1682">
        <v>2007</v>
      </c>
      <c r="E4" s="1682">
        <v>2008</v>
      </c>
      <c r="F4" s="1682">
        <v>2008</v>
      </c>
      <c r="G4" s="1665" t="str">
        <f>MS!F4</f>
        <v> Changes in the First Month of </v>
      </c>
      <c r="H4" s="1666"/>
      <c r="I4" s="1666"/>
      <c r="J4" s="1666"/>
      <c r="K4" s="1666"/>
      <c r="L4" s="1667"/>
    </row>
    <row r="5" spans="2:12" ht="12.75">
      <c r="B5" s="1661"/>
      <c r="C5" s="1683"/>
      <c r="D5" s="1683"/>
      <c r="E5" s="1683"/>
      <c r="F5" s="1683"/>
      <c r="G5" s="1668" t="s">
        <v>921</v>
      </c>
      <c r="H5" s="1658"/>
      <c r="I5" s="1659"/>
      <c r="J5" s="1668" t="s">
        <v>227</v>
      </c>
      <c r="K5" s="1658"/>
      <c r="L5" s="1659"/>
    </row>
    <row r="6" spans="2:12" ht="17.25" customHeight="1">
      <c r="B6" s="1662"/>
      <c r="C6" s="790" t="s">
        <v>912</v>
      </c>
      <c r="D6" s="790" t="s">
        <v>229</v>
      </c>
      <c r="E6" s="790" t="s">
        <v>912</v>
      </c>
      <c r="F6" s="790" t="s">
        <v>229</v>
      </c>
      <c r="G6" s="1680" t="s">
        <v>431</v>
      </c>
      <c r="H6" s="1681"/>
      <c r="I6" s="791" t="s">
        <v>1009</v>
      </c>
      <c r="J6" s="1680" t="s">
        <v>431</v>
      </c>
      <c r="K6" s="1681"/>
      <c r="L6" s="791" t="s">
        <v>1009</v>
      </c>
    </row>
    <row r="7" spans="2:12" s="104" customFormat="1" ht="15" customHeight="1">
      <c r="B7" s="769" t="s">
        <v>1010</v>
      </c>
      <c r="C7" s="887">
        <v>126285.51683242922</v>
      </c>
      <c r="D7" s="887">
        <v>123186.36133477918</v>
      </c>
      <c r="E7" s="887">
        <v>164656.646472394</v>
      </c>
      <c r="F7" s="887">
        <v>159207.93765188399</v>
      </c>
      <c r="G7" s="774">
        <v>-3806.245497650034</v>
      </c>
      <c r="H7" s="775" t="s">
        <v>373</v>
      </c>
      <c r="I7" s="776">
        <v>-3.014000016091012</v>
      </c>
      <c r="J7" s="888">
        <v>-2734.7688205100153</v>
      </c>
      <c r="K7" s="889" t="s">
        <v>374</v>
      </c>
      <c r="L7" s="777">
        <v>-1.6608918492509932</v>
      </c>
    </row>
    <row r="8" spans="2:12" ht="15" customHeight="1">
      <c r="B8" s="770" t="s">
        <v>1011</v>
      </c>
      <c r="C8" s="851">
        <v>130213.85892042922</v>
      </c>
      <c r="D8" s="851">
        <v>127091.29489977918</v>
      </c>
      <c r="E8" s="851">
        <v>170314.216566394</v>
      </c>
      <c r="F8" s="851">
        <v>164591.265659264</v>
      </c>
      <c r="G8" s="778">
        <v>-3122.5640206500393</v>
      </c>
      <c r="H8" s="779"/>
      <c r="I8" s="780">
        <v>-2.3980274039479688</v>
      </c>
      <c r="J8" s="890">
        <v>-5722.950907129998</v>
      </c>
      <c r="K8" s="889"/>
      <c r="L8" s="781">
        <v>-3.3602308853054588</v>
      </c>
    </row>
    <row r="9" spans="2:12" ht="15" customHeight="1">
      <c r="B9" s="771" t="s">
        <v>1012</v>
      </c>
      <c r="C9" s="852">
        <v>3928.342087999999</v>
      </c>
      <c r="D9" s="852">
        <v>3904.9335649999994</v>
      </c>
      <c r="E9" s="852">
        <v>5657.570094</v>
      </c>
      <c r="F9" s="852">
        <v>5383.32800738</v>
      </c>
      <c r="G9" s="778">
        <v>-23.408522999999605</v>
      </c>
      <c r="H9" s="779"/>
      <c r="I9" s="780">
        <v>-0.5958880992443653</v>
      </c>
      <c r="J9" s="890">
        <v>-274.24208662</v>
      </c>
      <c r="K9" s="889"/>
      <c r="L9" s="781">
        <v>-4.847347572606142</v>
      </c>
    </row>
    <row r="10" spans="2:12" s="104" customFormat="1" ht="15" customHeight="1">
      <c r="B10" s="769" t="s">
        <v>1013</v>
      </c>
      <c r="C10" s="887">
        <v>-7021.271234429201</v>
      </c>
      <c r="D10" s="887">
        <v>-10061.429372779192</v>
      </c>
      <c r="E10" s="887">
        <v>-20065.031864173983</v>
      </c>
      <c r="F10" s="887">
        <v>-19155.969908443996</v>
      </c>
      <c r="G10" s="774">
        <v>-2333.250138349991</v>
      </c>
      <c r="H10" s="792" t="s">
        <v>373</v>
      </c>
      <c r="I10" s="776">
        <v>33.23202512380089</v>
      </c>
      <c r="J10" s="891">
        <v>-1804.878044270013</v>
      </c>
      <c r="K10" s="892" t="s">
        <v>374</v>
      </c>
      <c r="L10" s="777">
        <v>8.995141679752894</v>
      </c>
    </row>
    <row r="11" spans="2:12" s="104" customFormat="1" ht="15" customHeight="1">
      <c r="B11" s="772" t="s">
        <v>1014</v>
      </c>
      <c r="C11" s="849">
        <v>23181.571933</v>
      </c>
      <c r="D11" s="849">
        <v>19594.452870000005</v>
      </c>
      <c r="E11" s="849">
        <v>17887.82331113001</v>
      </c>
      <c r="F11" s="849">
        <v>14135.882613510006</v>
      </c>
      <c r="G11" s="778">
        <v>-3587.1190629999946</v>
      </c>
      <c r="H11" s="779"/>
      <c r="I11" s="780">
        <v>-15.47401131108616</v>
      </c>
      <c r="J11" s="890">
        <v>-3751.9406976200044</v>
      </c>
      <c r="K11" s="889"/>
      <c r="L11" s="781">
        <v>-20.97483093588868</v>
      </c>
    </row>
    <row r="12" spans="2:12" ht="15" customHeight="1">
      <c r="B12" s="770" t="s">
        <v>1015</v>
      </c>
      <c r="C12" s="851">
        <v>12493.613420000001</v>
      </c>
      <c r="D12" s="851">
        <v>10911.740370000007</v>
      </c>
      <c r="E12" s="851">
        <v>13698.894264670009</v>
      </c>
      <c r="F12" s="851">
        <v>11142.699432990004</v>
      </c>
      <c r="G12" s="778">
        <v>-1581.8730499999947</v>
      </c>
      <c r="H12" s="779"/>
      <c r="I12" s="780">
        <v>-12.66145347084058</v>
      </c>
      <c r="J12" s="890">
        <v>-2556.1948316800044</v>
      </c>
      <c r="K12" s="889"/>
      <c r="L12" s="781">
        <v>-18.65986248446732</v>
      </c>
    </row>
    <row r="13" spans="2:12" ht="15" customHeight="1">
      <c r="B13" s="770" t="s">
        <v>1016</v>
      </c>
      <c r="C13" s="851">
        <v>15616.144069000002</v>
      </c>
      <c r="D13" s="851">
        <v>17780.771370000002</v>
      </c>
      <c r="E13" s="851">
        <v>18925.778102520002</v>
      </c>
      <c r="F13" s="851">
        <v>19224.94190252</v>
      </c>
      <c r="G13" s="778">
        <v>2164.6273010000004</v>
      </c>
      <c r="H13" s="779"/>
      <c r="I13" s="780">
        <v>13.861471125237992</v>
      </c>
      <c r="J13" s="890">
        <v>299.16379999999845</v>
      </c>
      <c r="K13" s="889"/>
      <c r="L13" s="781">
        <v>1.580721270108119</v>
      </c>
    </row>
    <row r="14" spans="2:12" ht="15" customHeight="1">
      <c r="B14" s="770" t="s">
        <v>1017</v>
      </c>
      <c r="C14" s="851">
        <v>3122.5306490000003</v>
      </c>
      <c r="D14" s="851">
        <v>6869.030999999995</v>
      </c>
      <c r="E14" s="851">
        <v>5226.883837849993</v>
      </c>
      <c r="F14" s="851">
        <v>8082.242469529996</v>
      </c>
      <c r="G14" s="778">
        <v>3746.500350999995</v>
      </c>
      <c r="H14" s="779"/>
      <c r="I14" s="780">
        <v>119.98282073547695</v>
      </c>
      <c r="J14" s="890">
        <v>2855.358631680003</v>
      </c>
      <c r="K14" s="889"/>
      <c r="L14" s="781">
        <v>54.62831622549537</v>
      </c>
    </row>
    <row r="15" spans="2:12" ht="15" customHeight="1">
      <c r="B15" s="770" t="s">
        <v>1018</v>
      </c>
      <c r="C15" s="851">
        <v>661.3645</v>
      </c>
      <c r="D15" s="851">
        <v>661.3645</v>
      </c>
      <c r="E15" s="851">
        <v>438.05401000000006</v>
      </c>
      <c r="F15" s="851">
        <v>438.05401000000006</v>
      </c>
      <c r="G15" s="778">
        <v>0</v>
      </c>
      <c r="H15" s="779"/>
      <c r="I15" s="780">
        <v>0</v>
      </c>
      <c r="J15" s="890">
        <v>0</v>
      </c>
      <c r="K15" s="889"/>
      <c r="L15" s="781">
        <v>0</v>
      </c>
    </row>
    <row r="16" spans="2:12" ht="15" customHeight="1">
      <c r="B16" s="770" t="s">
        <v>1024</v>
      </c>
      <c r="C16" s="851">
        <v>39</v>
      </c>
      <c r="D16" s="851">
        <v>39</v>
      </c>
      <c r="E16" s="851">
        <v>37.045</v>
      </c>
      <c r="F16" s="851">
        <v>37.045</v>
      </c>
      <c r="G16" s="778">
        <v>0</v>
      </c>
      <c r="H16" s="779"/>
      <c r="I16" s="780">
        <v>0</v>
      </c>
      <c r="J16" s="890">
        <v>0</v>
      </c>
      <c r="K16" s="889"/>
      <c r="L16" s="781">
        <v>0</v>
      </c>
    </row>
    <row r="17" spans="2:12" ht="15" customHeight="1">
      <c r="B17" s="770" t="s">
        <v>1019</v>
      </c>
      <c r="C17" s="851">
        <v>1870.81</v>
      </c>
      <c r="D17" s="851">
        <v>80.81</v>
      </c>
      <c r="E17" s="851">
        <v>660.655</v>
      </c>
      <c r="F17" s="851">
        <v>60.655</v>
      </c>
      <c r="G17" s="778">
        <v>-1790</v>
      </c>
      <c r="H17" s="779"/>
      <c r="I17" s="780">
        <v>-95.68048064742011</v>
      </c>
      <c r="J17" s="890">
        <v>-600</v>
      </c>
      <c r="K17" s="889"/>
      <c r="L17" s="781">
        <v>-90.8189599715434</v>
      </c>
    </row>
    <row r="18" spans="2:12" ht="15" customHeight="1">
      <c r="B18" s="770" t="s">
        <v>1020</v>
      </c>
      <c r="C18" s="851">
        <v>8116.784013</v>
      </c>
      <c r="D18" s="851">
        <v>7901.538</v>
      </c>
      <c r="E18" s="851">
        <v>3053.1750364600002</v>
      </c>
      <c r="F18" s="851">
        <v>2457.4291705200003</v>
      </c>
      <c r="G18" s="778">
        <v>-215.24601300000086</v>
      </c>
      <c r="H18" s="779"/>
      <c r="I18" s="780">
        <v>-2.6518632583454065</v>
      </c>
      <c r="J18" s="890">
        <v>-595.7458659399999</v>
      </c>
      <c r="K18" s="889"/>
      <c r="L18" s="781">
        <v>-19.512339083930698</v>
      </c>
    </row>
    <row r="19" spans="2:12" s="104" customFormat="1" ht="15" customHeight="1">
      <c r="B19" s="773" t="s">
        <v>1023</v>
      </c>
      <c r="C19" s="893">
        <v>30202.8431674292</v>
      </c>
      <c r="D19" s="893">
        <v>29655.882242779197</v>
      </c>
      <c r="E19" s="893">
        <v>37952.855175303994</v>
      </c>
      <c r="F19" s="893">
        <v>33291.852521954</v>
      </c>
      <c r="G19" s="782">
        <v>-1253.8689246500035</v>
      </c>
      <c r="H19" s="783" t="s">
        <v>373</v>
      </c>
      <c r="I19" s="784">
        <v>-4.1515180324645895</v>
      </c>
      <c r="J19" s="888">
        <v>-1947.0626533499913</v>
      </c>
      <c r="K19" s="889" t="s">
        <v>374</v>
      </c>
      <c r="L19" s="785">
        <v>-5.1302139044783885</v>
      </c>
    </row>
    <row r="20" spans="2:12" s="104" customFormat="1" ht="15" customHeight="1">
      <c r="B20" s="772" t="s">
        <v>1031</v>
      </c>
      <c r="C20" s="849">
        <v>119264.24559800001</v>
      </c>
      <c r="D20" s="849">
        <v>113124.93196199999</v>
      </c>
      <c r="E20" s="849">
        <v>144591.61460822003</v>
      </c>
      <c r="F20" s="849">
        <v>140051.96774343998</v>
      </c>
      <c r="G20" s="774">
        <v>-6139.4956360000215</v>
      </c>
      <c r="H20" s="786"/>
      <c r="I20" s="787">
        <v>-5.147801200785688</v>
      </c>
      <c r="J20" s="891">
        <v>-4539.64686478005</v>
      </c>
      <c r="K20" s="894"/>
      <c r="L20" s="788">
        <v>-3.1396335652523875</v>
      </c>
    </row>
    <row r="21" spans="2:12" ht="15" customHeight="1">
      <c r="B21" s="770" t="s">
        <v>1021</v>
      </c>
      <c r="C21" s="851">
        <v>90913.03904500001</v>
      </c>
      <c r="D21" s="851">
        <v>86834.88799999999</v>
      </c>
      <c r="E21" s="851">
        <v>112827.084928</v>
      </c>
      <c r="F21" s="851">
        <v>107353.55526000001</v>
      </c>
      <c r="G21" s="778">
        <v>-4078.1510450000205</v>
      </c>
      <c r="H21" s="779"/>
      <c r="I21" s="780">
        <v>-4.4857713347162695</v>
      </c>
      <c r="J21" s="890">
        <v>-5473.529667999988</v>
      </c>
      <c r="K21" s="889"/>
      <c r="L21" s="781">
        <v>-4.851255061223014</v>
      </c>
    </row>
    <row r="22" spans="2:12" ht="15" customHeight="1">
      <c r="B22" s="770" t="s">
        <v>1025</v>
      </c>
      <c r="C22" s="851">
        <v>22597.7195</v>
      </c>
      <c r="D22" s="851">
        <v>21412.865</v>
      </c>
      <c r="E22" s="851">
        <v>23857.26192658</v>
      </c>
      <c r="F22" s="851">
        <v>27782.919115110002</v>
      </c>
      <c r="G22" s="778">
        <v>-1184.8544999999976</v>
      </c>
      <c r="H22" s="779"/>
      <c r="I22" s="780">
        <v>-5.24324810740304</v>
      </c>
      <c r="J22" s="890">
        <v>3925.6571885300036</v>
      </c>
      <c r="K22" s="889"/>
      <c r="L22" s="781">
        <v>16.454768366173347</v>
      </c>
    </row>
    <row r="23" spans="2:12" ht="15" customHeight="1" thickBot="1">
      <c r="B23" s="770" t="s">
        <v>1022</v>
      </c>
      <c r="C23" s="851">
        <v>5758.533493000001</v>
      </c>
      <c r="D23" s="851">
        <v>4882.269</v>
      </c>
      <c r="E23" s="851">
        <v>7907.2677536400015</v>
      </c>
      <c r="F23" s="851">
        <v>4896.99336833</v>
      </c>
      <c r="G23" s="1271">
        <v>-876.2644930000006</v>
      </c>
      <c r="H23" s="1272"/>
      <c r="I23" s="1273">
        <v>-15.216799451894763</v>
      </c>
      <c r="J23" s="1274">
        <v>-3010.274385310002</v>
      </c>
      <c r="K23" s="1275"/>
      <c r="L23" s="875">
        <v>-38.06971610293915</v>
      </c>
    </row>
    <row r="24" spans="2:12" s="104" customFormat="1" ht="15" customHeight="1">
      <c r="B24" s="1422" t="s">
        <v>1389</v>
      </c>
      <c r="C24" s="1121">
        <v>119269.29203800001</v>
      </c>
      <c r="D24" s="1121">
        <v>113130.022</v>
      </c>
      <c r="E24" s="1121">
        <v>144591.61460822</v>
      </c>
      <c r="F24" s="1121">
        <v>140033.46774344</v>
      </c>
      <c r="G24" s="793">
        <v>-6139.270038000017</v>
      </c>
      <c r="H24" s="379"/>
      <c r="I24" s="793">
        <v>-5.147402095791768</v>
      </c>
      <c r="J24" s="379">
        <v>-4558.146864779992</v>
      </c>
      <c r="K24" s="379"/>
      <c r="L24" s="379">
        <v>-3.152428221464001</v>
      </c>
    </row>
    <row r="25" spans="2:12" s="104" customFormat="1" ht="15" customHeight="1">
      <c r="B25" s="1422" t="s">
        <v>1390</v>
      </c>
      <c r="C25" s="1121">
        <v>-3122.5306490000003</v>
      </c>
      <c r="D25" s="1121">
        <v>-6869.030999999995</v>
      </c>
      <c r="E25" s="1121">
        <v>-5226.883837849993</v>
      </c>
      <c r="F25" s="1121">
        <v>-8082.242469529996</v>
      </c>
      <c r="G25" s="793"/>
      <c r="H25" s="379"/>
      <c r="I25" s="793"/>
      <c r="J25" s="379"/>
      <c r="K25" s="379"/>
      <c r="L25" s="379"/>
    </row>
    <row r="26" spans="2:12" s="104" customFormat="1" ht="15" customHeight="1">
      <c r="B26" s="379"/>
      <c r="C26" s="48"/>
      <c r="D26" s="48"/>
      <c r="E26" s="48"/>
      <c r="F26" s="48"/>
      <c r="G26" s="793"/>
      <c r="H26" s="379"/>
      <c r="I26" s="793"/>
      <c r="J26" s="379"/>
      <c r="K26" s="379"/>
      <c r="L26" s="379"/>
    </row>
    <row r="27" spans="2:4" ht="15" customHeight="1">
      <c r="B27" s="18" t="s">
        <v>1387</v>
      </c>
      <c r="C27" s="795"/>
      <c r="D27" s="795"/>
    </row>
    <row r="28" spans="2:6" ht="15" customHeight="1">
      <c r="B28" s="18" t="s">
        <v>1388</v>
      </c>
      <c r="C28" s="795"/>
      <c r="D28" s="795"/>
      <c r="F28" s="1"/>
    </row>
  </sheetData>
  <mergeCells count="12">
    <mergeCell ref="D4:D5"/>
    <mergeCell ref="G6:H6"/>
    <mergeCell ref="J6:K6"/>
    <mergeCell ref="F4:F5"/>
    <mergeCell ref="B1:L1"/>
    <mergeCell ref="B2:L2"/>
    <mergeCell ref="G4:L4"/>
    <mergeCell ref="G5:I5"/>
    <mergeCell ref="J5:L5"/>
    <mergeCell ref="E4:E5"/>
    <mergeCell ref="B4:B6"/>
    <mergeCell ref="C4:C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H17" sqref="H17"/>
    </sheetView>
  </sheetViews>
  <sheetFormatPr defaultColWidth="11.00390625" defaultRowHeight="12.75"/>
  <cols>
    <col min="1" max="1" width="5.00390625" style="1145" customWidth="1"/>
    <col min="2" max="2" width="15.8515625" style="1145" customWidth="1"/>
    <col min="3" max="6" width="7.8515625" style="1145" customWidth="1"/>
    <col min="7" max="8" width="7.8515625" style="1201" customWidth="1"/>
    <col min="9" max="9" width="8.140625" style="1201" customWidth="1"/>
    <col min="10" max="16384" width="11.00390625" style="1145" customWidth="1"/>
  </cols>
  <sheetData>
    <row r="1" spans="2:7" ht="12.75">
      <c r="B1" s="1684" t="s">
        <v>215</v>
      </c>
      <c r="C1" s="1684"/>
      <c r="D1" s="1684"/>
      <c r="E1" s="1684"/>
      <c r="F1" s="1684"/>
      <c r="G1" s="1684"/>
    </row>
    <row r="2" spans="2:7" ht="15.75">
      <c r="B2" s="1645" t="s">
        <v>1419</v>
      </c>
      <c r="C2" s="1645"/>
      <c r="D2" s="1645"/>
      <c r="E2" s="1645"/>
      <c r="F2" s="1645"/>
      <c r="G2" s="1645"/>
    </row>
    <row r="3" spans="2:7" ht="15.75">
      <c r="B3" s="1645" t="s">
        <v>1420</v>
      </c>
      <c r="C3" s="1645"/>
      <c r="D3" s="1645"/>
      <c r="E3" s="1645"/>
      <c r="F3" s="1645"/>
      <c r="G3" s="1645"/>
    </row>
    <row r="4" spans="2:7" ht="15">
      <c r="B4" s="18"/>
      <c r="C4" s="18"/>
      <c r="D4" s="941"/>
      <c r="E4" s="103"/>
      <c r="F4" s="1221"/>
      <c r="G4" s="1221" t="s">
        <v>802</v>
      </c>
    </row>
    <row r="5" spans="2:8" ht="12.75">
      <c r="B5" s="287" t="s">
        <v>901</v>
      </c>
      <c r="C5" s="1222" t="s">
        <v>1202</v>
      </c>
      <c r="D5" s="1223" t="s">
        <v>1184</v>
      </c>
      <c r="E5" s="1224" t="s">
        <v>426</v>
      </c>
      <c r="F5" s="1224" t="s">
        <v>427</v>
      </c>
      <c r="G5" s="1224" t="s">
        <v>921</v>
      </c>
      <c r="H5" s="1224" t="s">
        <v>227</v>
      </c>
    </row>
    <row r="6" spans="2:8" ht="15.75" customHeight="1">
      <c r="B6" s="770" t="s">
        <v>1186</v>
      </c>
      <c r="C6" s="1225">
        <v>728.7</v>
      </c>
      <c r="D6" s="1226">
        <v>726.1</v>
      </c>
      <c r="E6" s="1225">
        <v>980.096</v>
      </c>
      <c r="F6" s="1225">
        <v>957.5</v>
      </c>
      <c r="G6" s="1225">
        <v>2133.8</v>
      </c>
      <c r="H6" s="1225">
        <v>3417.4</v>
      </c>
    </row>
    <row r="7" spans="2:8" ht="15.75" customHeight="1">
      <c r="B7" s="770" t="s">
        <v>1187</v>
      </c>
      <c r="C7" s="1225">
        <v>980.1</v>
      </c>
      <c r="D7" s="1226">
        <v>1117.4</v>
      </c>
      <c r="E7" s="1225">
        <v>977.561</v>
      </c>
      <c r="F7" s="1225">
        <v>1207.954</v>
      </c>
      <c r="G7" s="1225">
        <v>1655.209</v>
      </c>
      <c r="H7" s="1225" t="s">
        <v>425</v>
      </c>
    </row>
    <row r="8" spans="2:8" ht="15.75" customHeight="1">
      <c r="B8" s="770" t="s">
        <v>1188</v>
      </c>
      <c r="C8" s="1225">
        <v>1114.2</v>
      </c>
      <c r="D8" s="1226">
        <v>1316.8</v>
      </c>
      <c r="E8" s="1225">
        <v>907.879</v>
      </c>
      <c r="F8" s="1225">
        <v>865.719</v>
      </c>
      <c r="G8" s="1227">
        <v>2411.6</v>
      </c>
      <c r="H8" s="1227" t="s">
        <v>812</v>
      </c>
    </row>
    <row r="9" spans="2:8" ht="15.75" customHeight="1">
      <c r="B9" s="770" t="s">
        <v>1189</v>
      </c>
      <c r="C9" s="1225">
        <v>1019.2</v>
      </c>
      <c r="D9" s="1226">
        <v>1186.5</v>
      </c>
      <c r="E9" s="1225">
        <v>1103.189</v>
      </c>
      <c r="F9" s="1227">
        <v>1188.259</v>
      </c>
      <c r="G9" s="1227">
        <v>2065.7</v>
      </c>
      <c r="H9" s="1227" t="s">
        <v>425</v>
      </c>
    </row>
    <row r="10" spans="2:8" ht="15.75" customHeight="1">
      <c r="B10" s="770" t="s">
        <v>1190</v>
      </c>
      <c r="C10" s="1225">
        <v>1354.5</v>
      </c>
      <c r="D10" s="1226">
        <v>1205.8</v>
      </c>
      <c r="E10" s="1225">
        <v>1583.675</v>
      </c>
      <c r="F10" s="1227">
        <v>1661.361</v>
      </c>
      <c r="G10" s="1227">
        <v>2859.9</v>
      </c>
      <c r="H10" s="1227" t="s">
        <v>425</v>
      </c>
    </row>
    <row r="11" spans="2:8" ht="15.75" customHeight="1">
      <c r="B11" s="770" t="s">
        <v>1191</v>
      </c>
      <c r="C11" s="1225">
        <v>996.9</v>
      </c>
      <c r="D11" s="1226">
        <v>1394.9</v>
      </c>
      <c r="E11" s="1225">
        <v>1156.237</v>
      </c>
      <c r="F11" s="1227">
        <v>1643.985</v>
      </c>
      <c r="G11" s="1227">
        <v>3805.5</v>
      </c>
      <c r="H11" s="1227" t="s">
        <v>425</v>
      </c>
    </row>
    <row r="12" spans="2:8" ht="15.75" customHeight="1">
      <c r="B12" s="770" t="s">
        <v>1192</v>
      </c>
      <c r="C12" s="1225">
        <v>1503.6</v>
      </c>
      <c r="D12" s="1226">
        <v>1154.4</v>
      </c>
      <c r="E12" s="1225">
        <v>603.806</v>
      </c>
      <c r="F12" s="1225">
        <v>716.981</v>
      </c>
      <c r="G12" s="1225">
        <v>2962.1</v>
      </c>
      <c r="H12" s="1225" t="s">
        <v>425</v>
      </c>
    </row>
    <row r="13" spans="2:8" ht="15.75" customHeight="1">
      <c r="B13" s="770" t="s">
        <v>1193</v>
      </c>
      <c r="C13" s="1225">
        <v>1717.9</v>
      </c>
      <c r="D13" s="1226">
        <v>1107.8</v>
      </c>
      <c r="E13" s="1227">
        <v>603.011</v>
      </c>
      <c r="F13" s="1227">
        <v>1428.479</v>
      </c>
      <c r="G13" s="1227">
        <v>1963.1</v>
      </c>
      <c r="H13" s="1227" t="s">
        <v>425</v>
      </c>
    </row>
    <row r="14" spans="2:8" ht="15.75" customHeight="1">
      <c r="B14" s="770" t="s">
        <v>1194</v>
      </c>
      <c r="C14" s="1225">
        <v>2060.5</v>
      </c>
      <c r="D14" s="1226">
        <v>1567.2</v>
      </c>
      <c r="E14" s="1227">
        <v>1398.554</v>
      </c>
      <c r="F14" s="1227">
        <v>2052.853</v>
      </c>
      <c r="G14" s="1227">
        <v>3442.1</v>
      </c>
      <c r="H14" s="1227" t="s">
        <v>425</v>
      </c>
    </row>
    <row r="15" spans="2:8" ht="15.75" customHeight="1">
      <c r="B15" s="770" t="s">
        <v>784</v>
      </c>
      <c r="C15" s="1225">
        <v>1309.9</v>
      </c>
      <c r="D15" s="1226">
        <v>1830.8</v>
      </c>
      <c r="E15" s="1227">
        <v>916.412</v>
      </c>
      <c r="F15" s="1227">
        <v>2714.843</v>
      </c>
      <c r="G15" s="1227">
        <v>3420.2</v>
      </c>
      <c r="H15" s="1227" t="s">
        <v>425</v>
      </c>
    </row>
    <row r="16" spans="2:8" ht="15.75" customHeight="1">
      <c r="B16" s="770" t="s">
        <v>785</v>
      </c>
      <c r="C16" s="1225">
        <v>1455.4</v>
      </c>
      <c r="D16" s="1226">
        <v>1825.2</v>
      </c>
      <c r="E16" s="1227">
        <v>1181.457</v>
      </c>
      <c r="F16" s="1227">
        <v>1711.2</v>
      </c>
      <c r="G16" s="1227">
        <v>2205.74</v>
      </c>
      <c r="H16" s="1227" t="s">
        <v>425</v>
      </c>
    </row>
    <row r="17" spans="2:8" ht="15.75" customHeight="1">
      <c r="B17" s="771" t="s">
        <v>786</v>
      </c>
      <c r="C17" s="1228">
        <v>1016</v>
      </c>
      <c r="D17" s="1229">
        <v>1900.2</v>
      </c>
      <c r="E17" s="1230">
        <v>1394</v>
      </c>
      <c r="F17" s="1227">
        <v>1571.796</v>
      </c>
      <c r="G17" s="1227">
        <v>3091.4</v>
      </c>
      <c r="H17" s="1227"/>
    </row>
    <row r="18" spans="2:8" ht="15.75" customHeight="1">
      <c r="B18" s="1231" t="s">
        <v>789</v>
      </c>
      <c r="C18" s="1232">
        <v>15256.9</v>
      </c>
      <c r="D18" s="1233">
        <f>SUM(D6:D17)</f>
        <v>16333.1</v>
      </c>
      <c r="E18" s="1233">
        <f>SUM(E6:E17)</f>
        <v>12805.877000000002</v>
      </c>
      <c r="F18" s="1234">
        <f>SUM(F6:F17)</f>
        <v>17720.93</v>
      </c>
      <c r="G18" s="1234">
        <f>SUM(G6:G17)</f>
        <v>32016.349000000002</v>
      </c>
      <c r="H18" s="1234">
        <f>SUM(H6:H17)</f>
        <v>3417.4</v>
      </c>
    </row>
  </sheetData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7">
      <selection activeCell="E45" sqref="E45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684" t="s">
        <v>256</v>
      </c>
      <c r="B1" s="1684"/>
      <c r="C1" s="1684"/>
      <c r="D1" s="1684"/>
      <c r="E1" s="1684"/>
      <c r="F1" s="1684"/>
      <c r="G1" s="1684"/>
      <c r="H1" s="1684"/>
      <c r="I1" s="1684"/>
      <c r="J1" s="1684"/>
    </row>
    <row r="2" spans="1:10" ht="15.75">
      <c r="A2" s="1868" t="s">
        <v>1111</v>
      </c>
      <c r="B2" s="1869"/>
      <c r="C2" s="1869"/>
      <c r="D2" s="1869"/>
      <c r="E2" s="1869"/>
      <c r="F2" s="1869"/>
      <c r="G2" s="1869"/>
      <c r="H2" s="1869"/>
      <c r="I2" s="1869"/>
      <c r="J2" s="1869"/>
    </row>
    <row r="4" spans="1:10" ht="13.5" thickBot="1">
      <c r="A4" s="1870" t="s">
        <v>453</v>
      </c>
      <c r="B4" s="1871"/>
      <c r="C4" s="1871"/>
      <c r="D4" s="1871"/>
      <c r="E4" s="1871"/>
      <c r="F4" s="1871"/>
      <c r="G4" s="1871"/>
      <c r="H4" s="1871"/>
      <c r="I4" s="1871"/>
      <c r="J4" s="1871"/>
    </row>
    <row r="5" spans="1:10" ht="12.75">
      <c r="A5" s="640"/>
      <c r="B5" s="634"/>
      <c r="C5" s="1443">
        <v>2006</v>
      </c>
      <c r="D5" s="1444">
        <v>2006</v>
      </c>
      <c r="E5" s="1444">
        <v>2007</v>
      </c>
      <c r="F5" s="1444">
        <v>2007</v>
      </c>
      <c r="G5" s="1444">
        <v>2008</v>
      </c>
      <c r="H5" s="1445">
        <v>2008</v>
      </c>
      <c r="I5" s="654" t="s">
        <v>788</v>
      </c>
      <c r="J5" s="641"/>
    </row>
    <row r="6" spans="1:10" ht="12.75">
      <c r="A6" s="642"/>
      <c r="B6" s="651"/>
      <c r="C6" s="1520" t="s">
        <v>689</v>
      </c>
      <c r="D6" s="1521" t="s">
        <v>229</v>
      </c>
      <c r="E6" s="1521" t="s">
        <v>689</v>
      </c>
      <c r="F6" s="1521" t="str">
        <f>+D6</f>
        <v>Mid-Aug</v>
      </c>
      <c r="G6" s="1521" t="s">
        <v>689</v>
      </c>
      <c r="H6" s="1523" t="str">
        <f>+F6</f>
        <v>Mid-Aug</v>
      </c>
      <c r="I6" s="1524" t="s">
        <v>818</v>
      </c>
      <c r="J6" s="643"/>
    </row>
    <row r="7" spans="1:10" ht="12.75">
      <c r="A7" s="642"/>
      <c r="B7" s="651"/>
      <c r="C7" s="1520"/>
      <c r="D7" s="1521"/>
      <c r="E7" s="1521"/>
      <c r="F7" s="1521"/>
      <c r="G7" s="1521"/>
      <c r="H7" s="1522"/>
      <c r="I7" s="660" t="s">
        <v>921</v>
      </c>
      <c r="J7" s="659" t="s">
        <v>227</v>
      </c>
    </row>
    <row r="8" spans="1:10" ht="12.75">
      <c r="A8" s="429"/>
      <c r="B8" s="108"/>
      <c r="C8" s="656"/>
      <c r="D8" s="657"/>
      <c r="E8" s="657"/>
      <c r="F8" s="657"/>
      <c r="G8" s="657"/>
      <c r="H8" s="658"/>
      <c r="I8" s="656"/>
      <c r="J8" s="353"/>
    </row>
    <row r="9" spans="1:10" ht="12.75">
      <c r="A9" s="644" t="s">
        <v>635</v>
      </c>
      <c r="B9" s="652"/>
      <c r="C9" s="668">
        <v>131967.6</v>
      </c>
      <c r="D9" s="669">
        <v>131967.6</v>
      </c>
      <c r="E9" s="669">
        <v>129626.4</v>
      </c>
      <c r="F9" s="669">
        <v>126515.2</v>
      </c>
      <c r="G9" s="669">
        <v>169683.6</v>
      </c>
      <c r="H9" s="670">
        <v>163993.2</v>
      </c>
      <c r="I9" s="877">
        <v>-2.4001283689125046</v>
      </c>
      <c r="J9" s="878">
        <v>-3.3535356392721383</v>
      </c>
    </row>
    <row r="10" spans="1:10" ht="12.75">
      <c r="A10" s="57"/>
      <c r="B10" s="20" t="s">
        <v>880</v>
      </c>
      <c r="C10" s="671">
        <v>124147.19600000001</v>
      </c>
      <c r="D10" s="672">
        <v>124147.19600000001</v>
      </c>
      <c r="E10" s="672">
        <v>123755.264</v>
      </c>
      <c r="F10" s="672">
        <v>121553.444</v>
      </c>
      <c r="G10" s="672">
        <v>142848.828</v>
      </c>
      <c r="H10" s="673">
        <v>137570.61</v>
      </c>
      <c r="I10" s="879">
        <v>-1.7791728035099936</v>
      </c>
      <c r="J10" s="880">
        <v>-3.694967661897792</v>
      </c>
    </row>
    <row r="11" spans="1:10" ht="12.75">
      <c r="A11" s="57"/>
      <c r="B11" s="107" t="s">
        <v>881</v>
      </c>
      <c r="C11" s="671">
        <v>7820.4039999999995</v>
      </c>
      <c r="D11" s="672">
        <v>7820.4039999999995</v>
      </c>
      <c r="E11" s="672">
        <v>5871.136</v>
      </c>
      <c r="F11" s="672">
        <v>4961.755999999999</v>
      </c>
      <c r="G11" s="672">
        <v>26834.772</v>
      </c>
      <c r="H11" s="673">
        <v>26422.59</v>
      </c>
      <c r="I11" s="879">
        <v>-15.488995656036593</v>
      </c>
      <c r="J11" s="880">
        <v>-1.5359996351003105</v>
      </c>
    </row>
    <row r="12" spans="1:10" ht="12.75">
      <c r="A12" s="430"/>
      <c r="B12" s="162"/>
      <c r="C12" s="674"/>
      <c r="D12" s="675"/>
      <c r="E12" s="675"/>
      <c r="F12" s="675"/>
      <c r="G12" s="675"/>
      <c r="H12" s="676"/>
      <c r="I12" s="881"/>
      <c r="J12" s="882"/>
    </row>
    <row r="13" spans="1:10" ht="12.75">
      <c r="A13" s="429"/>
      <c r="B13" s="108"/>
      <c r="C13" s="677"/>
      <c r="D13" s="678"/>
      <c r="E13" s="678"/>
      <c r="F13" s="678"/>
      <c r="G13" s="678"/>
      <c r="H13" s="679"/>
      <c r="I13" s="879"/>
      <c r="J13" s="880"/>
    </row>
    <row r="14" spans="1:10" ht="12.75">
      <c r="A14" s="644" t="s">
        <v>882</v>
      </c>
      <c r="B14" s="20"/>
      <c r="C14" s="680">
        <v>33065.4</v>
      </c>
      <c r="D14" s="681">
        <v>33065.4</v>
      </c>
      <c r="E14" s="681">
        <v>35499.6</v>
      </c>
      <c r="F14" s="681">
        <v>38519.2</v>
      </c>
      <c r="G14" s="681">
        <v>42939.9</v>
      </c>
      <c r="H14" s="682">
        <v>41609.3</v>
      </c>
      <c r="I14" s="877">
        <v>8.50601133533901</v>
      </c>
      <c r="J14" s="878">
        <v>-3.098749647763512</v>
      </c>
    </row>
    <row r="15" spans="1:10" ht="12.75">
      <c r="A15" s="57"/>
      <c r="B15" s="20" t="s">
        <v>880</v>
      </c>
      <c r="C15" s="671">
        <v>31790.7</v>
      </c>
      <c r="D15" s="672">
        <v>31790.7</v>
      </c>
      <c r="E15" s="672">
        <v>31681</v>
      </c>
      <c r="F15" s="672">
        <v>35843.2</v>
      </c>
      <c r="G15" s="672">
        <v>38827.1</v>
      </c>
      <c r="H15" s="673">
        <v>38381.5</v>
      </c>
      <c r="I15" s="879">
        <v>13.137842871121492</v>
      </c>
      <c r="J15" s="880">
        <v>-1.147652026548485</v>
      </c>
    </row>
    <row r="16" spans="1:10" ht="12.75">
      <c r="A16" s="57"/>
      <c r="B16" s="107" t="s">
        <v>881</v>
      </c>
      <c r="C16" s="671">
        <v>1274.7</v>
      </c>
      <c r="D16" s="672">
        <v>1274.7</v>
      </c>
      <c r="E16" s="672">
        <v>3818.6</v>
      </c>
      <c r="F16" s="672">
        <v>2676</v>
      </c>
      <c r="G16" s="672">
        <v>4112.8</v>
      </c>
      <c r="H16" s="673">
        <v>3227.8</v>
      </c>
      <c r="I16" s="879">
        <v>-29.921960928088836</v>
      </c>
      <c r="J16" s="880">
        <v>-21.518187123127802</v>
      </c>
    </row>
    <row r="17" spans="1:10" ht="12.75">
      <c r="A17" s="430"/>
      <c r="B17" s="162"/>
      <c r="C17" s="683"/>
      <c r="D17" s="684"/>
      <c r="E17" s="684"/>
      <c r="F17" s="684"/>
      <c r="G17" s="684"/>
      <c r="H17" s="685"/>
      <c r="I17" s="881"/>
      <c r="J17" s="882"/>
    </row>
    <row r="18" spans="1:10" ht="12.75">
      <c r="A18" s="57"/>
      <c r="B18" s="20"/>
      <c r="C18" s="671"/>
      <c r="D18" s="672"/>
      <c r="E18" s="672"/>
      <c r="F18" s="672"/>
      <c r="G18" s="672"/>
      <c r="H18" s="673"/>
      <c r="I18" s="879"/>
      <c r="J18" s="880"/>
    </row>
    <row r="19" spans="1:10" ht="12.75">
      <c r="A19" s="644" t="s">
        <v>883</v>
      </c>
      <c r="B19" s="652"/>
      <c r="C19" s="680">
        <v>165033</v>
      </c>
      <c r="D19" s="681">
        <v>165033</v>
      </c>
      <c r="E19" s="681">
        <v>165126</v>
      </c>
      <c r="F19" s="681">
        <v>165034.4</v>
      </c>
      <c r="G19" s="681">
        <v>212623.5</v>
      </c>
      <c r="H19" s="682">
        <v>205602.5</v>
      </c>
      <c r="I19" s="877">
        <v>-0.05547279047515019</v>
      </c>
      <c r="J19" s="878">
        <v>-3.3020809082721314</v>
      </c>
    </row>
    <row r="20" spans="1:10" ht="12.75">
      <c r="A20" s="57"/>
      <c r="B20" s="20"/>
      <c r="C20" s="671"/>
      <c r="D20" s="672"/>
      <c r="E20" s="672"/>
      <c r="F20" s="672"/>
      <c r="G20" s="672"/>
      <c r="H20" s="673"/>
      <c r="I20" s="879"/>
      <c r="J20" s="880"/>
    </row>
    <row r="21" spans="1:10" ht="12.75">
      <c r="A21" s="57"/>
      <c r="B21" s="20" t="s">
        <v>880</v>
      </c>
      <c r="C21" s="671">
        <v>155937.896</v>
      </c>
      <c r="D21" s="672">
        <v>155937.896</v>
      </c>
      <c r="E21" s="672">
        <v>155436.264</v>
      </c>
      <c r="F21" s="672">
        <v>157396.644</v>
      </c>
      <c r="G21" s="672">
        <v>181675.928</v>
      </c>
      <c r="H21" s="673">
        <v>175952.11</v>
      </c>
      <c r="I21" s="879">
        <v>1.2612114763643518</v>
      </c>
      <c r="J21" s="880">
        <v>-3.1505648893671747</v>
      </c>
    </row>
    <row r="22" spans="1:10" ht="12.75">
      <c r="A22" s="57"/>
      <c r="B22" s="428" t="s">
        <v>884</v>
      </c>
      <c r="C22" s="671">
        <v>94.48891797398097</v>
      </c>
      <c r="D22" s="672">
        <v>94.48891797398097</v>
      </c>
      <c r="E22" s="672">
        <v>94.13191381127139</v>
      </c>
      <c r="F22" s="672">
        <v>95.37202183302391</v>
      </c>
      <c r="G22" s="672">
        <v>85.44489578997619</v>
      </c>
      <c r="H22" s="673">
        <v>85.57877944091148</v>
      </c>
      <c r="I22" s="879"/>
      <c r="J22" s="880"/>
    </row>
    <row r="23" spans="1:10" ht="12.75">
      <c r="A23" s="57"/>
      <c r="B23" s="107" t="s">
        <v>881</v>
      </c>
      <c r="C23" s="671">
        <v>9095.104</v>
      </c>
      <c r="D23" s="672">
        <v>9095.104</v>
      </c>
      <c r="E23" s="672">
        <v>9689.736</v>
      </c>
      <c r="F23" s="672">
        <v>7637.755999999999</v>
      </c>
      <c r="G23" s="672">
        <v>30947.572</v>
      </c>
      <c r="H23" s="673">
        <v>29650.39</v>
      </c>
      <c r="I23" s="879">
        <v>-21.17684114407247</v>
      </c>
      <c r="J23" s="880">
        <v>-4.191546916830831</v>
      </c>
    </row>
    <row r="24" spans="1:10" ht="12.75">
      <c r="A24" s="430"/>
      <c r="B24" s="105" t="s">
        <v>884</v>
      </c>
      <c r="C24" s="674">
        <v>5.5110820260190385</v>
      </c>
      <c r="D24" s="675">
        <v>5.5110820260190385</v>
      </c>
      <c r="E24" s="675">
        <v>5.868086188728608</v>
      </c>
      <c r="F24" s="675">
        <v>4.627978166976097</v>
      </c>
      <c r="G24" s="675">
        <v>14.555104210023822</v>
      </c>
      <c r="H24" s="676">
        <v>14.421220559088532</v>
      </c>
      <c r="I24" s="879"/>
      <c r="J24" s="880"/>
    </row>
    <row r="25" spans="1:10" ht="12.75">
      <c r="A25" s="645" t="s">
        <v>885</v>
      </c>
      <c r="B25" s="653"/>
      <c r="C25" s="686"/>
      <c r="D25" s="687"/>
      <c r="E25" s="687"/>
      <c r="F25" s="687"/>
      <c r="G25" s="687"/>
      <c r="H25" s="688"/>
      <c r="I25" s="883"/>
      <c r="J25" s="884"/>
    </row>
    <row r="26" spans="1:10" ht="12.75">
      <c r="A26" s="646"/>
      <c r="B26" s="428" t="s">
        <v>886</v>
      </c>
      <c r="C26" s="671">
        <v>11.395975263018881</v>
      </c>
      <c r="D26" s="672">
        <v>11.395975263018881</v>
      </c>
      <c r="E26" s="672">
        <v>10.177539592777611</v>
      </c>
      <c r="F26" s="672">
        <v>9.912095040180663</v>
      </c>
      <c r="G26" s="672">
        <v>11.283951600063684</v>
      </c>
      <c r="H26" s="673">
        <v>9.36203685574169</v>
      </c>
      <c r="I26" s="879"/>
      <c r="J26" s="880"/>
    </row>
    <row r="27" spans="1:10" ht="12.75">
      <c r="A27" s="647"/>
      <c r="B27" s="105" t="s">
        <v>887</v>
      </c>
      <c r="C27" s="674">
        <v>9.563974785131283</v>
      </c>
      <c r="D27" s="675">
        <v>9.563974785131283</v>
      </c>
      <c r="E27" s="675">
        <v>8.426558616853526</v>
      </c>
      <c r="F27" s="675">
        <v>7.787984465029799</v>
      </c>
      <c r="G27" s="675">
        <v>9.120725802559827</v>
      </c>
      <c r="H27" s="689">
        <v>6.903350904878622</v>
      </c>
      <c r="I27" s="881"/>
      <c r="J27" s="882"/>
    </row>
    <row r="28" spans="1:10" ht="12.75">
      <c r="A28" s="648" t="s">
        <v>888</v>
      </c>
      <c r="B28" s="108"/>
      <c r="C28" s="671">
        <v>165033</v>
      </c>
      <c r="D28" s="672">
        <v>165033</v>
      </c>
      <c r="E28" s="672">
        <v>165126</v>
      </c>
      <c r="F28" s="672">
        <v>165034.4</v>
      </c>
      <c r="G28" s="672">
        <v>212623.5</v>
      </c>
      <c r="H28" s="673">
        <v>205602.5</v>
      </c>
      <c r="I28" s="879">
        <v>-0.05547279047515019</v>
      </c>
      <c r="J28" s="880">
        <v>-3.3020809082721314</v>
      </c>
    </row>
    <row r="29" spans="1:10" ht="12.75">
      <c r="A29" s="649" t="s">
        <v>889</v>
      </c>
      <c r="B29" s="20"/>
      <c r="C29" s="671">
        <v>1068.7</v>
      </c>
      <c r="D29" s="672">
        <v>1068.7</v>
      </c>
      <c r="E29" s="672">
        <v>587.5</v>
      </c>
      <c r="F29" s="672">
        <v>576.1</v>
      </c>
      <c r="G29" s="672">
        <v>630.6</v>
      </c>
      <c r="H29" s="673">
        <v>598.1</v>
      </c>
      <c r="I29" s="879">
        <v>-1.9404255319148973</v>
      </c>
      <c r="J29" s="880">
        <v>-5.153821757056775</v>
      </c>
    </row>
    <row r="30" spans="1:10" ht="12.75">
      <c r="A30" s="649" t="s">
        <v>890</v>
      </c>
      <c r="B30" s="20"/>
      <c r="C30" s="671">
        <v>166101.7</v>
      </c>
      <c r="D30" s="672">
        <v>166101.7</v>
      </c>
      <c r="E30" s="672">
        <v>165713.5</v>
      </c>
      <c r="F30" s="672">
        <v>165610.5</v>
      </c>
      <c r="G30" s="672">
        <v>213254.1</v>
      </c>
      <c r="H30" s="673">
        <v>206200.6</v>
      </c>
      <c r="I30" s="879">
        <v>-0.06215546711644038</v>
      </c>
      <c r="J30" s="880">
        <v>-3.307556572183131</v>
      </c>
    </row>
    <row r="31" spans="1:10" ht="12.75">
      <c r="A31" s="649" t="s">
        <v>891</v>
      </c>
      <c r="B31" s="20"/>
      <c r="C31" s="671">
        <v>26662.5</v>
      </c>
      <c r="D31" s="672">
        <v>26662.5</v>
      </c>
      <c r="E31" s="672">
        <v>33804</v>
      </c>
      <c r="F31" s="672">
        <v>34585.2</v>
      </c>
      <c r="G31" s="672">
        <v>41798.7</v>
      </c>
      <c r="H31" s="673">
        <v>40421.42</v>
      </c>
      <c r="I31" s="879">
        <v>2.3109691160809263</v>
      </c>
      <c r="J31" s="880">
        <v>-3.2950307066965934</v>
      </c>
    </row>
    <row r="32" spans="1:10" ht="12.75">
      <c r="A32" s="649" t="s">
        <v>892</v>
      </c>
      <c r="B32" s="20"/>
      <c r="C32" s="671">
        <v>139439.2</v>
      </c>
      <c r="D32" s="672">
        <v>139439.2</v>
      </c>
      <c r="E32" s="672">
        <v>131909.5</v>
      </c>
      <c r="F32" s="672">
        <v>131025.3</v>
      </c>
      <c r="G32" s="672">
        <v>171455.4</v>
      </c>
      <c r="H32" s="673">
        <v>165779.18</v>
      </c>
      <c r="I32" s="879">
        <v>-0.6703080521114799</v>
      </c>
      <c r="J32" s="880">
        <v>-3.310610222833475</v>
      </c>
    </row>
    <row r="33" spans="1:10" ht="12.75">
      <c r="A33" s="649" t="s">
        <v>893</v>
      </c>
      <c r="B33" s="20"/>
      <c r="C33" s="671" t="s">
        <v>1045</v>
      </c>
      <c r="D33" s="672">
        <v>-31697.1</v>
      </c>
      <c r="E33" s="672">
        <v>7529.700000000012</v>
      </c>
      <c r="F33" s="672">
        <v>884.1999999999971</v>
      </c>
      <c r="G33" s="672">
        <v>-39545.9</v>
      </c>
      <c r="H33" s="673">
        <v>5676.22000000003</v>
      </c>
      <c r="I33" s="879" t="s">
        <v>1045</v>
      </c>
      <c r="J33" s="880" t="s">
        <v>1045</v>
      </c>
    </row>
    <row r="34" spans="1:10" ht="12.75">
      <c r="A34" s="649" t="s">
        <v>894</v>
      </c>
      <c r="B34" s="20"/>
      <c r="C34" s="671" t="s">
        <v>1045</v>
      </c>
      <c r="D34" s="672">
        <v>6099.38</v>
      </c>
      <c r="E34" s="672">
        <v>-13433.95</v>
      </c>
      <c r="F34" s="672">
        <v>737.07</v>
      </c>
      <c r="G34" s="672">
        <v>9871.37</v>
      </c>
      <c r="H34" s="673">
        <v>-2710.32</v>
      </c>
      <c r="I34" s="879" t="s">
        <v>1045</v>
      </c>
      <c r="J34" s="880" t="s">
        <v>1045</v>
      </c>
    </row>
    <row r="35" spans="1:10" ht="13.5" thickBot="1">
      <c r="A35" s="650" t="s">
        <v>895</v>
      </c>
      <c r="B35" s="115"/>
      <c r="C35" s="690" t="s">
        <v>1045</v>
      </c>
      <c r="D35" s="691">
        <v>-25597.72</v>
      </c>
      <c r="E35" s="691">
        <v>-5904.249999999989</v>
      </c>
      <c r="F35" s="691">
        <v>1621.27</v>
      </c>
      <c r="G35" s="691">
        <v>-29674.53</v>
      </c>
      <c r="H35" s="692">
        <v>2965.90000000003</v>
      </c>
      <c r="I35" s="885" t="s">
        <v>1045</v>
      </c>
      <c r="J35" s="886" t="s">
        <v>1045</v>
      </c>
    </row>
    <row r="36" spans="1:8" ht="12.75">
      <c r="A36" s="106" t="s">
        <v>896</v>
      </c>
      <c r="B36" s="795"/>
      <c r="C36" s="795"/>
      <c r="D36" s="795"/>
      <c r="E36" s="795"/>
      <c r="F36" s="795"/>
      <c r="G36" s="795"/>
      <c r="H36" s="795"/>
    </row>
    <row r="37" spans="1:8" ht="12.75">
      <c r="A37" s="106" t="s">
        <v>972</v>
      </c>
      <c r="B37" s="795"/>
      <c r="C37" s="795"/>
      <c r="D37" s="795"/>
      <c r="E37" s="795"/>
      <c r="F37" s="795"/>
      <c r="G37" s="795"/>
      <c r="H37" s="795"/>
    </row>
    <row r="38" spans="1:8" ht="12.75">
      <c r="A38" s="107" t="s">
        <v>973</v>
      </c>
      <c r="B38" s="795"/>
      <c r="C38" s="795"/>
      <c r="D38" s="795"/>
      <c r="E38" s="795"/>
      <c r="F38" s="795"/>
      <c r="G38" s="795"/>
      <c r="H38" s="795"/>
    </row>
    <row r="39" spans="2:9" ht="12.75">
      <c r="B39" s="795" t="s">
        <v>897</v>
      </c>
      <c r="C39" s="1320">
        <v>74.1</v>
      </c>
      <c r="D39" s="1320">
        <v>74.35</v>
      </c>
      <c r="E39" s="1320">
        <v>64.85</v>
      </c>
      <c r="F39" s="1320">
        <v>65.87</v>
      </c>
      <c r="G39" s="1320">
        <v>68.5</v>
      </c>
      <c r="H39" s="1320">
        <v>68.55</v>
      </c>
      <c r="I39" s="795"/>
    </row>
    <row r="40" spans="2:8" ht="12.75">
      <c r="B40" s="795"/>
      <c r="C40" s="795"/>
      <c r="D40" s="795"/>
      <c r="E40" s="795"/>
      <c r="F40" s="795"/>
      <c r="G40" s="795"/>
      <c r="H40" s="795"/>
    </row>
  </sheetData>
  <mergeCells count="3">
    <mergeCell ref="A2:J2"/>
    <mergeCell ref="A4:J4"/>
    <mergeCell ref="A1:J1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K39"/>
  <sheetViews>
    <sheetView workbookViewId="0" topLeftCell="A1">
      <selection activeCell="E44" sqref="E44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684" t="s">
        <v>257</v>
      </c>
      <c r="B1" s="1684"/>
      <c r="C1" s="1684"/>
      <c r="D1" s="1684"/>
      <c r="E1" s="1684"/>
      <c r="F1" s="1684"/>
      <c r="G1" s="1684"/>
      <c r="H1" s="1684"/>
      <c r="I1" s="1684"/>
      <c r="J1" s="1684"/>
    </row>
    <row r="2" spans="1:10" ht="15.75">
      <c r="A2" s="1868" t="s">
        <v>1111</v>
      </c>
      <c r="B2" s="1869"/>
      <c r="C2" s="1869"/>
      <c r="D2" s="1869"/>
      <c r="E2" s="1869"/>
      <c r="F2" s="1869"/>
      <c r="G2" s="1869"/>
      <c r="H2" s="1869"/>
      <c r="I2" s="1869"/>
      <c r="J2" s="1869"/>
    </row>
    <row r="3" spans="1:10" ht="12.75">
      <c r="A3" s="1872" t="s">
        <v>997</v>
      </c>
      <c r="B3" s="1873"/>
      <c r="C3" s="1873"/>
      <c r="D3" s="1873"/>
      <c r="E3" s="1873"/>
      <c r="F3" s="1873"/>
      <c r="G3" s="1873"/>
      <c r="H3" s="1873"/>
      <c r="I3" s="1873"/>
      <c r="J3" s="1873"/>
    </row>
    <row r="4" spans="1:245" s="115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40"/>
      <c r="B5" s="634"/>
      <c r="C5" s="1443">
        <v>2006</v>
      </c>
      <c r="D5" s="1444">
        <v>2006</v>
      </c>
      <c r="E5" s="1444">
        <v>2007</v>
      </c>
      <c r="F5" s="1444">
        <v>2007</v>
      </c>
      <c r="G5" s="1444">
        <v>2008</v>
      </c>
      <c r="H5" s="1445">
        <v>2008</v>
      </c>
      <c r="I5" s="654" t="s">
        <v>788</v>
      </c>
      <c r="J5" s="641"/>
    </row>
    <row r="6" spans="1:10" ht="12.75">
      <c r="A6" s="642"/>
      <c r="B6" s="651"/>
      <c r="C6" s="1520" t="s">
        <v>879</v>
      </c>
      <c r="D6" s="1521" t="str">
        <f>Reserve!D6</f>
        <v>Mid-Aug</v>
      </c>
      <c r="E6" s="1521" t="s">
        <v>879</v>
      </c>
      <c r="F6" s="1521" t="str">
        <f>D6</f>
        <v>Mid-Aug</v>
      </c>
      <c r="G6" s="1521" t="s">
        <v>879</v>
      </c>
      <c r="H6" s="1522" t="str">
        <f>D6</f>
        <v>Mid-Aug</v>
      </c>
      <c r="I6" s="655" t="str">
        <f>Reserve!I6</f>
        <v>First Month</v>
      </c>
      <c r="J6" s="643"/>
    </row>
    <row r="7" spans="1:10" ht="12.75">
      <c r="A7" s="642"/>
      <c r="B7" s="651"/>
      <c r="C7" s="1520"/>
      <c r="D7" s="1521"/>
      <c r="E7" s="1521"/>
      <c r="F7" s="1521"/>
      <c r="G7" s="1521"/>
      <c r="H7" s="1522"/>
      <c r="I7" s="660" t="s">
        <v>921</v>
      </c>
      <c r="J7" s="659" t="s">
        <v>227</v>
      </c>
    </row>
    <row r="8" spans="1:10" ht="12.75">
      <c r="A8" s="429"/>
      <c r="B8" s="108"/>
      <c r="C8" s="656"/>
      <c r="D8" s="657"/>
      <c r="E8" s="657"/>
      <c r="F8" s="657"/>
      <c r="G8" s="657"/>
      <c r="H8" s="658"/>
      <c r="I8" s="656"/>
      <c r="J8" s="353"/>
    </row>
    <row r="9" spans="1:10" ht="12.75">
      <c r="A9" s="644" t="s">
        <v>635</v>
      </c>
      <c r="B9" s="652"/>
      <c r="C9" s="668">
        <v>1780.939271255061</v>
      </c>
      <c r="D9" s="669">
        <v>1774.9509078681913</v>
      </c>
      <c r="E9" s="669">
        <v>1998.8650732459523</v>
      </c>
      <c r="F9" s="669">
        <v>1920.6801275239106</v>
      </c>
      <c r="G9" s="669">
        <v>2477.1328467153285</v>
      </c>
      <c r="H9" s="670">
        <v>2392.3150984682716</v>
      </c>
      <c r="I9" s="877">
        <v>-3.9114669003184446</v>
      </c>
      <c r="J9" s="878">
        <v>-3.424029048725629</v>
      </c>
    </row>
    <row r="10" spans="1:10" ht="12.75">
      <c r="A10" s="57"/>
      <c r="B10" s="20" t="s">
        <v>880</v>
      </c>
      <c r="C10" s="671">
        <v>1675.4007557354928</v>
      </c>
      <c r="D10" s="672">
        <v>1669.7672629455283</v>
      </c>
      <c r="E10" s="672">
        <v>1908.3309791827294</v>
      </c>
      <c r="F10" s="672">
        <v>1845.3536359495977</v>
      </c>
      <c r="G10" s="672">
        <v>2085.3843503649637</v>
      </c>
      <c r="H10" s="673">
        <v>2006.865207877462</v>
      </c>
      <c r="I10" s="879">
        <v>-3.3001268605985103</v>
      </c>
      <c r="J10" s="880">
        <v>-3.765212032676857</v>
      </c>
    </row>
    <row r="11" spans="1:10" ht="12.75">
      <c r="A11" s="57"/>
      <c r="B11" s="107" t="s">
        <v>881</v>
      </c>
      <c r="C11" s="671">
        <v>105.53851551956815</v>
      </c>
      <c r="D11" s="672">
        <v>105.18364492266308</v>
      </c>
      <c r="E11" s="672">
        <v>90.53409406322284</v>
      </c>
      <c r="F11" s="672">
        <v>75.32649157431302</v>
      </c>
      <c r="G11" s="672">
        <v>391.748496350365</v>
      </c>
      <c r="H11" s="673">
        <v>385.4498905908097</v>
      </c>
      <c r="I11" s="879">
        <v>-16.79765247144337</v>
      </c>
      <c r="J11" s="880">
        <v>-1.6078187455050426</v>
      </c>
    </row>
    <row r="12" spans="1:10" ht="12.75">
      <c r="A12" s="430"/>
      <c r="B12" s="162"/>
      <c r="C12" s="674"/>
      <c r="D12" s="675"/>
      <c r="E12" s="675"/>
      <c r="F12" s="675"/>
      <c r="G12" s="675"/>
      <c r="H12" s="676"/>
      <c r="I12" s="881"/>
      <c r="J12" s="882"/>
    </row>
    <row r="13" spans="1:10" ht="12.75">
      <c r="A13" s="429"/>
      <c r="B13" s="108"/>
      <c r="C13" s="677"/>
      <c r="D13" s="678"/>
      <c r="E13" s="678"/>
      <c r="F13" s="678"/>
      <c r="G13" s="678"/>
      <c r="H13" s="679"/>
      <c r="I13" s="879"/>
      <c r="J13" s="880"/>
    </row>
    <row r="14" spans="1:10" ht="12.75">
      <c r="A14" s="644" t="s">
        <v>882</v>
      </c>
      <c r="B14" s="20"/>
      <c r="C14" s="680">
        <v>446.22672064777333</v>
      </c>
      <c r="D14" s="681">
        <v>444.72629455279093</v>
      </c>
      <c r="E14" s="681">
        <v>547.4109483423284</v>
      </c>
      <c r="F14" s="681">
        <v>584.7760740853196</v>
      </c>
      <c r="G14" s="681">
        <v>626.8598540145986</v>
      </c>
      <c r="H14" s="682">
        <v>606.9919766593727</v>
      </c>
      <c r="I14" s="877">
        <v>6.825790725622198</v>
      </c>
      <c r="J14" s="878">
        <v>-3.1694288967439945</v>
      </c>
    </row>
    <row r="15" spans="1:10" ht="12.75">
      <c r="A15" s="57"/>
      <c r="B15" s="20" t="s">
        <v>880</v>
      </c>
      <c r="C15" s="671">
        <v>429.02429149797575</v>
      </c>
      <c r="D15" s="672">
        <v>427.581708137189</v>
      </c>
      <c r="E15" s="672">
        <v>488.5273708558212</v>
      </c>
      <c r="F15" s="672">
        <v>544.1505996660088</v>
      </c>
      <c r="G15" s="672">
        <v>566.8189781021897</v>
      </c>
      <c r="H15" s="673">
        <v>559.9051787016775</v>
      </c>
      <c r="I15" s="879">
        <v>11.385898135603895</v>
      </c>
      <c r="J15" s="880">
        <v>-1.219754395602763</v>
      </c>
    </row>
    <row r="16" spans="1:10" ht="12.75">
      <c r="A16" s="57"/>
      <c r="B16" s="107" t="s">
        <v>881</v>
      </c>
      <c r="C16" s="671">
        <v>17.202429149797574</v>
      </c>
      <c r="D16" s="672">
        <v>17.144586415601886</v>
      </c>
      <c r="E16" s="672">
        <v>58.88357748650733</v>
      </c>
      <c r="F16" s="672">
        <v>40.62547441931076</v>
      </c>
      <c r="G16" s="672">
        <v>60.040875912408765</v>
      </c>
      <c r="H16" s="673">
        <v>47.08679795769512</v>
      </c>
      <c r="I16" s="879">
        <v>-31.00712260796358</v>
      </c>
      <c r="J16" s="880">
        <v>-21.575431333833023</v>
      </c>
    </row>
    <row r="17" spans="1:10" ht="12.75">
      <c r="A17" s="430"/>
      <c r="B17" s="162"/>
      <c r="C17" s="683"/>
      <c r="D17" s="684"/>
      <c r="E17" s="684"/>
      <c r="F17" s="684"/>
      <c r="G17" s="684"/>
      <c r="H17" s="685"/>
      <c r="I17" s="881"/>
      <c r="J17" s="882"/>
    </row>
    <row r="18" spans="1:10" ht="12.75">
      <c r="A18" s="57"/>
      <c r="B18" s="20"/>
      <c r="C18" s="671"/>
      <c r="D18" s="672"/>
      <c r="E18" s="672"/>
      <c r="F18" s="672"/>
      <c r="G18" s="672"/>
      <c r="H18" s="673"/>
      <c r="I18" s="879"/>
      <c r="J18" s="880"/>
    </row>
    <row r="19" spans="1:10" ht="12.75">
      <c r="A19" s="644" t="s">
        <v>883</v>
      </c>
      <c r="B19" s="652"/>
      <c r="C19" s="680">
        <v>2227.1659919028343</v>
      </c>
      <c r="D19" s="681">
        <v>2219.677202420982</v>
      </c>
      <c r="E19" s="681">
        <v>2546.276021588281</v>
      </c>
      <c r="F19" s="681">
        <v>2505.45620160923</v>
      </c>
      <c r="G19" s="681">
        <v>3103.992700729927</v>
      </c>
      <c r="H19" s="682">
        <v>2999.307075127644</v>
      </c>
      <c r="I19" s="877">
        <v>-1.6031184220785661</v>
      </c>
      <c r="J19" s="878">
        <v>-3.3726118485286776</v>
      </c>
    </row>
    <row r="20" spans="1:10" ht="12.75">
      <c r="A20" s="57"/>
      <c r="B20" s="20"/>
      <c r="C20" s="671"/>
      <c r="D20" s="672"/>
      <c r="E20" s="672"/>
      <c r="F20" s="672"/>
      <c r="G20" s="672"/>
      <c r="H20" s="673"/>
      <c r="I20" s="879"/>
      <c r="J20" s="880"/>
    </row>
    <row r="21" spans="1:10" ht="12.75">
      <c r="A21" s="57"/>
      <c r="B21" s="20" t="s">
        <v>880</v>
      </c>
      <c r="C21" s="671">
        <v>2104.4250472334684</v>
      </c>
      <c r="D21" s="672">
        <v>2097.348971082717</v>
      </c>
      <c r="E21" s="672">
        <v>2396.8583500385507</v>
      </c>
      <c r="F21" s="672">
        <v>2389.5042356156064</v>
      </c>
      <c r="G21" s="672">
        <v>2652.2033284671534</v>
      </c>
      <c r="H21" s="673">
        <v>2566.7703865791395</v>
      </c>
      <c r="I21" s="879">
        <v>-0.30682307207791837</v>
      </c>
      <c r="J21" s="880">
        <v>-3.221206344590101</v>
      </c>
    </row>
    <row r="22" spans="1:10" ht="12.75">
      <c r="A22" s="57"/>
      <c r="B22" s="428" t="s">
        <v>884</v>
      </c>
      <c r="C22" s="671">
        <v>94.48891797398097</v>
      </c>
      <c r="D22" s="672">
        <v>94.48891797398097</v>
      </c>
      <c r="E22" s="672">
        <v>94.13191381127139</v>
      </c>
      <c r="F22" s="672">
        <v>95.37202183302391</v>
      </c>
      <c r="G22" s="672">
        <v>85.44489578997619</v>
      </c>
      <c r="H22" s="673">
        <v>85.57877944091148</v>
      </c>
      <c r="I22" s="879"/>
      <c r="J22" s="880"/>
    </row>
    <row r="23" spans="1:10" ht="12.75">
      <c r="A23" s="57"/>
      <c r="B23" s="107" t="s">
        <v>881</v>
      </c>
      <c r="C23" s="671">
        <v>122.74094466936572</v>
      </c>
      <c r="D23" s="672">
        <v>122.32823133826497</v>
      </c>
      <c r="E23" s="672">
        <v>149.41767154973016</v>
      </c>
      <c r="F23" s="672">
        <v>115.95196599362379</v>
      </c>
      <c r="G23" s="672">
        <v>451.7893722627737</v>
      </c>
      <c r="H23" s="673">
        <v>432.53668854850474</v>
      </c>
      <c r="I23" s="879">
        <v>-22.39742140873082</v>
      </c>
      <c r="J23" s="880">
        <v>-4.261429085381636</v>
      </c>
    </row>
    <row r="24" spans="1:10" ht="12.75">
      <c r="A24" s="430"/>
      <c r="B24" s="105" t="s">
        <v>884</v>
      </c>
      <c r="C24" s="674">
        <v>5.5110820260190385</v>
      </c>
      <c r="D24" s="675">
        <v>5.5110820260190385</v>
      </c>
      <c r="E24" s="675">
        <v>5.868086188728608</v>
      </c>
      <c r="F24" s="675">
        <v>4.627978166976097</v>
      </c>
      <c r="G24" s="675">
        <v>14.555104210023822</v>
      </c>
      <c r="H24" s="676">
        <v>14.421220559088532</v>
      </c>
      <c r="I24" s="879"/>
      <c r="J24" s="880"/>
    </row>
    <row r="25" spans="1:10" ht="12.75">
      <c r="A25" s="645" t="s">
        <v>885</v>
      </c>
      <c r="B25" s="653"/>
      <c r="C25" s="686"/>
      <c r="D25" s="687"/>
      <c r="E25" s="687"/>
      <c r="F25" s="687"/>
      <c r="G25" s="687"/>
      <c r="H25" s="688"/>
      <c r="I25" s="883"/>
      <c r="J25" s="884"/>
    </row>
    <row r="26" spans="1:10" ht="12.75">
      <c r="A26" s="646"/>
      <c r="B26" s="428" t="s">
        <v>886</v>
      </c>
      <c r="C26" s="671">
        <v>11.395975263018881</v>
      </c>
      <c r="D26" s="672">
        <v>11.395975263018881</v>
      </c>
      <c r="E26" s="672">
        <v>10.177539592777611</v>
      </c>
      <c r="F26" s="672">
        <v>9.912095040180663</v>
      </c>
      <c r="G26" s="672">
        <v>11.283951600063684</v>
      </c>
      <c r="H26" s="673">
        <v>9.36203685574169</v>
      </c>
      <c r="I26" s="879"/>
      <c r="J26" s="880"/>
    </row>
    <row r="27" spans="1:10" ht="12.75">
      <c r="A27" s="647"/>
      <c r="B27" s="105" t="s">
        <v>887</v>
      </c>
      <c r="C27" s="674">
        <v>9.563974785131283</v>
      </c>
      <c r="D27" s="675">
        <v>9.563974785131283</v>
      </c>
      <c r="E27" s="675">
        <v>8.426558616853526</v>
      </c>
      <c r="F27" s="675">
        <v>7.787984465029799</v>
      </c>
      <c r="G27" s="675">
        <v>9.120725802559827</v>
      </c>
      <c r="H27" s="689">
        <v>6.903350904878622</v>
      </c>
      <c r="I27" s="881"/>
      <c r="J27" s="882"/>
    </row>
    <row r="28" spans="1:10" ht="12.75">
      <c r="A28" s="648" t="s">
        <v>888</v>
      </c>
      <c r="B28" s="108"/>
      <c r="C28" s="671">
        <v>2227.1659919028343</v>
      </c>
      <c r="D28" s="672">
        <v>2219.677202420982</v>
      </c>
      <c r="E28" s="672">
        <v>2546.276021588281</v>
      </c>
      <c r="F28" s="672">
        <v>2505.45620160923</v>
      </c>
      <c r="G28" s="672">
        <v>3103.992700729927</v>
      </c>
      <c r="H28" s="673">
        <v>2999.307075127644</v>
      </c>
      <c r="I28" s="879">
        <v>-1.6031184220785661</v>
      </c>
      <c r="J28" s="880">
        <v>-3.3726118485286776</v>
      </c>
    </row>
    <row r="29" spans="1:10" ht="12.75">
      <c r="A29" s="649" t="s">
        <v>889</v>
      </c>
      <c r="B29" s="20"/>
      <c r="C29" s="671">
        <v>14.422402159244266</v>
      </c>
      <c r="D29" s="672">
        <v>14.373907195696034</v>
      </c>
      <c r="E29" s="672">
        <v>9.059367771781034</v>
      </c>
      <c r="F29" s="672">
        <v>8.746014877789586</v>
      </c>
      <c r="G29" s="672">
        <v>9.205839416058394</v>
      </c>
      <c r="H29" s="673">
        <v>8.725018234865063</v>
      </c>
      <c r="I29" s="879">
        <v>-3.4588825830375214</v>
      </c>
      <c r="J29" s="880">
        <v>-5.223002047533015</v>
      </c>
    </row>
    <row r="30" spans="1:10" ht="12.75">
      <c r="A30" s="649" t="s">
        <v>890</v>
      </c>
      <c r="B30" s="20"/>
      <c r="C30" s="671">
        <v>2241.588394062079</v>
      </c>
      <c r="D30" s="672">
        <v>2234.0511096166783</v>
      </c>
      <c r="E30" s="672">
        <v>2555.335389360062</v>
      </c>
      <c r="F30" s="672">
        <v>2514.2022164870195</v>
      </c>
      <c r="G30" s="672">
        <v>3113.1985401459856</v>
      </c>
      <c r="H30" s="673">
        <v>3008.0320933625094</v>
      </c>
      <c r="I30" s="879">
        <v>-1.6096976171626238</v>
      </c>
      <c r="J30" s="880">
        <v>-3.3780835185199862</v>
      </c>
    </row>
    <row r="31" spans="1:10" ht="12.75">
      <c r="A31" s="649" t="s">
        <v>891</v>
      </c>
      <c r="B31" s="20"/>
      <c r="C31" s="671">
        <v>359.8178137651822</v>
      </c>
      <c r="D31" s="672">
        <v>358.6079354404842</v>
      </c>
      <c r="E31" s="672">
        <v>521.2644564379337</v>
      </c>
      <c r="F31" s="672">
        <v>525.0523758919082</v>
      </c>
      <c r="G31" s="672">
        <v>610.2</v>
      </c>
      <c r="H31" s="673">
        <v>589.6633114514954</v>
      </c>
      <c r="I31" s="879">
        <v>0.7266790219803738</v>
      </c>
      <c r="J31" s="880">
        <v>-3.365566789332121</v>
      </c>
    </row>
    <row r="32" spans="1:10" ht="12.75">
      <c r="A32" s="649" t="s">
        <v>892</v>
      </c>
      <c r="B32" s="20"/>
      <c r="C32" s="671">
        <v>1881.7705802968965</v>
      </c>
      <c r="D32" s="672">
        <v>1875.443174176194</v>
      </c>
      <c r="E32" s="672">
        <v>2034.0709329221281</v>
      </c>
      <c r="F32" s="672">
        <v>1989.1498405951115</v>
      </c>
      <c r="G32" s="672">
        <v>2502.9985401459858</v>
      </c>
      <c r="H32" s="673">
        <v>2418.3687819110137</v>
      </c>
      <c r="I32" s="879">
        <v>-2.2084329312195337</v>
      </c>
      <c r="J32" s="880">
        <v>-3.381134941854029</v>
      </c>
    </row>
    <row r="33" spans="1:10" ht="12.75">
      <c r="A33" s="649" t="s">
        <v>893</v>
      </c>
      <c r="B33" s="20"/>
      <c r="C33" s="671" t="s">
        <v>1045</v>
      </c>
      <c r="D33" s="672">
        <v>-426.32279757901864</v>
      </c>
      <c r="E33" s="672">
        <v>116.10948342328469</v>
      </c>
      <c r="F33" s="672">
        <v>13.423409746470275</v>
      </c>
      <c r="G33" s="672">
        <v>-577.3124087591244</v>
      </c>
      <c r="H33" s="673">
        <v>82.80408460977434</v>
      </c>
      <c r="I33" s="879" t="s">
        <v>1045</v>
      </c>
      <c r="J33" s="880" t="s">
        <v>1045</v>
      </c>
    </row>
    <row r="34" spans="1:10" ht="12.75">
      <c r="A34" s="649" t="s">
        <v>894</v>
      </c>
      <c r="B34" s="20"/>
      <c r="C34" s="671" t="s">
        <v>1045</v>
      </c>
      <c r="D34" s="672">
        <v>82.03604572965703</v>
      </c>
      <c r="E34" s="672">
        <v>-207.1542020046261</v>
      </c>
      <c r="F34" s="672">
        <v>11.189767724305451</v>
      </c>
      <c r="G34" s="672">
        <v>144.10759124087593</v>
      </c>
      <c r="H34" s="673">
        <v>-39.53785557986871</v>
      </c>
      <c r="I34" s="879" t="s">
        <v>1045</v>
      </c>
      <c r="J34" s="880" t="s">
        <v>1045</v>
      </c>
    </row>
    <row r="35" spans="1:10" ht="13.5" thickBot="1">
      <c r="A35" s="650" t="s">
        <v>895</v>
      </c>
      <c r="B35" s="115"/>
      <c r="C35" s="690" t="s">
        <v>1045</v>
      </c>
      <c r="D35" s="691">
        <v>-344.2867518493616</v>
      </c>
      <c r="E35" s="691">
        <v>-91.0447185813414</v>
      </c>
      <c r="F35" s="691">
        <v>24.613177470775728</v>
      </c>
      <c r="G35" s="691">
        <v>-433.2048175182485</v>
      </c>
      <c r="H35" s="692">
        <v>43.26622902990562</v>
      </c>
      <c r="I35" s="885" t="s">
        <v>1045</v>
      </c>
      <c r="J35" s="886" t="s">
        <v>1045</v>
      </c>
    </row>
    <row r="36" spans="1:8" ht="12.75">
      <c r="A36" s="844" t="s">
        <v>896</v>
      </c>
      <c r="B36" s="795"/>
      <c r="C36" s="795"/>
      <c r="D36" s="795"/>
      <c r="E36" s="795"/>
      <c r="F36" s="795"/>
      <c r="G36" s="795"/>
      <c r="H36" s="795"/>
    </row>
    <row r="37" spans="1:8" ht="12.75">
      <c r="A37" s="844" t="s">
        <v>972</v>
      </c>
      <c r="B37" s="795"/>
      <c r="C37" s="795"/>
      <c r="D37" s="795"/>
      <c r="E37" s="795"/>
      <c r="F37" s="795"/>
      <c r="G37" s="795"/>
      <c r="H37" s="795"/>
    </row>
    <row r="38" spans="1:8" ht="12.75">
      <c r="A38" s="848" t="s">
        <v>973</v>
      </c>
      <c r="B38" s="795"/>
      <c r="C38" s="795"/>
      <c r="D38" s="795"/>
      <c r="E38" s="795"/>
      <c r="F38" s="795"/>
      <c r="G38" s="795"/>
      <c r="H38" s="795"/>
    </row>
    <row r="39" spans="1:8" ht="12.75">
      <c r="A39" s="795"/>
      <c r="B39" s="795" t="s">
        <v>897</v>
      </c>
      <c r="C39" s="1320">
        <v>74.1</v>
      </c>
      <c r="D39" s="1320">
        <v>74.35</v>
      </c>
      <c r="E39" s="1320">
        <v>64.85</v>
      </c>
      <c r="F39" s="1320">
        <v>65.87</v>
      </c>
      <c r="G39" s="1320">
        <v>68.5</v>
      </c>
      <c r="H39" s="1320">
        <v>68.55</v>
      </c>
    </row>
  </sheetData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K62" sqref="K62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84" t="s">
        <v>1127</v>
      </c>
      <c r="C1" s="1684"/>
      <c r="D1" s="1684"/>
      <c r="E1" s="1684"/>
      <c r="F1" s="1684"/>
      <c r="G1" s="1684"/>
      <c r="H1" s="1684"/>
      <c r="I1" s="1684"/>
    </row>
    <row r="2" spans="2:9" ht="32.25" customHeight="1">
      <c r="B2" s="1875" t="s">
        <v>899</v>
      </c>
      <c r="C2" s="1876"/>
      <c r="D2" s="1876"/>
      <c r="E2" s="1876"/>
      <c r="F2" s="1876"/>
      <c r="G2" s="1876"/>
      <c r="H2" s="1876"/>
      <c r="I2" s="1876"/>
    </row>
    <row r="3" ht="13.5" thickBot="1"/>
    <row r="4" spans="2:9" ht="12.75">
      <c r="B4" s="1782" t="s">
        <v>900</v>
      </c>
      <c r="C4" s="1862" t="s">
        <v>901</v>
      </c>
      <c r="D4" s="1756" t="s">
        <v>902</v>
      </c>
      <c r="E4" s="1757"/>
      <c r="F4" s="1758"/>
      <c r="G4" s="1757" t="s">
        <v>903</v>
      </c>
      <c r="H4" s="1757"/>
      <c r="I4" s="1758"/>
    </row>
    <row r="5" spans="2:9" ht="39" customHeight="1">
      <c r="B5" s="1745"/>
      <c r="C5" s="1863"/>
      <c r="D5" s="422" t="s">
        <v>904</v>
      </c>
      <c r="E5" s="341" t="s">
        <v>905</v>
      </c>
      <c r="F5" s="637" t="s">
        <v>906</v>
      </c>
      <c r="G5" s="341" t="s">
        <v>904</v>
      </c>
      <c r="H5" s="341" t="s">
        <v>905</v>
      </c>
      <c r="I5" s="637" t="s">
        <v>906</v>
      </c>
    </row>
    <row r="6" spans="2:9" ht="18" customHeight="1">
      <c r="B6" s="123" t="s">
        <v>426</v>
      </c>
      <c r="C6" s="117" t="s">
        <v>429</v>
      </c>
      <c r="D6" s="121">
        <v>70.25</v>
      </c>
      <c r="E6" s="110">
        <v>70.84</v>
      </c>
      <c r="F6" s="111">
        <v>70.545</v>
      </c>
      <c r="G6" s="110">
        <v>70.25625</v>
      </c>
      <c r="H6" s="110">
        <v>70.846875</v>
      </c>
      <c r="I6" s="111">
        <v>70.5515625</v>
      </c>
    </row>
    <row r="7" spans="2:9" ht="12.75">
      <c r="B7" s="123"/>
      <c r="C7" s="117" t="s">
        <v>907</v>
      </c>
      <c r="D7" s="121">
        <v>71</v>
      </c>
      <c r="E7" s="110">
        <v>71.59</v>
      </c>
      <c r="F7" s="111">
        <v>71.295</v>
      </c>
      <c r="G7" s="110">
        <v>70.70483870967743</v>
      </c>
      <c r="H7" s="110">
        <v>71.29516129032258</v>
      </c>
      <c r="I7" s="111">
        <v>71</v>
      </c>
    </row>
    <row r="8" spans="2:9" ht="12.75">
      <c r="B8" s="123"/>
      <c r="C8" s="117" t="s">
        <v>777</v>
      </c>
      <c r="D8" s="121">
        <v>71.65</v>
      </c>
      <c r="E8" s="110">
        <v>72.24</v>
      </c>
      <c r="F8" s="111">
        <v>71.945</v>
      </c>
      <c r="G8" s="110">
        <v>71.21451612903225</v>
      </c>
      <c r="H8" s="110">
        <v>71.80451612903227</v>
      </c>
      <c r="I8" s="111">
        <v>71.50951612903225</v>
      </c>
    </row>
    <row r="9" spans="2:9" ht="12.75">
      <c r="B9" s="123"/>
      <c r="C9" s="117" t="s">
        <v>778</v>
      </c>
      <c r="D9" s="121">
        <v>73.14</v>
      </c>
      <c r="E9" s="110">
        <v>74.01</v>
      </c>
      <c r="F9" s="111">
        <v>73.575</v>
      </c>
      <c r="G9" s="110">
        <v>72.91965517241378</v>
      </c>
      <c r="H9" s="110">
        <v>73.52034482758621</v>
      </c>
      <c r="I9" s="111">
        <v>73.22</v>
      </c>
    </row>
    <row r="10" spans="2:9" ht="12.75">
      <c r="B10" s="123"/>
      <c r="C10" s="117" t="s">
        <v>779</v>
      </c>
      <c r="D10" s="121">
        <v>73.75</v>
      </c>
      <c r="E10" s="110">
        <v>74.34</v>
      </c>
      <c r="F10" s="111">
        <v>74.045</v>
      </c>
      <c r="G10" s="110">
        <v>73.903</v>
      </c>
      <c r="H10" s="110">
        <v>74.49399999999999</v>
      </c>
      <c r="I10" s="111">
        <v>74.1985</v>
      </c>
    </row>
    <row r="11" spans="2:9" ht="12.75">
      <c r="B11" s="123"/>
      <c r="C11" s="117" t="s">
        <v>780</v>
      </c>
      <c r="D11" s="121">
        <v>71</v>
      </c>
      <c r="E11" s="110">
        <v>71.59</v>
      </c>
      <c r="F11" s="111">
        <v>71.295</v>
      </c>
      <c r="G11" s="110">
        <v>72.35689655172413</v>
      </c>
      <c r="H11" s="110">
        <v>72.94724137931036</v>
      </c>
      <c r="I11" s="111">
        <v>72.65206896551724</v>
      </c>
    </row>
    <row r="12" spans="2:9" ht="12.75">
      <c r="B12" s="123"/>
      <c r="C12" s="117" t="s">
        <v>781</v>
      </c>
      <c r="D12" s="121">
        <v>71</v>
      </c>
      <c r="E12" s="110">
        <v>71.59</v>
      </c>
      <c r="F12" s="111">
        <v>71.295</v>
      </c>
      <c r="G12" s="110">
        <v>71.06133333333334</v>
      </c>
      <c r="H12" s="110">
        <v>71.65333333333335</v>
      </c>
      <c r="I12" s="111">
        <v>71.35733333333334</v>
      </c>
    </row>
    <row r="13" spans="2:9" ht="12.75">
      <c r="B13" s="123"/>
      <c r="C13" s="117" t="s">
        <v>782</v>
      </c>
      <c r="D13" s="121">
        <v>71.4</v>
      </c>
      <c r="E13" s="110">
        <v>71.99</v>
      </c>
      <c r="F13" s="111">
        <v>71.695</v>
      </c>
      <c r="G13" s="110">
        <v>71.24241379310344</v>
      </c>
      <c r="H13" s="110">
        <v>71.83275862068966</v>
      </c>
      <c r="I13" s="111">
        <v>71.53758620689655</v>
      </c>
    </row>
    <row r="14" spans="2:9" ht="12.75">
      <c r="B14" s="123"/>
      <c r="C14" s="117" t="s">
        <v>783</v>
      </c>
      <c r="D14" s="121">
        <v>72.01</v>
      </c>
      <c r="E14" s="110">
        <v>72.6</v>
      </c>
      <c r="F14" s="111">
        <v>72.305</v>
      </c>
      <c r="G14" s="110">
        <v>71.53516129032259</v>
      </c>
      <c r="H14" s="110">
        <v>72.12548387096776</v>
      </c>
      <c r="I14" s="111">
        <v>71.83032258064517</v>
      </c>
    </row>
    <row r="15" spans="2:9" ht="12.75">
      <c r="B15" s="123"/>
      <c r="C15" s="117" t="s">
        <v>784</v>
      </c>
      <c r="D15" s="121">
        <v>72.19</v>
      </c>
      <c r="E15" s="110">
        <v>72.78</v>
      </c>
      <c r="F15" s="111">
        <v>72.485</v>
      </c>
      <c r="G15" s="110">
        <v>72.20967741935483</v>
      </c>
      <c r="H15" s="110">
        <v>72.86612903225806</v>
      </c>
      <c r="I15" s="111">
        <v>72.53790322580645</v>
      </c>
    </row>
    <row r="16" spans="2:9" ht="12.75">
      <c r="B16" s="123"/>
      <c r="C16" s="117" t="s">
        <v>908</v>
      </c>
      <c r="D16" s="121">
        <v>73.45</v>
      </c>
      <c r="E16" s="110">
        <v>74.04</v>
      </c>
      <c r="F16" s="111">
        <v>73.745</v>
      </c>
      <c r="G16" s="110">
        <v>73.28258064516129</v>
      </c>
      <c r="H16" s="110">
        <v>73.8732258064516</v>
      </c>
      <c r="I16" s="111">
        <v>73.57790322580644</v>
      </c>
    </row>
    <row r="17" spans="2:9" ht="12.75">
      <c r="B17" s="123"/>
      <c r="C17" s="117" t="s">
        <v>909</v>
      </c>
      <c r="D17" s="121">
        <v>74.1</v>
      </c>
      <c r="E17" s="110">
        <v>74.69</v>
      </c>
      <c r="F17" s="111">
        <v>74.395</v>
      </c>
      <c r="G17" s="110">
        <v>73.628125</v>
      </c>
      <c r="H17" s="110">
        <v>74.2184375</v>
      </c>
      <c r="I17" s="111">
        <v>73.92328125</v>
      </c>
    </row>
    <row r="18" spans="2:9" ht="12.75">
      <c r="B18" s="123"/>
      <c r="C18" s="118" t="s">
        <v>916</v>
      </c>
      <c r="D18" s="122">
        <v>72.07833333333335</v>
      </c>
      <c r="E18" s="112">
        <v>72.69166666666666</v>
      </c>
      <c r="F18" s="113">
        <v>72.385</v>
      </c>
      <c r="G18" s="112">
        <v>72.02620400367691</v>
      </c>
      <c r="H18" s="112">
        <v>72.62312556582931</v>
      </c>
      <c r="I18" s="113">
        <v>72.32466478475311</v>
      </c>
    </row>
    <row r="19" spans="2:9" ht="6.75" customHeight="1">
      <c r="B19" s="123"/>
      <c r="C19" s="119"/>
      <c r="D19" s="57"/>
      <c r="E19" s="20"/>
      <c r="F19" s="114"/>
      <c r="G19" s="20"/>
      <c r="H19" s="20"/>
      <c r="I19" s="114"/>
    </row>
    <row r="20" spans="2:9" ht="12.75">
      <c r="B20" s="123" t="s">
        <v>427</v>
      </c>
      <c r="C20" s="117" t="s">
        <v>429</v>
      </c>
      <c r="D20" s="121">
        <v>74.35</v>
      </c>
      <c r="E20" s="110">
        <v>74.94</v>
      </c>
      <c r="F20" s="111">
        <v>74.65</v>
      </c>
      <c r="G20" s="110">
        <v>74.46</v>
      </c>
      <c r="H20" s="110">
        <v>75.05</v>
      </c>
      <c r="I20" s="111">
        <v>74.76</v>
      </c>
    </row>
    <row r="21" spans="2:9" ht="12.75">
      <c r="B21" s="123"/>
      <c r="C21" s="117" t="s">
        <v>907</v>
      </c>
      <c r="D21" s="121">
        <v>73.6</v>
      </c>
      <c r="E21" s="110">
        <v>74.19</v>
      </c>
      <c r="F21" s="111">
        <v>73.9</v>
      </c>
      <c r="G21" s="110">
        <v>74.08</v>
      </c>
      <c r="H21" s="110">
        <v>74.67</v>
      </c>
      <c r="I21" s="111">
        <v>74.37</v>
      </c>
    </row>
    <row r="22" spans="2:9" ht="12.75">
      <c r="B22" s="123"/>
      <c r="C22" s="117" t="s">
        <v>777</v>
      </c>
      <c r="D22" s="121">
        <v>72.59</v>
      </c>
      <c r="E22" s="110">
        <v>73.19</v>
      </c>
      <c r="F22" s="111">
        <v>72.89</v>
      </c>
      <c r="G22" s="110">
        <v>73.17838709677419</v>
      </c>
      <c r="H22" s="110">
        <v>73.76935483870967</v>
      </c>
      <c r="I22" s="111">
        <v>73.47387096774193</v>
      </c>
    </row>
    <row r="23" spans="2:9" ht="12.75">
      <c r="B23" s="123"/>
      <c r="C23" s="117" t="s">
        <v>778</v>
      </c>
      <c r="D23" s="121">
        <v>72.3</v>
      </c>
      <c r="E23" s="110">
        <v>72.89</v>
      </c>
      <c r="F23" s="111">
        <v>72.595</v>
      </c>
      <c r="G23" s="110">
        <v>71.8643333333333</v>
      </c>
      <c r="H23" s="110">
        <v>72.455</v>
      </c>
      <c r="I23" s="111">
        <v>72.15966666666665</v>
      </c>
    </row>
    <row r="24" spans="2:9" ht="12.75">
      <c r="B24" s="123"/>
      <c r="C24" s="117" t="s">
        <v>779</v>
      </c>
      <c r="D24" s="121">
        <v>71.45</v>
      </c>
      <c r="E24" s="110">
        <v>72.04</v>
      </c>
      <c r="F24" s="111">
        <v>71.745</v>
      </c>
      <c r="G24" s="110">
        <v>71.4455172413793</v>
      </c>
      <c r="H24" s="110">
        <v>72.03655172413792</v>
      </c>
      <c r="I24" s="111">
        <v>71.74103448275861</v>
      </c>
    </row>
    <row r="25" spans="2:9" ht="12.75">
      <c r="B25" s="123"/>
      <c r="C25" s="117" t="s">
        <v>780</v>
      </c>
      <c r="D25" s="121">
        <v>71.1</v>
      </c>
      <c r="E25" s="110">
        <v>71.69</v>
      </c>
      <c r="F25" s="111">
        <v>71.4</v>
      </c>
      <c r="G25" s="110">
        <v>70.98</v>
      </c>
      <c r="H25" s="110">
        <v>71.57</v>
      </c>
      <c r="I25" s="111">
        <v>71.28</v>
      </c>
    </row>
    <row r="26" spans="2:9" ht="12.75">
      <c r="B26" s="123"/>
      <c r="C26" s="117" t="s">
        <v>781</v>
      </c>
      <c r="D26" s="121">
        <v>70.35</v>
      </c>
      <c r="E26" s="110">
        <v>70.94</v>
      </c>
      <c r="F26" s="111">
        <v>70.645</v>
      </c>
      <c r="G26" s="110">
        <v>70.53965517241382</v>
      </c>
      <c r="H26" s="110">
        <v>71.13068965517243</v>
      </c>
      <c r="I26" s="111">
        <v>70.83517241379312</v>
      </c>
    </row>
    <row r="27" spans="2:9" ht="12.75">
      <c r="B27" s="123"/>
      <c r="C27" s="117" t="s">
        <v>782</v>
      </c>
      <c r="D27" s="121">
        <v>70.5</v>
      </c>
      <c r="E27" s="110">
        <v>71.09</v>
      </c>
      <c r="F27" s="111">
        <v>70.795</v>
      </c>
      <c r="G27" s="110">
        <v>70.55633333333334</v>
      </c>
      <c r="H27" s="110">
        <v>71.14900000000002</v>
      </c>
      <c r="I27" s="111">
        <v>70.85266666666668</v>
      </c>
    </row>
    <row r="28" spans="2:9" ht="12.75">
      <c r="B28" s="123"/>
      <c r="C28" s="117" t="s">
        <v>783</v>
      </c>
      <c r="D28" s="121">
        <v>68.4</v>
      </c>
      <c r="E28" s="110">
        <v>68.99</v>
      </c>
      <c r="F28" s="111">
        <v>68.695</v>
      </c>
      <c r="G28" s="110">
        <v>69.30368778280541</v>
      </c>
      <c r="H28" s="110">
        <v>69.8954298642534</v>
      </c>
      <c r="I28" s="111">
        <v>69.5995588235294</v>
      </c>
    </row>
    <row r="29" spans="2:9" ht="12.75">
      <c r="B29" s="123"/>
      <c r="C29" s="117" t="s">
        <v>784</v>
      </c>
      <c r="D29" s="121">
        <v>65.7</v>
      </c>
      <c r="E29" s="110">
        <v>66.29</v>
      </c>
      <c r="F29" s="111">
        <v>65.995</v>
      </c>
      <c r="G29" s="110">
        <v>66.0667741935484</v>
      </c>
      <c r="H29" s="110">
        <v>66.65870967741934</v>
      </c>
      <c r="I29" s="111">
        <v>66.36274193548387</v>
      </c>
    </row>
    <row r="30" spans="2:9" ht="12.75">
      <c r="B30" s="123"/>
      <c r="C30" s="117" t="s">
        <v>908</v>
      </c>
      <c r="D30" s="121">
        <v>65.4</v>
      </c>
      <c r="E30" s="110">
        <v>65.99</v>
      </c>
      <c r="F30" s="111">
        <v>65.695</v>
      </c>
      <c r="G30" s="110">
        <v>64.90645161290324</v>
      </c>
      <c r="H30" s="110">
        <v>65.49645161290321</v>
      </c>
      <c r="I30" s="111">
        <v>65.20145161290323</v>
      </c>
    </row>
    <row r="31" spans="2:9" ht="12.75">
      <c r="B31" s="123"/>
      <c r="C31" s="117" t="s">
        <v>909</v>
      </c>
      <c r="D31" s="121">
        <v>64.85</v>
      </c>
      <c r="E31" s="110">
        <v>65.44</v>
      </c>
      <c r="F31" s="111">
        <v>65.145</v>
      </c>
      <c r="G31" s="110">
        <v>64.9171875</v>
      </c>
      <c r="H31" s="110">
        <v>65.5078125</v>
      </c>
      <c r="I31" s="111">
        <v>65.2125</v>
      </c>
    </row>
    <row r="32" spans="2:9" ht="12.75">
      <c r="B32" s="123"/>
      <c r="C32" s="118" t="s">
        <v>916</v>
      </c>
      <c r="D32" s="122">
        <v>70.04916666666666</v>
      </c>
      <c r="E32" s="112">
        <v>70.64</v>
      </c>
      <c r="F32" s="113">
        <v>70.34583333333332</v>
      </c>
      <c r="G32" s="112">
        <v>70.19152727220758</v>
      </c>
      <c r="H32" s="112">
        <v>70.78241665604968</v>
      </c>
      <c r="I32" s="113">
        <v>70.48738863079528</v>
      </c>
    </row>
    <row r="33" spans="2:9" ht="7.5" customHeight="1">
      <c r="B33" s="123"/>
      <c r="C33" s="120"/>
      <c r="D33" s="57"/>
      <c r="E33" s="20"/>
      <c r="F33" s="114"/>
      <c r="G33" s="20"/>
      <c r="H33" s="20"/>
      <c r="I33" s="114"/>
    </row>
    <row r="34" spans="2:9" ht="12.75">
      <c r="B34" s="123" t="s">
        <v>921</v>
      </c>
      <c r="C34" s="117" t="s">
        <v>429</v>
      </c>
      <c r="D34" s="121">
        <v>65.87</v>
      </c>
      <c r="E34" s="110">
        <v>66.46</v>
      </c>
      <c r="F34" s="111">
        <v>66.165</v>
      </c>
      <c r="G34" s="110">
        <v>64.9025</v>
      </c>
      <c r="H34" s="110">
        <v>65.4928125</v>
      </c>
      <c r="I34" s="111">
        <v>65.19765625</v>
      </c>
    </row>
    <row r="35" spans="2:9" ht="12.75">
      <c r="B35" s="123"/>
      <c r="C35" s="117" t="s">
        <v>907</v>
      </c>
      <c r="D35" s="121">
        <v>65</v>
      </c>
      <c r="E35" s="110">
        <v>65.59</v>
      </c>
      <c r="F35" s="111">
        <v>65.295</v>
      </c>
      <c r="G35" s="110">
        <v>65.59032258064518</v>
      </c>
      <c r="H35" s="110">
        <v>66.18032258064517</v>
      </c>
      <c r="I35" s="111">
        <v>65.88532258064518</v>
      </c>
    </row>
    <row r="36" spans="2:9" ht="12.75">
      <c r="B36" s="123"/>
      <c r="C36" s="117" t="s">
        <v>777</v>
      </c>
      <c r="D36" s="121">
        <v>63.2</v>
      </c>
      <c r="E36" s="110">
        <v>63.8</v>
      </c>
      <c r="F36" s="111">
        <v>63.5</v>
      </c>
      <c r="G36" s="110">
        <v>63.72</v>
      </c>
      <c r="H36" s="110">
        <v>64.31266666666666</v>
      </c>
      <c r="I36" s="111">
        <v>64.01633333333334</v>
      </c>
    </row>
    <row r="37" spans="2:9" ht="12.75">
      <c r="B37" s="123"/>
      <c r="C37" s="117" t="s">
        <v>778</v>
      </c>
      <c r="D37" s="121">
        <v>63.05</v>
      </c>
      <c r="E37" s="110">
        <v>63.65</v>
      </c>
      <c r="F37" s="111">
        <v>63.35</v>
      </c>
      <c r="G37" s="110">
        <v>63.24</v>
      </c>
      <c r="H37" s="110">
        <v>63.84</v>
      </c>
      <c r="I37" s="111">
        <v>63.54</v>
      </c>
    </row>
    <row r="38" spans="2:9" ht="12.75">
      <c r="B38" s="123"/>
      <c r="C38" s="117" t="s">
        <v>779</v>
      </c>
      <c r="D38" s="121">
        <v>63.25</v>
      </c>
      <c r="E38" s="110">
        <v>63.85</v>
      </c>
      <c r="F38" s="111">
        <v>63.55</v>
      </c>
      <c r="G38" s="110">
        <v>63.35137931034483</v>
      </c>
      <c r="H38" s="110">
        <v>63.951379310344834</v>
      </c>
      <c r="I38" s="111">
        <v>63.651379310344836</v>
      </c>
    </row>
    <row r="39" spans="2:9" ht="12.75">
      <c r="B39" s="123"/>
      <c r="C39" s="117" t="s">
        <v>780</v>
      </c>
      <c r="D39" s="121">
        <v>62.9</v>
      </c>
      <c r="E39" s="110">
        <v>63.5</v>
      </c>
      <c r="F39" s="111">
        <v>63.2</v>
      </c>
      <c r="G39" s="110">
        <v>63.182</v>
      </c>
      <c r="H39" s="110">
        <v>63.78200000000001</v>
      </c>
      <c r="I39" s="111">
        <v>63.482000000000006</v>
      </c>
    </row>
    <row r="40" spans="2:9" ht="12.75">
      <c r="B40" s="123"/>
      <c r="C40" s="117" t="s">
        <v>781</v>
      </c>
      <c r="D40" s="121">
        <v>63.35</v>
      </c>
      <c r="E40" s="110">
        <v>63.95</v>
      </c>
      <c r="F40" s="111">
        <v>63.65</v>
      </c>
      <c r="G40" s="110">
        <v>63.12275862068965</v>
      </c>
      <c r="H40" s="110">
        <v>63.71862068965518</v>
      </c>
      <c r="I40" s="111">
        <v>63.42068965517242</v>
      </c>
    </row>
    <row r="41" spans="2:9" ht="12.75">
      <c r="B41" s="123"/>
      <c r="C41" s="117" t="s">
        <v>782</v>
      </c>
      <c r="D41" s="121">
        <v>64.49</v>
      </c>
      <c r="E41" s="110">
        <v>65.09</v>
      </c>
      <c r="F41" s="111">
        <v>64.79</v>
      </c>
      <c r="G41" s="110">
        <v>63.932</v>
      </c>
      <c r="H41" s="110">
        <v>64.53133333333334</v>
      </c>
      <c r="I41" s="111">
        <v>64.23166666666667</v>
      </c>
    </row>
    <row r="42" spans="2:9" ht="12.75">
      <c r="B42" s="123"/>
      <c r="C42" s="117" t="s">
        <v>783</v>
      </c>
      <c r="D42" s="121">
        <v>63.85</v>
      </c>
      <c r="E42" s="110">
        <v>64.45</v>
      </c>
      <c r="F42" s="111">
        <v>64.15</v>
      </c>
      <c r="G42" s="110">
        <v>64.20666666666666</v>
      </c>
      <c r="H42" s="110">
        <v>64.80566666666667</v>
      </c>
      <c r="I42" s="111">
        <v>64.50616666666667</v>
      </c>
    </row>
    <row r="43" spans="2:9" ht="12.75">
      <c r="B43" s="123"/>
      <c r="C43" s="117" t="s">
        <v>784</v>
      </c>
      <c r="D43" s="121">
        <v>67</v>
      </c>
      <c r="E43" s="110">
        <v>67.6</v>
      </c>
      <c r="F43" s="111">
        <v>67.3</v>
      </c>
      <c r="G43" s="110">
        <v>64.58709677419354</v>
      </c>
      <c r="H43" s="110">
        <v>65.18709677419355</v>
      </c>
      <c r="I43" s="111">
        <v>64.88709677419354</v>
      </c>
    </row>
    <row r="44" spans="2:9" ht="11.25" customHeight="1">
      <c r="B44" s="135"/>
      <c r="C44" s="1614" t="s">
        <v>785</v>
      </c>
      <c r="D44" s="110">
        <v>68.45</v>
      </c>
      <c r="E44" s="110">
        <v>69.05</v>
      </c>
      <c r="F44" s="111">
        <v>68.75</v>
      </c>
      <c r="G44" s="110">
        <v>68.2075</v>
      </c>
      <c r="H44" s="110">
        <v>68.8071875</v>
      </c>
      <c r="I44" s="111">
        <v>68.50734375</v>
      </c>
    </row>
    <row r="45" spans="2:9" ht="11.25" customHeight="1">
      <c r="B45" s="135"/>
      <c r="C45" s="1614" t="s">
        <v>909</v>
      </c>
      <c r="D45" s="110">
        <v>68.5</v>
      </c>
      <c r="E45" s="110">
        <v>69.1</v>
      </c>
      <c r="F45" s="111">
        <v>68.8</v>
      </c>
      <c r="G45" s="110">
        <v>68.57677419354837</v>
      </c>
      <c r="H45" s="110">
        <v>69.17645161290324</v>
      </c>
      <c r="I45" s="111">
        <v>68.8766129032258</v>
      </c>
    </row>
    <row r="46" spans="2:9" ht="11.25" customHeight="1">
      <c r="B46" s="135"/>
      <c r="C46" s="1615" t="s">
        <v>916</v>
      </c>
      <c r="D46" s="121">
        <v>64.90916666666668</v>
      </c>
      <c r="E46" s="110">
        <v>65.5075</v>
      </c>
      <c r="F46" s="111">
        <v>65.20833333333333</v>
      </c>
      <c r="G46" s="110">
        <v>64.71824984550734</v>
      </c>
      <c r="H46" s="110">
        <v>65.31546146953406</v>
      </c>
      <c r="I46" s="111">
        <v>65.01685565752071</v>
      </c>
    </row>
    <row r="47" spans="2:9" ht="6" customHeight="1">
      <c r="B47" s="135"/>
      <c r="C47" s="1614"/>
      <c r="D47" s="121"/>
      <c r="E47" s="110"/>
      <c r="F47" s="111"/>
      <c r="G47" s="110"/>
      <c r="H47" s="110"/>
      <c r="I47" s="111"/>
    </row>
    <row r="48" spans="2:9" ht="11.25" customHeight="1" thickBot="1">
      <c r="B48" s="1525" t="s">
        <v>227</v>
      </c>
      <c r="C48" s="1525" t="s">
        <v>429</v>
      </c>
      <c r="D48" s="1526">
        <v>68.55</v>
      </c>
      <c r="E48" s="1527">
        <v>69.15</v>
      </c>
      <c r="F48" s="1528">
        <v>68.85</v>
      </c>
      <c r="G48" s="1527">
        <v>67.781875</v>
      </c>
      <c r="H48" s="1527">
        <v>68.3809375</v>
      </c>
      <c r="I48" s="1528">
        <v>68.08140625</v>
      </c>
    </row>
    <row r="49" ht="12.75" customHeight="1"/>
    <row r="50" ht="12.75">
      <c r="B50" s="18" t="s">
        <v>910</v>
      </c>
    </row>
    <row r="51" ht="9" customHeight="1"/>
    <row r="52" ht="12.75">
      <c r="E52" s="104" t="s">
        <v>1303</v>
      </c>
    </row>
    <row r="53" spans="1:11" ht="15.75">
      <c r="A53" s="1645" t="s">
        <v>911</v>
      </c>
      <c r="B53" s="1645"/>
      <c r="C53" s="1645"/>
      <c r="D53" s="1645"/>
      <c r="E53" s="1645"/>
      <c r="F53" s="1645"/>
      <c r="G53" s="1645"/>
      <c r="H53" s="1645"/>
      <c r="I53" s="1645"/>
      <c r="J53" s="1645"/>
      <c r="K53" s="1645"/>
    </row>
    <row r="54" ht="6.75" customHeight="1" thickBot="1"/>
    <row r="55" spans="1:11" ht="12.75">
      <c r="A55" s="1877"/>
      <c r="B55" s="1782" t="s">
        <v>912</v>
      </c>
      <c r="C55" s="1783"/>
      <c r="D55" s="1784"/>
      <c r="E55" s="1782" t="s">
        <v>229</v>
      </c>
      <c r="F55" s="1783"/>
      <c r="G55" s="1784"/>
      <c r="H55" s="634"/>
      <c r="I55" s="1811" t="s">
        <v>788</v>
      </c>
      <c r="J55" s="1811"/>
      <c r="K55" s="635"/>
    </row>
    <row r="56" spans="1:11" ht="12.75">
      <c r="A56" s="1878"/>
      <c r="B56" s="1745"/>
      <c r="C56" s="1874"/>
      <c r="D56" s="1861"/>
      <c r="E56" s="1745"/>
      <c r="F56" s="1874"/>
      <c r="G56" s="1861"/>
      <c r="H56" s="1879" t="s">
        <v>913</v>
      </c>
      <c r="I56" s="1880"/>
      <c r="J56" s="1880" t="s">
        <v>813</v>
      </c>
      <c r="K56" s="1881"/>
    </row>
    <row r="57" spans="1:11" ht="12.75">
      <c r="A57" s="636"/>
      <c r="B57" s="1616">
        <v>2006</v>
      </c>
      <c r="C57" s="1617">
        <v>2007</v>
      </c>
      <c r="D57" s="1618">
        <v>2008</v>
      </c>
      <c r="E57" s="693">
        <v>2006</v>
      </c>
      <c r="F57" s="694">
        <v>2007</v>
      </c>
      <c r="G57" s="695" t="s">
        <v>40</v>
      </c>
      <c r="H57" s="707" t="s">
        <v>427</v>
      </c>
      <c r="I57" s="708" t="s">
        <v>921</v>
      </c>
      <c r="J57" s="709" t="str">
        <f>H57</f>
        <v>2006/07</v>
      </c>
      <c r="K57" s="710" t="str">
        <f>I57</f>
        <v>2007/08</v>
      </c>
    </row>
    <row r="58" spans="1:11" ht="12.75">
      <c r="A58" s="432" t="s">
        <v>914</v>
      </c>
      <c r="B58" s="433">
        <v>76.54</v>
      </c>
      <c r="C58" s="434">
        <v>79.73</v>
      </c>
      <c r="D58" s="435">
        <v>143.25</v>
      </c>
      <c r="E58" s="433">
        <v>73.72</v>
      </c>
      <c r="F58" s="434">
        <v>70.51</v>
      </c>
      <c r="G58" s="435">
        <v>110.08</v>
      </c>
      <c r="H58" s="696">
        <v>4.167755422001562</v>
      </c>
      <c r="I58" s="697">
        <v>79.66888247836448</v>
      </c>
      <c r="J58" s="698">
        <v>-4.354313619099287</v>
      </c>
      <c r="K58" s="699">
        <v>56.11969933342786</v>
      </c>
    </row>
    <row r="59" spans="1:11" ht="13.5" thickBot="1">
      <c r="A59" s="436" t="s">
        <v>976</v>
      </c>
      <c r="B59" s="437">
        <v>663.25</v>
      </c>
      <c r="C59" s="438">
        <v>666</v>
      </c>
      <c r="D59" s="439">
        <v>986</v>
      </c>
      <c r="E59" s="437">
        <v>625.5</v>
      </c>
      <c r="F59" s="438">
        <v>657.5</v>
      </c>
      <c r="G59" s="439">
        <v>786.5</v>
      </c>
      <c r="H59" s="700">
        <v>0.4146249528835426</v>
      </c>
      <c r="I59" s="701">
        <v>48.04804804804806</v>
      </c>
      <c r="J59" s="702">
        <v>5.115907274180657</v>
      </c>
      <c r="K59" s="703">
        <v>19.619771863117876</v>
      </c>
    </row>
    <row r="60" ht="6.75" customHeight="1"/>
    <row r="61" ht="12.75">
      <c r="A61" s="440" t="s">
        <v>915</v>
      </c>
    </row>
    <row r="62" ht="12.75">
      <c r="A62" s="638" t="s">
        <v>975</v>
      </c>
    </row>
    <row r="63" ht="12.75">
      <c r="A63" s="441" t="s">
        <v>974</v>
      </c>
    </row>
  </sheetData>
  <mergeCells count="13">
    <mergeCell ref="A55:A56"/>
    <mergeCell ref="A53:K53"/>
    <mergeCell ref="H56:I56"/>
    <mergeCell ref="J56:K56"/>
    <mergeCell ref="B1:I1"/>
    <mergeCell ref="E55:G56"/>
    <mergeCell ref="B55:D56"/>
    <mergeCell ref="B2:I2"/>
    <mergeCell ref="B4:B5"/>
    <mergeCell ref="C4:C5"/>
    <mergeCell ref="D4:F4"/>
    <mergeCell ref="G4:I4"/>
    <mergeCell ref="I55:J55"/>
  </mergeCells>
  <printOptions horizontalCentered="1"/>
  <pageMargins left="0.39" right="0.39" top="0.5" bottom="0.25" header="0.5" footer="0.5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6.281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684" t="s">
        <v>803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</row>
    <row r="2" spans="1:12" ht="15.75">
      <c r="A2" s="1664" t="s">
        <v>853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01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918</v>
      </c>
      <c r="L3" s="8"/>
    </row>
    <row r="4" spans="1:11" ht="12.75">
      <c r="A4" s="165"/>
      <c r="B4" s="165" t="s">
        <v>425</v>
      </c>
      <c r="C4" s="169"/>
      <c r="D4" s="169" t="s">
        <v>425</v>
      </c>
      <c r="E4" s="168"/>
      <c r="F4" s="169" t="str">
        <f>'M AC'!F4</f>
        <v> Changes in the First Month of </v>
      </c>
      <c r="G4" s="169"/>
      <c r="H4" s="169"/>
      <c r="I4" s="169"/>
      <c r="J4" s="169"/>
      <c r="K4" s="168"/>
    </row>
    <row r="5" spans="1:11" ht="12.75">
      <c r="A5" s="170"/>
      <c r="B5" s="171">
        <f>'M AC'!B5</f>
        <v>2007</v>
      </c>
      <c r="C5" s="172">
        <f>'M AC'!C5</f>
        <v>2007</v>
      </c>
      <c r="D5" s="172">
        <f>'M AC'!D5</f>
        <v>2008</v>
      </c>
      <c r="E5" s="173">
        <f>'M AC'!E5</f>
        <v>2008</v>
      </c>
      <c r="F5" s="1678" t="str">
        <f>'M AC'!F5</f>
        <v>2007/08</v>
      </c>
      <c r="G5" s="1674">
        <f>'M AC'!G5</f>
        <v>0</v>
      </c>
      <c r="H5" s="1677">
        <f>'M AC'!H5</f>
        <v>0</v>
      </c>
      <c r="I5" s="1679" t="str">
        <f>'M AC'!I5</f>
        <v>2008/09</v>
      </c>
      <c r="J5" s="1674">
        <f>'M AC'!J5</f>
        <v>0</v>
      </c>
      <c r="K5" s="1675">
        <f>'M AC'!K5</f>
        <v>0</v>
      </c>
    </row>
    <row r="6" spans="1:11" ht="13.5" thickBot="1">
      <c r="A6" s="174"/>
      <c r="B6" s="175" t="s">
        <v>428</v>
      </c>
      <c r="C6" s="176" t="str">
        <f>MS!C6</f>
        <v>Aug</v>
      </c>
      <c r="D6" s="176" t="s">
        <v>430</v>
      </c>
      <c r="E6" s="177" t="str">
        <f>MS!E6</f>
        <v>Aug (e)</v>
      </c>
      <c r="F6" s="176" t="s">
        <v>431</v>
      </c>
      <c r="G6" s="176" t="s">
        <v>425</v>
      </c>
      <c r="H6" s="178" t="s">
        <v>531</v>
      </c>
      <c r="I6" s="176" t="s">
        <v>431</v>
      </c>
      <c r="J6" s="176" t="s">
        <v>425</v>
      </c>
      <c r="K6" s="177" t="s">
        <v>531</v>
      </c>
    </row>
    <row r="7" spans="1:11" ht="15" customHeight="1">
      <c r="A7" s="49" t="s">
        <v>496</v>
      </c>
      <c r="B7" s="49">
        <v>334453.303</v>
      </c>
      <c r="C7" s="41">
        <v>341626.85300000006</v>
      </c>
      <c r="D7" s="41">
        <v>421523.71640756994</v>
      </c>
      <c r="E7" s="42">
        <v>433320.29140757007</v>
      </c>
      <c r="F7" s="41">
        <v>7173.550000000047</v>
      </c>
      <c r="G7" s="41"/>
      <c r="H7" s="4">
        <v>2.144858470720514</v>
      </c>
      <c r="I7" s="41">
        <v>11796.575000000128</v>
      </c>
      <c r="J7" s="41"/>
      <c r="K7" s="42">
        <v>2.7985554645741586</v>
      </c>
    </row>
    <row r="8" spans="1:11" ht="15" customHeight="1">
      <c r="A8" s="49" t="s">
        <v>497</v>
      </c>
      <c r="B8" s="49">
        <v>42692.234000000004</v>
      </c>
      <c r="C8" s="41">
        <v>41732.956</v>
      </c>
      <c r="D8" s="41">
        <v>54124.356999999996</v>
      </c>
      <c r="E8" s="42">
        <v>49358.268000000004</v>
      </c>
      <c r="F8" s="41">
        <v>-959.2780000000057</v>
      </c>
      <c r="G8" s="41"/>
      <c r="H8" s="4">
        <v>-2.2469613560161914</v>
      </c>
      <c r="I8" s="41">
        <v>-4766.088999999993</v>
      </c>
      <c r="J8" s="41"/>
      <c r="K8" s="42">
        <v>-8.805811771583711</v>
      </c>
    </row>
    <row r="9" spans="1:11" ht="15" customHeight="1">
      <c r="A9" s="49" t="s">
        <v>498</v>
      </c>
      <c r="B9" s="49">
        <v>37575.847</v>
      </c>
      <c r="C9" s="41">
        <v>35892.79</v>
      </c>
      <c r="D9" s="41">
        <v>46261.464</v>
      </c>
      <c r="E9" s="42">
        <v>42678.378000000004</v>
      </c>
      <c r="F9" s="41">
        <v>-1683.0570000000007</v>
      </c>
      <c r="G9" s="41"/>
      <c r="H9" s="4">
        <v>-4.479092646933549</v>
      </c>
      <c r="I9" s="41">
        <v>-3583.0859999999957</v>
      </c>
      <c r="J9" s="41"/>
      <c r="K9" s="42">
        <v>-7.745293145067773</v>
      </c>
    </row>
    <row r="10" spans="1:11" ht="15" customHeight="1">
      <c r="A10" s="49" t="s">
        <v>499</v>
      </c>
      <c r="B10" s="49">
        <v>5116.387</v>
      </c>
      <c r="C10" s="41">
        <v>5840.166</v>
      </c>
      <c r="D10" s="41">
        <v>7862.892999999999</v>
      </c>
      <c r="E10" s="42">
        <v>6679.89</v>
      </c>
      <c r="F10" s="41">
        <v>723.7790000000005</v>
      </c>
      <c r="G10" s="41"/>
      <c r="H10" s="4">
        <v>14.146291123013183</v>
      </c>
      <c r="I10" s="41">
        <v>-1183.0029999999997</v>
      </c>
      <c r="J10" s="41"/>
      <c r="K10" s="42">
        <v>-15.04539105390344</v>
      </c>
    </row>
    <row r="11" spans="1:11" ht="15" customHeight="1">
      <c r="A11" s="49" t="s">
        <v>500</v>
      </c>
      <c r="B11" s="49">
        <v>174633.856</v>
      </c>
      <c r="C11" s="41">
        <v>181079.276</v>
      </c>
      <c r="D11" s="41">
        <v>211406.425</v>
      </c>
      <c r="E11" s="42">
        <v>214605.39500000002</v>
      </c>
      <c r="F11" s="41">
        <v>6445.420000000013</v>
      </c>
      <c r="G11" s="41"/>
      <c r="H11" s="4">
        <v>3.690819264736394</v>
      </c>
      <c r="I11" s="41">
        <v>3198.9700000000303</v>
      </c>
      <c r="J11" s="41"/>
      <c r="K11" s="42">
        <v>1.5131848523525386</v>
      </c>
    </row>
    <row r="12" spans="1:11" ht="15" customHeight="1">
      <c r="A12" s="49" t="s">
        <v>498</v>
      </c>
      <c r="B12" s="49">
        <v>168320.359</v>
      </c>
      <c r="C12" s="41">
        <v>174268.208</v>
      </c>
      <c r="D12" s="41">
        <v>203770.97</v>
      </c>
      <c r="E12" s="42">
        <v>206643.08500000002</v>
      </c>
      <c r="F12" s="41">
        <v>5947.8490000000165</v>
      </c>
      <c r="G12" s="41"/>
      <c r="H12" s="4">
        <v>3.5336480003586592</v>
      </c>
      <c r="I12" s="41">
        <v>2872.11500000002</v>
      </c>
      <c r="J12" s="41"/>
      <c r="K12" s="42">
        <v>1.409481929638957</v>
      </c>
    </row>
    <row r="13" spans="1:11" ht="15" customHeight="1">
      <c r="A13" s="49" t="s">
        <v>499</v>
      </c>
      <c r="B13" s="49">
        <v>6313.497</v>
      </c>
      <c r="C13" s="41">
        <v>6811.068</v>
      </c>
      <c r="D13" s="41">
        <v>7635.455</v>
      </c>
      <c r="E13" s="42">
        <v>7962.31</v>
      </c>
      <c r="F13" s="41">
        <v>497.5709999999999</v>
      </c>
      <c r="G13" s="41"/>
      <c r="H13" s="4">
        <v>7.881068130704741</v>
      </c>
      <c r="I13" s="41">
        <v>326.855</v>
      </c>
      <c r="J13" s="41"/>
      <c r="K13" s="42">
        <v>4.280753406313055</v>
      </c>
    </row>
    <row r="14" spans="1:11" ht="15" customHeight="1">
      <c r="A14" s="49" t="s">
        <v>501</v>
      </c>
      <c r="B14" s="49">
        <v>114032.465</v>
      </c>
      <c r="C14" s="41">
        <v>115799.319</v>
      </c>
      <c r="D14" s="41">
        <v>152364.29040756996</v>
      </c>
      <c r="E14" s="42">
        <v>165894.42140757004</v>
      </c>
      <c r="F14" s="41">
        <v>1766.8540000000066</v>
      </c>
      <c r="G14" s="41"/>
      <c r="H14" s="4">
        <v>1.549430681867665</v>
      </c>
      <c r="I14" s="41">
        <v>13530.131000000081</v>
      </c>
      <c r="J14" s="41"/>
      <c r="K14" s="42">
        <v>8.880119458310986</v>
      </c>
    </row>
    <row r="15" spans="1:11" ht="15" customHeight="1">
      <c r="A15" s="49" t="s">
        <v>498</v>
      </c>
      <c r="B15" s="49">
        <v>97215.125</v>
      </c>
      <c r="C15" s="41">
        <v>99048.16</v>
      </c>
      <c r="D15" s="41">
        <v>133633.57798791997</v>
      </c>
      <c r="E15" s="42">
        <v>146552.24998792005</v>
      </c>
      <c r="F15" s="41">
        <v>1833.035</v>
      </c>
      <c r="G15" s="41"/>
      <c r="H15" s="4">
        <v>1.8855450733617873</v>
      </c>
      <c r="I15" s="41">
        <v>12918.672000000079</v>
      </c>
      <c r="J15" s="41"/>
      <c r="K15" s="42">
        <v>9.667234982788447</v>
      </c>
    </row>
    <row r="16" spans="1:11" ht="15" customHeight="1">
      <c r="A16" s="49" t="s">
        <v>499</v>
      </c>
      <c r="B16" s="49">
        <v>16817.34</v>
      </c>
      <c r="C16" s="41">
        <v>16751.159</v>
      </c>
      <c r="D16" s="41">
        <v>18730.712419650004</v>
      </c>
      <c r="E16" s="42">
        <v>19342.17141965</v>
      </c>
      <c r="F16" s="41">
        <v>-66.1810000000005</v>
      </c>
      <c r="G16" s="41"/>
      <c r="H16" s="4">
        <v>-0.393528346337771</v>
      </c>
      <c r="I16" s="41">
        <v>611.4589999999953</v>
      </c>
      <c r="J16" s="41"/>
      <c r="K16" s="42">
        <v>3.264472734942672</v>
      </c>
    </row>
    <row r="17" spans="1:11" ht="15" customHeight="1">
      <c r="A17" s="49" t="s">
        <v>502</v>
      </c>
      <c r="B17" s="49">
        <v>3094.748</v>
      </c>
      <c r="C17" s="41">
        <v>3015.302</v>
      </c>
      <c r="D17" s="41">
        <v>3628.6440000000002</v>
      </c>
      <c r="E17" s="42">
        <v>3462.207</v>
      </c>
      <c r="F17" s="41">
        <v>-79.44599999999991</v>
      </c>
      <c r="G17" s="41"/>
      <c r="H17" s="4">
        <v>-2.567123397446251</v>
      </c>
      <c r="I17" s="41">
        <v>-166.43700000000035</v>
      </c>
      <c r="J17" s="41"/>
      <c r="K17" s="42">
        <v>-4.58675472159849</v>
      </c>
    </row>
    <row r="18" spans="1:11" ht="15" customHeight="1">
      <c r="A18" s="51" t="s">
        <v>503</v>
      </c>
      <c r="B18" s="51">
        <v>1870.81</v>
      </c>
      <c r="C18" s="6">
        <v>80.81</v>
      </c>
      <c r="D18" s="6">
        <v>660.655</v>
      </c>
      <c r="E18" s="44">
        <v>60.655</v>
      </c>
      <c r="F18" s="6">
        <v>-1790</v>
      </c>
      <c r="G18" s="6"/>
      <c r="H18" s="7">
        <v>-95.68048064742011</v>
      </c>
      <c r="I18" s="6">
        <v>-600</v>
      </c>
      <c r="J18" s="6"/>
      <c r="K18" s="44">
        <v>-90.8189599715434</v>
      </c>
    </row>
    <row r="19" spans="1:11" ht="15" customHeight="1">
      <c r="A19" s="51" t="s">
        <v>504</v>
      </c>
      <c r="B19" s="51">
        <v>1628.465</v>
      </c>
      <c r="C19" s="6">
        <v>1277.788</v>
      </c>
      <c r="D19" s="6">
        <v>1911.9830000000002</v>
      </c>
      <c r="E19" s="44">
        <v>1053.583</v>
      </c>
      <c r="F19" s="6">
        <v>-350.6769999999999</v>
      </c>
      <c r="G19" s="6"/>
      <c r="H19" s="1249">
        <v>-21.534205524834732</v>
      </c>
      <c r="I19" s="6">
        <v>-858.4</v>
      </c>
      <c r="J19" s="6"/>
      <c r="K19" s="44">
        <v>-44.8957966676482</v>
      </c>
    </row>
    <row r="20" spans="1:11" ht="15" customHeight="1">
      <c r="A20" s="442" t="s">
        <v>505</v>
      </c>
      <c r="B20" s="442">
        <v>101782.862</v>
      </c>
      <c r="C20" s="99">
        <v>96803.95</v>
      </c>
      <c r="D20" s="99">
        <v>124993.88783103999</v>
      </c>
      <c r="E20" s="137">
        <v>131977.94154711</v>
      </c>
      <c r="F20" s="99">
        <v>-4978.911999999997</v>
      </c>
      <c r="G20" s="99"/>
      <c r="H20" s="3">
        <v>-4.891699744108195</v>
      </c>
      <c r="I20" s="99">
        <v>6984.053716070019</v>
      </c>
      <c r="J20" s="99"/>
      <c r="K20" s="137">
        <v>5.587516187600058</v>
      </c>
    </row>
    <row r="21" spans="1:11" ht="15" customHeight="1">
      <c r="A21" s="49" t="s">
        <v>506</v>
      </c>
      <c r="B21" s="49">
        <v>20017.093</v>
      </c>
      <c r="C21" s="41">
        <v>20017.093</v>
      </c>
      <c r="D21" s="41">
        <v>31750.303000000004</v>
      </c>
      <c r="E21" s="42">
        <v>31759.408000000003</v>
      </c>
      <c r="F21" s="41">
        <v>0</v>
      </c>
      <c r="G21" s="41"/>
      <c r="H21" s="4">
        <v>0</v>
      </c>
      <c r="I21" s="41">
        <v>9.104999999999563</v>
      </c>
      <c r="J21" s="41"/>
      <c r="K21" s="42">
        <v>0.028676891681945718</v>
      </c>
    </row>
    <row r="22" spans="1:11" ht="15" customHeight="1">
      <c r="A22" s="49" t="s">
        <v>507</v>
      </c>
      <c r="B22" s="49">
        <v>4330.657</v>
      </c>
      <c r="C22" s="41">
        <v>6511.381</v>
      </c>
      <c r="D22" s="41">
        <v>3529.911831039998</v>
      </c>
      <c r="E22" s="42">
        <v>8790.440547109993</v>
      </c>
      <c r="F22" s="41">
        <v>2180.724</v>
      </c>
      <c r="G22" s="41"/>
      <c r="H22" s="4">
        <v>50.355500331704874</v>
      </c>
      <c r="I22" s="41">
        <v>5260.5287160699945</v>
      </c>
      <c r="J22" s="41"/>
      <c r="K22" s="42">
        <v>149.0271986345935</v>
      </c>
    </row>
    <row r="23" spans="1:11" ht="15" customHeight="1">
      <c r="A23" s="49" t="s">
        <v>508</v>
      </c>
      <c r="B23" s="49">
        <v>77435.112</v>
      </c>
      <c r="C23" s="41">
        <v>70275.476</v>
      </c>
      <c r="D23" s="41">
        <v>89713.673</v>
      </c>
      <c r="E23" s="42">
        <v>91428.09300000001</v>
      </c>
      <c r="F23" s="41">
        <v>-7159.635999999999</v>
      </c>
      <c r="G23" s="41"/>
      <c r="H23" s="4">
        <v>-9.245981332086146</v>
      </c>
      <c r="I23" s="41">
        <v>1714.4200000000128</v>
      </c>
      <c r="J23" s="41"/>
      <c r="K23" s="42">
        <v>1.9109907583429484</v>
      </c>
    </row>
    <row r="24" spans="1:11" ht="15" customHeight="1">
      <c r="A24" s="51" t="s">
        <v>981</v>
      </c>
      <c r="B24" s="51">
        <v>439735.44</v>
      </c>
      <c r="C24" s="6">
        <v>439789.40100000007</v>
      </c>
      <c r="D24" s="6">
        <v>549090.2422386099</v>
      </c>
      <c r="E24" s="44">
        <v>566412.4709546801</v>
      </c>
      <c r="F24" s="6">
        <v>53.961000000010245</v>
      </c>
      <c r="G24" s="6"/>
      <c r="H24" s="7">
        <v>0.012271241999510032</v>
      </c>
      <c r="I24" s="6">
        <v>17322.22871607018</v>
      </c>
      <c r="J24" s="6"/>
      <c r="K24" s="44">
        <v>3.154714359054794</v>
      </c>
    </row>
    <row r="25" spans="1:11" ht="15" customHeight="1">
      <c r="A25" s="442" t="s">
        <v>509</v>
      </c>
      <c r="B25" s="442">
        <v>64930.30449999999</v>
      </c>
      <c r="C25" s="99">
        <v>66637.686</v>
      </c>
      <c r="D25" s="99">
        <v>79010.51392658001</v>
      </c>
      <c r="E25" s="137">
        <v>78199.93711511</v>
      </c>
      <c r="F25" s="99">
        <v>1707.3815000000104</v>
      </c>
      <c r="G25" s="99"/>
      <c r="H25" s="3">
        <v>2.629560284905195</v>
      </c>
      <c r="I25" s="99">
        <v>-810.576811470004</v>
      </c>
      <c r="J25" s="99"/>
      <c r="K25" s="137">
        <v>-1.0259100608094096</v>
      </c>
    </row>
    <row r="26" spans="1:11" ht="15" customHeight="1">
      <c r="A26" s="49" t="s">
        <v>510</v>
      </c>
      <c r="B26" s="49">
        <v>7359.764</v>
      </c>
      <c r="C26" s="41">
        <v>6037.364</v>
      </c>
      <c r="D26" s="41">
        <v>12651.857</v>
      </c>
      <c r="E26" s="42">
        <v>8815.782000000001</v>
      </c>
      <c r="F26" s="41">
        <v>-1322.4</v>
      </c>
      <c r="G26" s="41"/>
      <c r="H26" s="4">
        <v>-17.967967451130235</v>
      </c>
      <c r="I26" s="41">
        <v>-3836.074999999999</v>
      </c>
      <c r="J26" s="41"/>
      <c r="K26" s="42">
        <v>-30.320252592168874</v>
      </c>
    </row>
    <row r="27" spans="1:11" ht="15" customHeight="1">
      <c r="A27" s="49" t="s">
        <v>511</v>
      </c>
      <c r="B27" s="49">
        <v>22597.7195</v>
      </c>
      <c r="C27" s="41">
        <v>21412.865</v>
      </c>
      <c r="D27" s="41">
        <v>23857.26192658</v>
      </c>
      <c r="E27" s="42">
        <v>27782.919115110002</v>
      </c>
      <c r="F27" s="41">
        <v>-1184.8544999999976</v>
      </c>
      <c r="G27" s="41"/>
      <c r="H27" s="4">
        <v>-5.24324810740304</v>
      </c>
      <c r="I27" s="41">
        <v>3925.6571885300036</v>
      </c>
      <c r="J27" s="41"/>
      <c r="K27" s="42">
        <v>16.454768366173347</v>
      </c>
    </row>
    <row r="28" spans="1:11" ht="15" customHeight="1">
      <c r="A28" s="49" t="s">
        <v>512</v>
      </c>
      <c r="B28" s="49">
        <v>454.036</v>
      </c>
      <c r="C28" s="41">
        <v>442.349</v>
      </c>
      <c r="D28" s="41">
        <v>358.83</v>
      </c>
      <c r="E28" s="42">
        <v>328.66700000000003</v>
      </c>
      <c r="F28" s="41">
        <v>-11.687000000000012</v>
      </c>
      <c r="G28" s="41"/>
      <c r="H28" s="4">
        <v>-2.5740249671832216</v>
      </c>
      <c r="I28" s="41">
        <v>-30.16300000000001</v>
      </c>
      <c r="J28" s="41"/>
      <c r="K28" s="42">
        <v>-8.405930384861914</v>
      </c>
    </row>
    <row r="29" spans="1:11" ht="15" customHeight="1">
      <c r="A29" s="49" t="s">
        <v>513</v>
      </c>
      <c r="B29" s="49">
        <v>33932.965</v>
      </c>
      <c r="C29" s="41">
        <v>37021.508</v>
      </c>
      <c r="D29" s="41">
        <v>41100.596000000005</v>
      </c>
      <c r="E29" s="42">
        <v>39782.357</v>
      </c>
      <c r="F29" s="41">
        <v>3088.543000000005</v>
      </c>
      <c r="G29" s="41"/>
      <c r="H29" s="4">
        <v>9.101895457706114</v>
      </c>
      <c r="I29" s="41">
        <v>-1318.2390000000014</v>
      </c>
      <c r="J29" s="41"/>
      <c r="K29" s="42">
        <v>-3.2073476501411347</v>
      </c>
    </row>
    <row r="30" spans="1:11" ht="15" customHeight="1">
      <c r="A30" s="49" t="s">
        <v>514</v>
      </c>
      <c r="B30" s="49">
        <v>585.82</v>
      </c>
      <c r="C30" s="41">
        <v>1723.6</v>
      </c>
      <c r="D30" s="41">
        <v>1041.969</v>
      </c>
      <c r="E30" s="42">
        <v>1490.212</v>
      </c>
      <c r="F30" s="41">
        <v>1137.78</v>
      </c>
      <c r="G30" s="41"/>
      <c r="H30" s="4">
        <v>194.2200675975555</v>
      </c>
      <c r="I30" s="41">
        <v>448.24299999999994</v>
      </c>
      <c r="J30" s="41"/>
      <c r="K30" s="42">
        <v>43.0188422112366</v>
      </c>
    </row>
    <row r="31" spans="1:11" ht="15" customHeight="1">
      <c r="A31" s="451" t="s">
        <v>515</v>
      </c>
      <c r="B31" s="451">
        <v>340354.93389999995</v>
      </c>
      <c r="C31" s="452">
        <v>341616.97599999997</v>
      </c>
      <c r="D31" s="452">
        <v>420242.59400000004</v>
      </c>
      <c r="E31" s="453">
        <v>431332.083</v>
      </c>
      <c r="F31" s="452">
        <v>1262.0421000000206</v>
      </c>
      <c r="G31" s="452"/>
      <c r="H31" s="138">
        <v>0.3708017643636753</v>
      </c>
      <c r="I31" s="452">
        <v>11089.488999999943</v>
      </c>
      <c r="J31" s="452"/>
      <c r="K31" s="453">
        <v>2.6388303228491736</v>
      </c>
    </row>
    <row r="32" spans="1:11" ht="15" customHeight="1">
      <c r="A32" s="49" t="s">
        <v>516</v>
      </c>
      <c r="B32" s="49">
        <v>65850</v>
      </c>
      <c r="C32" s="41">
        <v>63686.424</v>
      </c>
      <c r="D32" s="41">
        <v>72100.225</v>
      </c>
      <c r="E32" s="42">
        <v>71975.325</v>
      </c>
      <c r="F32" s="41">
        <v>-2163.576000000001</v>
      </c>
      <c r="G32" s="41"/>
      <c r="H32" s="4">
        <v>-3.2856127562642383</v>
      </c>
      <c r="I32" s="41">
        <v>-124.90000000000873</v>
      </c>
      <c r="J32" s="41"/>
      <c r="K32" s="42">
        <v>-0.17323108214989444</v>
      </c>
    </row>
    <row r="33" spans="1:11" ht="15" customHeight="1">
      <c r="A33" s="49" t="s">
        <v>517</v>
      </c>
      <c r="B33" s="49">
        <v>5106.3669</v>
      </c>
      <c r="C33" s="41">
        <v>4565.177</v>
      </c>
      <c r="D33" s="41">
        <v>5635.474400000001</v>
      </c>
      <c r="E33" s="42">
        <v>6245.003</v>
      </c>
      <c r="F33" s="41">
        <v>-541.1899000000003</v>
      </c>
      <c r="G33" s="41"/>
      <c r="H33" s="4">
        <v>-10.598335579842496</v>
      </c>
      <c r="I33" s="41">
        <v>609.5285999999987</v>
      </c>
      <c r="J33" s="41"/>
      <c r="K33" s="42">
        <v>10.815923500601807</v>
      </c>
    </row>
    <row r="34" spans="1:11" ht="15" customHeight="1">
      <c r="A34" s="49" t="s">
        <v>518</v>
      </c>
      <c r="B34" s="49">
        <v>2925.303</v>
      </c>
      <c r="C34" s="41">
        <v>3152.2529999999997</v>
      </c>
      <c r="D34" s="41">
        <v>4245.416</v>
      </c>
      <c r="E34" s="42">
        <v>7352.956</v>
      </c>
      <c r="F34" s="41">
        <v>226.95</v>
      </c>
      <c r="G34" s="41"/>
      <c r="H34" s="4">
        <v>7.758170692061637</v>
      </c>
      <c r="I34" s="41">
        <v>3107.54</v>
      </c>
      <c r="J34" s="41"/>
      <c r="K34" s="42">
        <v>73.19753823889107</v>
      </c>
    </row>
    <row r="35" spans="1:11" ht="15" customHeight="1">
      <c r="A35" s="49" t="s">
        <v>1002</v>
      </c>
      <c r="B35" s="49">
        <v>1055.057</v>
      </c>
      <c r="C35" s="41">
        <v>1043.39</v>
      </c>
      <c r="D35" s="41">
        <v>1238.352</v>
      </c>
      <c r="E35" s="42">
        <v>1102.804</v>
      </c>
      <c r="F35" s="41">
        <v>-11.666999999999916</v>
      </c>
      <c r="G35" s="41"/>
      <c r="H35" s="4"/>
      <c r="I35" s="41">
        <v>-135.548</v>
      </c>
      <c r="J35" s="41"/>
      <c r="K35" s="42">
        <v>-10.945837693967466</v>
      </c>
    </row>
    <row r="36" spans="1:11" ht="15" customHeight="1">
      <c r="A36" s="49" t="s">
        <v>1003</v>
      </c>
      <c r="B36" s="49">
        <v>1870.246</v>
      </c>
      <c r="C36" s="41">
        <v>2108.863</v>
      </c>
      <c r="D36" s="41">
        <v>3007.064</v>
      </c>
      <c r="E36" s="42">
        <v>6250.152</v>
      </c>
      <c r="F36" s="41">
        <v>238.61699999999973</v>
      </c>
      <c r="G36" s="41"/>
      <c r="H36" s="4"/>
      <c r="I36" s="41">
        <v>3243.088</v>
      </c>
      <c r="J36" s="41"/>
      <c r="K36" s="42">
        <v>107.84898492350014</v>
      </c>
    </row>
    <row r="37" spans="1:11" ht="15" customHeight="1">
      <c r="A37" s="49" t="s">
        <v>1004</v>
      </c>
      <c r="B37" s="49">
        <v>265360.616</v>
      </c>
      <c r="C37" s="41">
        <v>269157.768</v>
      </c>
      <c r="D37" s="41">
        <v>336780.9976</v>
      </c>
      <c r="E37" s="42">
        <v>344260.612</v>
      </c>
      <c r="F37" s="41">
        <v>3797.152000000002</v>
      </c>
      <c r="G37" s="41"/>
      <c r="H37" s="4">
        <v>1.4309403020077411</v>
      </c>
      <c r="I37" s="41">
        <v>7479.61440000002</v>
      </c>
      <c r="J37" s="41"/>
      <c r="K37" s="42">
        <v>2.2209134284006353</v>
      </c>
    </row>
    <row r="38" spans="1:11" ht="15" customHeight="1">
      <c r="A38" s="49" t="s">
        <v>519</v>
      </c>
      <c r="B38" s="49">
        <v>231949.096</v>
      </c>
      <c r="C38" s="41">
        <v>235329.072</v>
      </c>
      <c r="D38" s="41">
        <v>307272.0976</v>
      </c>
      <c r="E38" s="42">
        <v>313923.712</v>
      </c>
      <c r="F38" s="41">
        <v>3379.975999999995</v>
      </c>
      <c r="G38" s="41"/>
      <c r="H38" s="4">
        <v>1.4572059379787343</v>
      </c>
      <c r="I38" s="41">
        <v>6651.61440000002</v>
      </c>
      <c r="J38" s="41"/>
      <c r="K38" s="42">
        <v>2.1647310159150686</v>
      </c>
    </row>
    <row r="39" spans="1:11" ht="15" customHeight="1">
      <c r="A39" s="49" t="s">
        <v>520</v>
      </c>
      <c r="B39" s="49">
        <v>33411.52</v>
      </c>
      <c r="C39" s="41">
        <v>33828.696</v>
      </c>
      <c r="D39" s="41">
        <v>29508.9</v>
      </c>
      <c r="E39" s="42">
        <v>30336.9</v>
      </c>
      <c r="F39" s="41">
        <v>417.17600000000675</v>
      </c>
      <c r="G39" s="41"/>
      <c r="H39" s="4">
        <v>1.2485992855159143</v>
      </c>
      <c r="I39" s="41">
        <v>828</v>
      </c>
      <c r="J39" s="41"/>
      <c r="K39" s="42">
        <v>2.8059331252605144</v>
      </c>
    </row>
    <row r="40" spans="1:11" ht="15" customHeight="1">
      <c r="A40" s="49" t="s">
        <v>521</v>
      </c>
      <c r="B40" s="49">
        <v>1112.648</v>
      </c>
      <c r="C40" s="41">
        <v>1055.354</v>
      </c>
      <c r="D40" s="41">
        <v>1480.481</v>
      </c>
      <c r="E40" s="42">
        <v>1498.1870000000001</v>
      </c>
      <c r="F40" s="41">
        <v>-57.29399999999987</v>
      </c>
      <c r="G40" s="41"/>
      <c r="H40" s="4">
        <v>-5.14933743645788</v>
      </c>
      <c r="I40" s="41">
        <v>17.70600000000013</v>
      </c>
      <c r="J40" s="41"/>
      <c r="K40" s="42">
        <v>1.1959626634857274</v>
      </c>
    </row>
    <row r="41" spans="1:11" ht="15" customHeight="1" hidden="1">
      <c r="A41" s="49"/>
      <c r="B41" s="49">
        <v>0</v>
      </c>
      <c r="C41" s="41">
        <v>0</v>
      </c>
      <c r="D41" s="41">
        <v>0</v>
      </c>
      <c r="E41" s="42">
        <v>0</v>
      </c>
      <c r="F41" s="41">
        <v>0</v>
      </c>
      <c r="G41" s="41"/>
      <c r="H41" s="4"/>
      <c r="I41" s="41">
        <v>0</v>
      </c>
      <c r="J41" s="41"/>
      <c r="K41" s="42"/>
    </row>
    <row r="42" spans="1:11" ht="15" customHeight="1" thickBot="1">
      <c r="A42" s="52" t="s">
        <v>1007</v>
      </c>
      <c r="B42" s="52">
        <v>34450.3</v>
      </c>
      <c r="C42" s="45">
        <v>31534.8</v>
      </c>
      <c r="D42" s="45">
        <v>49837.1</v>
      </c>
      <c r="E42" s="47">
        <v>56880.5</v>
      </c>
      <c r="F42" s="45">
        <v>-2915.5</v>
      </c>
      <c r="G42" s="45"/>
      <c r="H42" s="46">
        <v>-8.462916142965383</v>
      </c>
      <c r="I42" s="45">
        <v>7043.4</v>
      </c>
      <c r="J42" s="45"/>
      <c r="K42" s="47">
        <v>14.132844808385725</v>
      </c>
    </row>
    <row r="43" spans="1:11" ht="15" customHeight="1">
      <c r="A43" s="443"/>
      <c r="B43" s="443"/>
      <c r="C43" s="445"/>
      <c r="D43" s="445"/>
      <c r="E43" s="446"/>
      <c r="F43" s="443"/>
      <c r="G43" s="445"/>
      <c r="H43" s="444"/>
      <c r="I43" s="447"/>
      <c r="J43" s="445"/>
      <c r="K43" s="446"/>
    </row>
    <row r="44" spans="1:11" ht="15" customHeight="1">
      <c r="A44" s="49" t="s">
        <v>522</v>
      </c>
      <c r="B44" s="49">
        <v>82.07571324239544</v>
      </c>
      <c r="C44" s="41">
        <v>81.35500753507802</v>
      </c>
      <c r="D44" s="41">
        <v>82.59140718511371</v>
      </c>
      <c r="E44" s="42">
        <v>82.9309785684599</v>
      </c>
      <c r="F44" s="49"/>
      <c r="G44" s="41"/>
      <c r="H44" s="4"/>
      <c r="I44" s="448"/>
      <c r="J44" s="41"/>
      <c r="K44" s="42"/>
    </row>
    <row r="45" spans="1:11" ht="15" customHeight="1">
      <c r="A45" s="49" t="s">
        <v>523</v>
      </c>
      <c r="B45" s="49">
        <v>39.102709803407144</v>
      </c>
      <c r="C45" s="41">
        <v>38.14808726408869</v>
      </c>
      <c r="D45" s="41">
        <v>35.84869202957764</v>
      </c>
      <c r="E45" s="42">
        <v>34.65687277816837</v>
      </c>
      <c r="F45" s="49"/>
      <c r="G45" s="41"/>
      <c r="H45" s="4"/>
      <c r="I45" s="448"/>
      <c r="J45" s="41"/>
      <c r="K45" s="42"/>
    </row>
    <row r="46" spans="1:11" ht="15" customHeight="1">
      <c r="A46" s="49" t="s">
        <v>493</v>
      </c>
      <c r="B46" s="49">
        <v>5623.96</v>
      </c>
      <c r="C46" s="41">
        <v>7839.03</v>
      </c>
      <c r="D46" s="41">
        <v>6798.863580350004</v>
      </c>
      <c r="E46" s="42">
        <v>6571.256580350002</v>
      </c>
      <c r="F46" s="49">
        <v>2185.77</v>
      </c>
      <c r="G46" s="41" t="s">
        <v>373</v>
      </c>
      <c r="H46" s="4">
        <v>38.86531909899792</v>
      </c>
      <c r="I46" s="448">
        <v>-231.2170000000018</v>
      </c>
      <c r="J46" s="41" t="s">
        <v>374</v>
      </c>
      <c r="K46" s="42">
        <v>-3.4008183465875454</v>
      </c>
    </row>
    <row r="47" spans="1:11" ht="15" customHeight="1">
      <c r="A47" s="49" t="s">
        <v>494</v>
      </c>
      <c r="B47" s="49">
        <v>300582.21739999996</v>
      </c>
      <c r="C47" s="41">
        <v>304385.491</v>
      </c>
      <c r="D47" s="41">
        <v>380495.75809554</v>
      </c>
      <c r="E47" s="42">
        <v>392764.71256799996</v>
      </c>
      <c r="F47" s="49">
        <v>3832.573600000015</v>
      </c>
      <c r="G47" s="41" t="s">
        <v>373</v>
      </c>
      <c r="H47" s="4">
        <v>1.2750500123231894</v>
      </c>
      <c r="I47" s="448">
        <v>12272.56447245997</v>
      </c>
      <c r="J47" s="41" t="s">
        <v>374</v>
      </c>
      <c r="K47" s="42">
        <v>3.2254142684498492</v>
      </c>
    </row>
    <row r="48" spans="1:11" ht="15" customHeight="1">
      <c r="A48" s="49" t="s">
        <v>495</v>
      </c>
      <c r="B48" s="49">
        <v>66746.74199999998</v>
      </c>
      <c r="C48" s="41">
        <v>63545.55</v>
      </c>
      <c r="D48" s="41">
        <v>74114.81883104</v>
      </c>
      <c r="E48" s="42">
        <v>73607.22954711001</v>
      </c>
      <c r="F48" s="49">
        <v>-3230.4919999999956</v>
      </c>
      <c r="G48" s="41" t="s">
        <v>373</v>
      </c>
      <c r="H48" s="4">
        <v>-4.839924621339565</v>
      </c>
      <c r="I48" s="448">
        <v>-511.19928392999225</v>
      </c>
      <c r="J48" s="41" t="s">
        <v>374</v>
      </c>
      <c r="K48" s="42">
        <v>-0.6897396391069596</v>
      </c>
    </row>
    <row r="49" spans="1:11" ht="15" customHeight="1">
      <c r="A49" s="49" t="s">
        <v>524</v>
      </c>
      <c r="B49" s="49">
        <v>306206.079</v>
      </c>
      <c r="C49" s="41">
        <v>312224.46</v>
      </c>
      <c r="D49" s="41">
        <v>387294.65598792</v>
      </c>
      <c r="E49" s="42">
        <v>399335.91998792003</v>
      </c>
      <c r="F49" s="49">
        <v>6018.381000000052</v>
      </c>
      <c r="G49" s="41"/>
      <c r="H49" s="4">
        <v>1.9654675111789834</v>
      </c>
      <c r="I49" s="448">
        <v>12041.264000000025</v>
      </c>
      <c r="J49" s="41"/>
      <c r="K49" s="42">
        <v>3.109070526492263</v>
      </c>
    </row>
    <row r="50" spans="1:11" ht="15" customHeight="1" thickBot="1">
      <c r="A50" s="52" t="s">
        <v>525</v>
      </c>
      <c r="B50" s="52">
        <v>28247.224000000002</v>
      </c>
      <c r="C50" s="45">
        <v>29402.393</v>
      </c>
      <c r="D50" s="45">
        <v>34229.060419650006</v>
      </c>
      <c r="E50" s="47">
        <v>33984.37141965</v>
      </c>
      <c r="F50" s="52">
        <v>1155.168999999998</v>
      </c>
      <c r="G50" s="45"/>
      <c r="H50" s="46">
        <v>4.089495661591376</v>
      </c>
      <c r="I50" s="449">
        <v>-244.68900000000576</v>
      </c>
      <c r="J50" s="45"/>
      <c r="K50" s="47">
        <v>-0.7148574836706187</v>
      </c>
    </row>
    <row r="51" spans="1:11" ht="15" customHeight="1">
      <c r="A51" s="1462" t="s">
        <v>1385</v>
      </c>
      <c r="B51" s="1305"/>
      <c r="C51" s="1305"/>
      <c r="D51" s="1305"/>
      <c r="E51" s="1305"/>
      <c r="F51" s="1305"/>
      <c r="G51" s="1305"/>
      <c r="H51" s="1305"/>
      <c r="I51" s="1305"/>
      <c r="J51" s="1305"/>
      <c r="K51" s="1305"/>
    </row>
    <row r="52" spans="1:11" ht="15" customHeight="1">
      <c r="A52" s="1464" t="s">
        <v>1386</v>
      </c>
      <c r="B52" s="1305"/>
      <c r="C52" s="1305"/>
      <c r="D52" s="1305"/>
      <c r="E52" s="1305"/>
      <c r="F52" s="1305"/>
      <c r="G52" s="1305"/>
      <c r="H52" s="1305"/>
      <c r="I52" s="1305"/>
      <c r="J52" s="1305"/>
      <c r="K52" s="1305"/>
    </row>
    <row r="53" ht="12.75">
      <c r="A53" t="str">
        <f>MS!A34</f>
        <v>e = estimates.</v>
      </c>
    </row>
    <row r="54" ht="12.75">
      <c r="A54" s="848"/>
    </row>
    <row r="55" ht="12.75">
      <c r="A55" s="848"/>
    </row>
    <row r="56" ht="12.75">
      <c r="A56" s="8"/>
    </row>
  </sheetData>
  <mergeCells count="4"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81"/>
  <sheetViews>
    <sheetView workbookViewId="0" topLeftCell="A1">
      <selection activeCell="G36" sqref="G36"/>
    </sheetView>
  </sheetViews>
  <sheetFormatPr defaultColWidth="9.140625" defaultRowHeight="12.75"/>
  <cols>
    <col min="1" max="1" width="32.421875" style="1467" customWidth="1"/>
    <col min="2" max="2" width="13.421875" style="1468" customWidth="1"/>
    <col min="3" max="3" width="0.13671875" style="1468" customWidth="1"/>
    <col min="4" max="4" width="13.421875" style="1468" customWidth="1"/>
    <col min="5" max="5" width="12.57421875" style="1468" customWidth="1"/>
    <col min="6" max="6" width="12.00390625" style="1468" customWidth="1"/>
    <col min="7" max="7" width="12.57421875" style="1467" customWidth="1"/>
    <col min="8" max="8" width="12.57421875" style="1469" customWidth="1"/>
    <col min="9" max="9" width="10.28125" style="1467" bestFit="1" customWidth="1"/>
    <col min="10" max="10" width="10.28125" style="1469" bestFit="1" customWidth="1"/>
    <col min="11" max="16384" width="9.140625" style="1467" customWidth="1"/>
  </cols>
  <sheetData>
    <row r="2" spans="1:10" ht="12.75">
      <c r="A2" s="1663" t="s">
        <v>848</v>
      </c>
      <c r="B2" s="1663"/>
      <c r="C2" s="1663"/>
      <c r="D2" s="1663"/>
      <c r="E2" s="1663"/>
      <c r="F2" s="1663"/>
      <c r="G2" s="1663"/>
      <c r="H2" s="1663"/>
      <c r="I2" s="1663"/>
      <c r="J2" s="1663"/>
    </row>
    <row r="3" spans="1:11" ht="19.5">
      <c r="A3" s="1650" t="s">
        <v>1288</v>
      </c>
      <c r="B3" s="1650"/>
      <c r="C3" s="1650"/>
      <c r="D3" s="1650"/>
      <c r="E3" s="1650"/>
      <c r="F3" s="1650"/>
      <c r="G3" s="1650"/>
      <c r="H3" s="1650"/>
      <c r="I3" s="1650"/>
      <c r="J3" s="1650"/>
      <c r="K3" s="1540"/>
    </row>
    <row r="4" spans="9:10" ht="12.75">
      <c r="I4" s="1651" t="s">
        <v>453</v>
      </c>
      <c r="J4" s="1652"/>
    </row>
    <row r="5" spans="1:10" ht="12.75">
      <c r="A5" s="1470"/>
      <c r="B5" s="1653" t="s">
        <v>921</v>
      </c>
      <c r="C5" s="1654"/>
      <c r="D5" s="1655"/>
      <c r="E5" s="1653" t="s">
        <v>227</v>
      </c>
      <c r="F5" s="1655"/>
      <c r="G5" s="1656" t="s">
        <v>921</v>
      </c>
      <c r="H5" s="1657"/>
      <c r="I5" s="1656" t="s">
        <v>227</v>
      </c>
      <c r="J5" s="1657"/>
    </row>
    <row r="6" spans="1:10" s="1475" customFormat="1" ht="12.75">
      <c r="A6" s="1471" t="s">
        <v>721</v>
      </c>
      <c r="B6" s="1460" t="s">
        <v>909</v>
      </c>
      <c r="C6" s="1461"/>
      <c r="D6" s="1472" t="s">
        <v>429</v>
      </c>
      <c r="E6" s="1460" t="s">
        <v>909</v>
      </c>
      <c r="F6" s="1472" t="s">
        <v>429</v>
      </c>
      <c r="G6" s="1473" t="s">
        <v>431</v>
      </c>
      <c r="H6" s="1474" t="s">
        <v>1009</v>
      </c>
      <c r="I6" s="1473" t="s">
        <v>431</v>
      </c>
      <c r="J6" s="1474" t="s">
        <v>1009</v>
      </c>
    </row>
    <row r="7" spans="1:10" ht="12.75">
      <c r="A7" s="1476" t="s">
        <v>376</v>
      </c>
      <c r="B7" s="1477">
        <v>27833.875019699997</v>
      </c>
      <c r="C7" s="1478">
        <v>26805.403019699996</v>
      </c>
      <c r="D7" s="1479">
        <v>29041.874019699997</v>
      </c>
      <c r="E7" s="1477">
        <v>33509.65243935</v>
      </c>
      <c r="F7" s="1479">
        <v>33636.65843935001</v>
      </c>
      <c r="G7" s="1480">
        <v>1207.9989999999998</v>
      </c>
      <c r="H7" s="1481">
        <v>4.340031702898046</v>
      </c>
      <c r="I7" s="1480">
        <v>127.0060000000085</v>
      </c>
      <c r="J7" s="1481">
        <v>0.3790131820372652</v>
      </c>
    </row>
    <row r="8" spans="1:10" ht="12.75">
      <c r="A8" s="1476" t="s">
        <v>1222</v>
      </c>
      <c r="B8" s="1477">
        <v>881.777</v>
      </c>
      <c r="C8" s="1478">
        <v>783.384</v>
      </c>
      <c r="D8" s="1479">
        <v>817.491</v>
      </c>
      <c r="E8" s="1477">
        <v>1002.6959999999999</v>
      </c>
      <c r="F8" s="1479">
        <v>946.12</v>
      </c>
      <c r="G8" s="1480">
        <v>-64.28600000000006</v>
      </c>
      <c r="H8" s="1482">
        <v>-7.290505422572833</v>
      </c>
      <c r="I8" s="1480">
        <v>-56.57599999999991</v>
      </c>
      <c r="J8" s="1482">
        <v>-5.642388121624093</v>
      </c>
    </row>
    <row r="9" spans="1:10" ht="12.75">
      <c r="A9" s="1483" t="s">
        <v>377</v>
      </c>
      <c r="B9" s="1484">
        <v>55330.044</v>
      </c>
      <c r="C9" s="1485">
        <v>53760.25245507</v>
      </c>
      <c r="D9" s="1486">
        <v>55069.77040000001</v>
      </c>
      <c r="E9" s="1484">
        <v>67873.59798792</v>
      </c>
      <c r="F9" s="1486">
        <v>75764.04998792</v>
      </c>
      <c r="G9" s="1487">
        <v>-260.27359999999317</v>
      </c>
      <c r="H9" s="1488">
        <v>-0.47040193931527174</v>
      </c>
      <c r="I9" s="1487">
        <v>7890.452000000005</v>
      </c>
      <c r="J9" s="1481">
        <v>11.625215450349828</v>
      </c>
    </row>
    <row r="10" spans="1:10" ht="12.75">
      <c r="A10" s="1476" t="s">
        <v>378</v>
      </c>
      <c r="B10" s="1477">
        <v>10350.977000000003</v>
      </c>
      <c r="C10" s="1478">
        <v>9395.657000000001</v>
      </c>
      <c r="D10" s="1479">
        <v>10101.216</v>
      </c>
      <c r="E10" s="1477">
        <v>20427.501999999997</v>
      </c>
      <c r="F10" s="1479">
        <v>22916.706</v>
      </c>
      <c r="G10" s="1480">
        <v>-249.76100000000224</v>
      </c>
      <c r="H10" s="1488">
        <v>-2.412921987943768</v>
      </c>
      <c r="I10" s="1480">
        <v>2489.2040000000015</v>
      </c>
      <c r="J10" s="1488">
        <v>12.185552594732346</v>
      </c>
    </row>
    <row r="11" spans="1:10" ht="12.75">
      <c r="A11" s="1476" t="s">
        <v>379</v>
      </c>
      <c r="B11" s="1477">
        <v>42435.287</v>
      </c>
      <c r="C11" s="1478">
        <v>41477.115</v>
      </c>
      <c r="D11" s="1479">
        <v>42272.793000000005</v>
      </c>
      <c r="E11" s="1477">
        <v>42420.704000000005</v>
      </c>
      <c r="F11" s="1479">
        <v>43823.674</v>
      </c>
      <c r="G11" s="1480">
        <v>-162.4939999999915</v>
      </c>
      <c r="H11" s="1488">
        <v>-0.38292188291313195</v>
      </c>
      <c r="I11" s="1480">
        <v>1402.969999999994</v>
      </c>
      <c r="J11" s="1488">
        <v>3.307276560049531</v>
      </c>
    </row>
    <row r="12" spans="1:10" ht="12.75">
      <c r="A12" s="1476" t="s">
        <v>380</v>
      </c>
      <c r="B12" s="1477">
        <v>12170.564</v>
      </c>
      <c r="C12" s="1478">
        <v>12502.54</v>
      </c>
      <c r="D12" s="1479">
        <v>12370.997000000001</v>
      </c>
      <c r="E12" s="1477">
        <v>16987.573</v>
      </c>
      <c r="F12" s="1479">
        <v>17097.372</v>
      </c>
      <c r="G12" s="1480">
        <v>200.4330000000009</v>
      </c>
      <c r="H12" s="1488">
        <v>1.6468669816780956</v>
      </c>
      <c r="I12" s="1480">
        <v>109.79899999999907</v>
      </c>
      <c r="J12" s="1488">
        <v>0.646348951671902</v>
      </c>
    </row>
    <row r="13" spans="1:10" ht="12.75">
      <c r="A13" s="1476" t="s">
        <v>381</v>
      </c>
      <c r="B13" s="1477">
        <v>14670.537999999999</v>
      </c>
      <c r="C13" s="1478">
        <v>13550.798999999999</v>
      </c>
      <c r="D13" s="1479">
        <v>13950.764000000001</v>
      </c>
      <c r="E13" s="1477">
        <v>16968.761000000002</v>
      </c>
      <c r="F13" s="1479">
        <v>18011.376</v>
      </c>
      <c r="G13" s="1480">
        <v>-719.7739999999976</v>
      </c>
      <c r="H13" s="1488">
        <v>-4.906254971699045</v>
      </c>
      <c r="I13" s="1480">
        <v>1042.615</v>
      </c>
      <c r="J13" s="1488">
        <v>6.1443201421718285</v>
      </c>
    </row>
    <row r="14" spans="1:10" ht="12.75">
      <c r="A14" s="1476" t="s">
        <v>382</v>
      </c>
      <c r="B14" s="1477">
        <v>3765.6079999999997</v>
      </c>
      <c r="C14" s="1478">
        <v>3802.7039999999997</v>
      </c>
      <c r="D14" s="1479">
        <v>3916.6169999999997</v>
      </c>
      <c r="E14" s="1477">
        <v>4107.637</v>
      </c>
      <c r="F14" s="1479">
        <v>3733.5029999999997</v>
      </c>
      <c r="G14" s="1480">
        <v>151.00900000000001</v>
      </c>
      <c r="H14" s="1488">
        <v>4.010215614583356</v>
      </c>
      <c r="I14" s="1480">
        <v>-374.134</v>
      </c>
      <c r="J14" s="1488">
        <v>-9.108253723491147</v>
      </c>
    </row>
    <row r="15" spans="1:10" ht="12.75">
      <c r="A15" s="1476" t="s">
        <v>383</v>
      </c>
      <c r="B15" s="1477">
        <v>11828.577</v>
      </c>
      <c r="C15" s="1478">
        <v>11621.071999999998</v>
      </c>
      <c r="D15" s="1479">
        <v>12034.415</v>
      </c>
      <c r="E15" s="1477">
        <v>4356.733</v>
      </c>
      <c r="F15" s="1479">
        <v>4981.422999999999</v>
      </c>
      <c r="G15" s="1480">
        <v>205.83800000000156</v>
      </c>
      <c r="H15" s="1488">
        <v>1.740175508854544</v>
      </c>
      <c r="I15" s="1480">
        <v>624.6899999999987</v>
      </c>
      <c r="J15" s="1488">
        <v>14.338496299865028</v>
      </c>
    </row>
    <row r="16" spans="1:10" ht="12.75">
      <c r="A16" s="1489" t="s">
        <v>384</v>
      </c>
      <c r="B16" s="1490">
        <v>2365.551</v>
      </c>
      <c r="C16" s="1491">
        <v>2443.08945507</v>
      </c>
      <c r="D16" s="1492">
        <v>2367.013</v>
      </c>
      <c r="E16" s="1490">
        <v>4315.384</v>
      </c>
      <c r="F16" s="1492">
        <v>8428.244999999999</v>
      </c>
      <c r="G16" s="1490">
        <v>1.461999999999989</v>
      </c>
      <c r="H16" s="1482">
        <v>0.06180378271277978</v>
      </c>
      <c r="I16" s="1493">
        <v>4112.860999999999</v>
      </c>
      <c r="J16" s="1482">
        <v>95.30695298494871</v>
      </c>
    </row>
    <row r="17" spans="1:10" ht="12.75">
      <c r="A17" s="1476" t="s">
        <v>385</v>
      </c>
      <c r="B17" s="1484">
        <v>22910.58735117</v>
      </c>
      <c r="C17" s="1485">
        <v>21900.18435117</v>
      </c>
      <c r="D17" s="1486">
        <v>22377.39</v>
      </c>
      <c r="E17" s="1484">
        <v>37076.32399999999</v>
      </c>
      <c r="F17" s="1486">
        <v>40434.67</v>
      </c>
      <c r="G17" s="1480">
        <v>-533.1973511700016</v>
      </c>
      <c r="H17" s="1488">
        <v>-2.327296734026211</v>
      </c>
      <c r="I17" s="1480">
        <v>3358.346000000005</v>
      </c>
      <c r="J17" s="1488">
        <v>9.057926023086878</v>
      </c>
    </row>
    <row r="18" spans="1:10" ht="12.75">
      <c r="A18" s="1476" t="s">
        <v>386</v>
      </c>
      <c r="B18" s="1477">
        <v>20932.96885936</v>
      </c>
      <c r="C18" s="1478">
        <v>19044.44385936</v>
      </c>
      <c r="D18" s="1479">
        <v>20975.246859360002</v>
      </c>
      <c r="E18" s="1477">
        <v>27693.958999999995</v>
      </c>
      <c r="F18" s="1479">
        <v>27584.381000000005</v>
      </c>
      <c r="G18" s="1480">
        <v>42.278000000002066</v>
      </c>
      <c r="H18" s="1488">
        <v>0.20196848466192513</v>
      </c>
      <c r="I18" s="1480">
        <v>-109.57799999999042</v>
      </c>
      <c r="J18" s="1488">
        <v>-0.39567473902879124</v>
      </c>
    </row>
    <row r="19" spans="1:10" ht="12.75">
      <c r="A19" s="1476" t="s">
        <v>387</v>
      </c>
      <c r="B19" s="1477">
        <v>2985.46</v>
      </c>
      <c r="C19" s="1478">
        <v>1392.659</v>
      </c>
      <c r="D19" s="1479">
        <v>2227.7839999999997</v>
      </c>
      <c r="E19" s="1477">
        <v>4545.477999999999</v>
      </c>
      <c r="F19" s="1479">
        <v>5400.761999999999</v>
      </c>
      <c r="G19" s="1480">
        <v>-757.6760000000004</v>
      </c>
      <c r="H19" s="1488">
        <v>-25.378869587936208</v>
      </c>
      <c r="I19" s="1480">
        <v>855.2839999999997</v>
      </c>
      <c r="J19" s="1488">
        <v>18.816150908661307</v>
      </c>
    </row>
    <row r="20" spans="1:10" ht="12.75">
      <c r="A20" s="1476" t="s">
        <v>388</v>
      </c>
      <c r="B20" s="1477">
        <v>10958.641</v>
      </c>
      <c r="C20" s="1478">
        <v>9589.571</v>
      </c>
      <c r="D20" s="1479">
        <v>10084.622</v>
      </c>
      <c r="E20" s="1477">
        <v>13923.245</v>
      </c>
      <c r="F20" s="1479">
        <v>13161.528999999999</v>
      </c>
      <c r="G20" s="1480">
        <v>-874.0190000000002</v>
      </c>
      <c r="H20" s="1488">
        <v>-7.975614859543262</v>
      </c>
      <c r="I20" s="1480">
        <v>-761.7160000000022</v>
      </c>
      <c r="J20" s="1488">
        <v>-5.470822354989818</v>
      </c>
    </row>
    <row r="21" spans="1:10" ht="12.75">
      <c r="A21" s="1476" t="s">
        <v>389</v>
      </c>
      <c r="B21" s="1477">
        <v>188103.98300000004</v>
      </c>
      <c r="C21" s="1478">
        <v>182535.87500000003</v>
      </c>
      <c r="D21" s="1479">
        <v>193576.828</v>
      </c>
      <c r="E21" s="1477">
        <v>227481.78699999998</v>
      </c>
      <c r="F21" s="1479">
        <v>231835.86899999998</v>
      </c>
      <c r="G21" s="1480">
        <v>5472.844999999972</v>
      </c>
      <c r="H21" s="1488">
        <v>2.9094785302871395</v>
      </c>
      <c r="I21" s="1480">
        <v>4354.081999999995</v>
      </c>
      <c r="J21" s="1488">
        <v>1.9140354300100495</v>
      </c>
    </row>
    <row r="22" spans="1:10" ht="12.75">
      <c r="A22" s="1476" t="s">
        <v>390</v>
      </c>
      <c r="B22" s="1477">
        <v>3993.46920695</v>
      </c>
      <c r="C22" s="1478">
        <v>4944.00620695</v>
      </c>
      <c r="D22" s="1479">
        <v>6307.775206949999</v>
      </c>
      <c r="E22" s="1477">
        <v>8624.0561</v>
      </c>
      <c r="F22" s="1479">
        <v>4940.4381</v>
      </c>
      <c r="G22" s="1480">
        <v>2314.305999999999</v>
      </c>
      <c r="H22" s="1488">
        <v>57.95226856819921</v>
      </c>
      <c r="I22" s="1480">
        <v>-3683.6179999999995</v>
      </c>
      <c r="J22" s="1482">
        <v>-42.71328893604947</v>
      </c>
    </row>
    <row r="23" spans="1:10" s="1499" customFormat="1" ht="12.75">
      <c r="A23" s="1470" t="s">
        <v>391</v>
      </c>
      <c r="B23" s="1494">
        <v>333930.80543718004</v>
      </c>
      <c r="C23" s="1495">
        <v>320755.77889225003</v>
      </c>
      <c r="D23" s="1496">
        <v>340478.78148601006</v>
      </c>
      <c r="E23" s="1494">
        <v>421730.79552726995</v>
      </c>
      <c r="F23" s="1496">
        <v>433704.47752727004</v>
      </c>
      <c r="G23" s="1497">
        <v>6547.9760488300235</v>
      </c>
      <c r="H23" s="1498">
        <v>1.9608781047491128</v>
      </c>
      <c r="I23" s="1497">
        <v>11973.682000000088</v>
      </c>
      <c r="J23" s="1498">
        <v>2.8391765853925754</v>
      </c>
    </row>
    <row r="24" spans="1:10" ht="12.75">
      <c r="A24" s="1500"/>
      <c r="B24" s="1501"/>
      <c r="C24" s="1501"/>
      <c r="D24" s="1501"/>
      <c r="E24" s="1501"/>
      <c r="F24" s="1501"/>
      <c r="G24" s="1502"/>
      <c r="H24" s="1503"/>
      <c r="I24" s="1502"/>
      <c r="J24" s="1504"/>
    </row>
    <row r="25" spans="1:10" ht="12.75" hidden="1">
      <c r="A25" s="1505" t="s">
        <v>392</v>
      </c>
      <c r="B25" s="1501"/>
      <c r="C25" s="1501"/>
      <c r="D25" s="1501"/>
      <c r="E25" s="1501"/>
      <c r="F25" s="1501"/>
      <c r="G25" s="1502"/>
      <c r="H25" s="1503"/>
      <c r="I25" s="1502"/>
      <c r="J25" s="1504"/>
    </row>
    <row r="26" spans="1:10" ht="12.75" hidden="1">
      <c r="A26" s="1500" t="s">
        <v>393</v>
      </c>
      <c r="B26" s="1501"/>
      <c r="C26" s="1501"/>
      <c r="D26" s="1501"/>
      <c r="E26" s="1501"/>
      <c r="F26" s="1501"/>
      <c r="G26" s="1502"/>
      <c r="H26" s="1503"/>
      <c r="I26" s="1502"/>
      <c r="J26" s="1504"/>
    </row>
    <row r="27" spans="1:10" ht="12.75" hidden="1">
      <c r="A27" s="1506" t="s">
        <v>394</v>
      </c>
      <c r="J27" s="1504"/>
    </row>
    <row r="28" spans="1:10" ht="12.75" hidden="1">
      <c r="A28" s="1467" t="s">
        <v>395</v>
      </c>
      <c r="J28" s="1504"/>
    </row>
    <row r="29" spans="1:10" ht="12.75" hidden="1">
      <c r="A29" s="1506" t="s">
        <v>396</v>
      </c>
      <c r="J29" s="1504"/>
    </row>
    <row r="30" spans="1:10" ht="12.75" hidden="1">
      <c r="A30" s="1467" t="s">
        <v>397</v>
      </c>
      <c r="J30" s="1504"/>
    </row>
    <row r="31" ht="12.75" hidden="1">
      <c r="J31" s="1504"/>
    </row>
    <row r="32" spans="1:10" s="1507" customFormat="1" ht="12.75">
      <c r="A32" s="1507" t="s">
        <v>398</v>
      </c>
      <c r="H32" s="1508"/>
      <c r="J32" s="1509"/>
    </row>
    <row r="33" ht="12.75">
      <c r="J33" s="1504"/>
    </row>
    <row r="34" ht="12.75">
      <c r="J34" s="1504"/>
    </row>
    <row r="35" ht="12.75">
      <c r="J35" s="1504"/>
    </row>
    <row r="36" ht="12.75">
      <c r="J36" s="1504"/>
    </row>
    <row r="37" ht="12.75">
      <c r="J37" s="1504"/>
    </row>
    <row r="38" ht="12.75">
      <c r="J38" s="1504"/>
    </row>
    <row r="39" ht="12.75">
      <c r="J39" s="1504"/>
    </row>
    <row r="40" ht="12.75">
      <c r="J40" s="1504"/>
    </row>
    <row r="41" ht="12.75">
      <c r="J41" s="1504"/>
    </row>
    <row r="42" ht="12.75">
      <c r="J42" s="1504"/>
    </row>
    <row r="43" ht="12.75">
      <c r="J43" s="1504"/>
    </row>
    <row r="44" ht="12.75">
      <c r="J44" s="1504"/>
    </row>
    <row r="45" ht="12.75">
      <c r="J45" s="1504"/>
    </row>
    <row r="46" ht="12.75">
      <c r="J46" s="1504"/>
    </row>
    <row r="47" ht="12.75">
      <c r="J47" s="1504"/>
    </row>
    <row r="48" ht="12.75">
      <c r="J48" s="1504"/>
    </row>
    <row r="49" ht="12.75">
      <c r="J49" s="1504"/>
    </row>
    <row r="50" ht="12.75">
      <c r="J50" s="1504"/>
    </row>
    <row r="51" ht="12.75">
      <c r="J51" s="1504"/>
    </row>
    <row r="52" ht="12.75">
      <c r="J52" s="1504"/>
    </row>
    <row r="53" ht="12.75">
      <c r="J53" s="1504"/>
    </row>
    <row r="54" ht="12.75">
      <c r="J54" s="1504"/>
    </row>
    <row r="55" ht="12.75">
      <c r="J55" s="1504"/>
    </row>
    <row r="56" ht="12.75">
      <c r="J56" s="1504"/>
    </row>
    <row r="57" ht="12.75">
      <c r="J57" s="1504"/>
    </row>
    <row r="58" ht="12.75">
      <c r="J58" s="1504"/>
    </row>
    <row r="59" ht="12.75">
      <c r="J59" s="1504"/>
    </row>
    <row r="60" ht="12.75">
      <c r="J60" s="1504"/>
    </row>
    <row r="61" ht="12.75">
      <c r="J61" s="1504"/>
    </row>
    <row r="62" ht="12.75">
      <c r="J62" s="1504"/>
    </row>
    <row r="63" ht="12.75">
      <c r="J63" s="1504"/>
    </row>
    <row r="64" ht="12.75">
      <c r="J64" s="1504"/>
    </row>
    <row r="65" ht="12.75">
      <c r="J65" s="1504"/>
    </row>
    <row r="66" ht="12.75">
      <c r="J66" s="1504"/>
    </row>
    <row r="67" ht="12.75">
      <c r="J67" s="1504"/>
    </row>
    <row r="68" ht="12.75">
      <c r="J68" s="1504"/>
    </row>
    <row r="69" ht="12.75">
      <c r="J69" s="1504"/>
    </row>
    <row r="70" ht="12.75">
      <c r="J70" s="1504"/>
    </row>
    <row r="71" ht="12.75">
      <c r="J71" s="1504"/>
    </row>
    <row r="72" ht="12.75">
      <c r="J72" s="1504"/>
    </row>
    <row r="73" ht="12.75">
      <c r="J73" s="1504"/>
    </row>
    <row r="74" ht="12.75">
      <c r="J74" s="1504"/>
    </row>
    <row r="75" ht="12.75">
      <c r="J75" s="1504"/>
    </row>
    <row r="76" ht="12.75">
      <c r="J76" s="1504"/>
    </row>
    <row r="77" ht="12.75">
      <c r="J77" s="1504"/>
    </row>
    <row r="78" ht="12.75">
      <c r="J78" s="1504"/>
    </row>
    <row r="79" ht="12.75">
      <c r="J79" s="1504"/>
    </row>
    <row r="80" ht="12.75">
      <c r="J80" s="1504"/>
    </row>
    <row r="81" ht="12.75">
      <c r="J81" s="1504"/>
    </row>
    <row r="82" ht="12.75">
      <c r="J82" s="1504"/>
    </row>
    <row r="83" ht="12.75">
      <c r="J83" s="1504"/>
    </row>
    <row r="84" ht="12.75">
      <c r="J84" s="1504"/>
    </row>
    <row r="85" ht="12.75">
      <c r="J85" s="1504"/>
    </row>
    <row r="86" ht="12.75">
      <c r="J86" s="1504"/>
    </row>
    <row r="87" ht="12.75">
      <c r="J87" s="1504"/>
    </row>
    <row r="88" ht="12.75">
      <c r="J88" s="1504"/>
    </row>
    <row r="89" ht="12.75">
      <c r="J89" s="1504"/>
    </row>
    <row r="90" ht="12.75">
      <c r="J90" s="1504"/>
    </row>
    <row r="91" ht="12.75">
      <c r="J91" s="1504"/>
    </row>
    <row r="92" ht="12.75">
      <c r="J92" s="1504"/>
    </row>
    <row r="93" ht="12.75">
      <c r="J93" s="1504"/>
    </row>
    <row r="94" ht="12.75">
      <c r="J94" s="1504"/>
    </row>
    <row r="95" ht="12.75">
      <c r="J95" s="1504"/>
    </row>
    <row r="96" ht="12.75">
      <c r="J96" s="1504"/>
    </row>
    <row r="97" ht="12.75">
      <c r="J97" s="1504"/>
    </row>
    <row r="98" ht="12.75">
      <c r="J98" s="1504"/>
    </row>
    <row r="99" ht="12.75">
      <c r="J99" s="1504"/>
    </row>
    <row r="100" ht="12.75">
      <c r="J100" s="1504"/>
    </row>
    <row r="101" ht="12.75">
      <c r="J101" s="1504"/>
    </row>
    <row r="102" ht="12.75">
      <c r="J102" s="1504"/>
    </row>
    <row r="103" ht="12.75">
      <c r="J103" s="1504"/>
    </row>
    <row r="104" ht="12.75">
      <c r="J104" s="1504"/>
    </row>
    <row r="105" ht="12.75">
      <c r="J105" s="1504"/>
    </row>
    <row r="106" ht="12.75">
      <c r="J106" s="1504"/>
    </row>
    <row r="107" ht="12.75">
      <c r="J107" s="1504"/>
    </row>
    <row r="108" ht="12.75">
      <c r="J108" s="1504"/>
    </row>
    <row r="109" ht="12.75">
      <c r="J109" s="1504"/>
    </row>
    <row r="110" ht="12.75">
      <c r="J110" s="1504"/>
    </row>
    <row r="111" ht="12.75">
      <c r="J111" s="1504"/>
    </row>
    <row r="112" ht="12.75">
      <c r="J112" s="1504"/>
    </row>
    <row r="113" ht="12.75">
      <c r="J113" s="1504"/>
    </row>
    <row r="114" ht="12.75">
      <c r="J114" s="1504"/>
    </row>
    <row r="115" ht="12.75">
      <c r="J115" s="1504"/>
    </row>
    <row r="116" ht="12.75">
      <c r="J116" s="1504"/>
    </row>
    <row r="117" ht="12.75">
      <c r="J117" s="1504"/>
    </row>
    <row r="118" ht="12.75">
      <c r="J118" s="1504"/>
    </row>
    <row r="119" ht="12.75">
      <c r="J119" s="1504"/>
    </row>
    <row r="120" ht="12.75">
      <c r="J120" s="1504"/>
    </row>
    <row r="121" ht="12.75">
      <c r="J121" s="1504"/>
    </row>
    <row r="122" ht="12.75">
      <c r="J122" s="1504"/>
    </row>
    <row r="123" ht="12.75">
      <c r="J123" s="1504"/>
    </row>
    <row r="124" ht="12.75">
      <c r="J124" s="1504"/>
    </row>
    <row r="125" ht="12.75">
      <c r="J125" s="1504"/>
    </row>
    <row r="126" ht="12.75">
      <c r="J126" s="1504"/>
    </row>
    <row r="127" ht="12.75">
      <c r="J127" s="1504"/>
    </row>
    <row r="128" ht="12.75">
      <c r="J128" s="1504"/>
    </row>
    <row r="129" ht="12.75">
      <c r="J129" s="1504"/>
    </row>
    <row r="130" ht="12.75">
      <c r="J130" s="1504"/>
    </row>
    <row r="131" ht="12.75">
      <c r="J131" s="1504"/>
    </row>
    <row r="132" ht="12.75">
      <c r="J132" s="1504"/>
    </row>
    <row r="133" ht="12.75">
      <c r="J133" s="1504"/>
    </row>
    <row r="134" ht="12.75">
      <c r="J134" s="1504"/>
    </row>
    <row r="135" ht="12.75">
      <c r="J135" s="1504"/>
    </row>
    <row r="136" ht="12.75">
      <c r="J136" s="1504"/>
    </row>
    <row r="137" ht="12.75">
      <c r="J137" s="1504"/>
    </row>
    <row r="138" ht="12.75">
      <c r="J138" s="1504"/>
    </row>
    <row r="139" ht="12.75">
      <c r="J139" s="1504"/>
    </row>
    <row r="140" ht="12.75">
      <c r="J140" s="1504"/>
    </row>
    <row r="141" ht="12.75">
      <c r="J141" s="1504"/>
    </row>
    <row r="142" ht="12.75">
      <c r="J142" s="1504"/>
    </row>
    <row r="143" ht="12.75">
      <c r="J143" s="1504"/>
    </row>
    <row r="144" ht="12.75">
      <c r="J144" s="1504"/>
    </row>
    <row r="145" ht="12.75">
      <c r="J145" s="1504"/>
    </row>
    <row r="146" ht="12.75">
      <c r="J146" s="1504"/>
    </row>
    <row r="147" ht="12.75">
      <c r="J147" s="1504"/>
    </row>
    <row r="148" ht="12.75">
      <c r="J148" s="1504"/>
    </row>
    <row r="149" ht="12.75">
      <c r="J149" s="1504"/>
    </row>
    <row r="150" ht="12.75">
      <c r="J150" s="1504"/>
    </row>
    <row r="151" ht="12.75">
      <c r="J151" s="1504"/>
    </row>
    <row r="152" ht="12.75">
      <c r="J152" s="1504"/>
    </row>
    <row r="153" ht="12.75">
      <c r="J153" s="1504"/>
    </row>
    <row r="154" ht="12.75">
      <c r="J154" s="1504"/>
    </row>
    <row r="155" ht="12.75">
      <c r="J155" s="1504"/>
    </row>
    <row r="156" ht="12.75">
      <c r="J156" s="1504"/>
    </row>
    <row r="157" ht="12.75">
      <c r="J157" s="1504"/>
    </row>
    <row r="158" ht="12.75">
      <c r="J158" s="1504"/>
    </row>
    <row r="159" ht="12.75">
      <c r="J159" s="1504"/>
    </row>
    <row r="160" ht="12.75">
      <c r="J160" s="1504"/>
    </row>
    <row r="161" ht="12.75">
      <c r="J161" s="1504"/>
    </row>
    <row r="162" ht="12.75">
      <c r="J162" s="1504"/>
    </row>
    <row r="163" ht="12.75">
      <c r="J163" s="1504"/>
    </row>
    <row r="164" ht="12.75">
      <c r="J164" s="1504"/>
    </row>
    <row r="165" ht="12.75">
      <c r="J165" s="1504"/>
    </row>
    <row r="166" ht="12.75">
      <c r="J166" s="1504"/>
    </row>
    <row r="167" ht="12.75">
      <c r="J167" s="1504"/>
    </row>
    <row r="168" ht="12.75">
      <c r="J168" s="1504"/>
    </row>
    <row r="169" ht="12.75">
      <c r="J169" s="1504"/>
    </row>
    <row r="170" ht="12.75">
      <c r="J170" s="1504"/>
    </row>
    <row r="171" ht="12.75">
      <c r="J171" s="1504"/>
    </row>
    <row r="172" ht="12.75">
      <c r="J172" s="1504"/>
    </row>
    <row r="173" ht="12.75">
      <c r="J173" s="1504"/>
    </row>
    <row r="174" ht="12.75">
      <c r="J174" s="1504"/>
    </row>
    <row r="175" ht="12.75">
      <c r="J175" s="1504"/>
    </row>
    <row r="176" ht="12.75">
      <c r="J176" s="1504"/>
    </row>
    <row r="177" ht="12.75">
      <c r="J177" s="1504"/>
    </row>
    <row r="178" ht="12.75">
      <c r="J178" s="1504"/>
    </row>
    <row r="179" ht="12.75">
      <c r="J179" s="1504"/>
    </row>
    <row r="180" ht="12.75">
      <c r="J180" s="1504"/>
    </row>
    <row r="181" ht="12.75">
      <c r="J181" s="1504"/>
    </row>
    <row r="182" ht="12.75">
      <c r="J182" s="1504"/>
    </row>
    <row r="183" ht="12.75">
      <c r="J183" s="1504"/>
    </row>
    <row r="184" ht="12.75">
      <c r="J184" s="1504"/>
    </row>
    <row r="185" ht="12.75">
      <c r="J185" s="1504"/>
    </row>
    <row r="186" ht="12.75">
      <c r="J186" s="1504"/>
    </row>
    <row r="187" ht="12.75">
      <c r="J187" s="1504"/>
    </row>
    <row r="188" ht="12.75">
      <c r="J188" s="1504"/>
    </row>
    <row r="189" ht="12.75">
      <c r="J189" s="1504"/>
    </row>
    <row r="190" ht="12.75">
      <c r="J190" s="1504"/>
    </row>
    <row r="191" ht="12.75">
      <c r="J191" s="1504"/>
    </row>
    <row r="192" ht="12.75">
      <c r="J192" s="1504"/>
    </row>
    <row r="193" ht="12.75">
      <c r="J193" s="1504"/>
    </row>
    <row r="194" ht="12.75">
      <c r="J194" s="1504"/>
    </row>
    <row r="195" ht="12.75">
      <c r="J195" s="1504"/>
    </row>
    <row r="196" ht="12.75">
      <c r="J196" s="1504"/>
    </row>
    <row r="197" ht="12.75">
      <c r="J197" s="1504"/>
    </row>
    <row r="198" ht="12.75">
      <c r="J198" s="1504"/>
    </row>
    <row r="199" ht="12.75">
      <c r="J199" s="1504"/>
    </row>
    <row r="200" ht="12.75">
      <c r="J200" s="1504"/>
    </row>
    <row r="201" ht="12.75">
      <c r="J201" s="1504"/>
    </row>
    <row r="202" ht="12.75">
      <c r="J202" s="1504"/>
    </row>
    <row r="203" ht="12.75">
      <c r="J203" s="1504"/>
    </row>
    <row r="204" ht="12.75">
      <c r="J204" s="1504"/>
    </row>
    <row r="205" ht="12.75">
      <c r="J205" s="1504"/>
    </row>
    <row r="206" ht="12.75">
      <c r="J206" s="1504"/>
    </row>
    <row r="207" ht="12.75">
      <c r="J207" s="1504"/>
    </row>
    <row r="208" ht="12.75">
      <c r="J208" s="1504"/>
    </row>
    <row r="209" ht="12.75">
      <c r="J209" s="1504"/>
    </row>
    <row r="210" ht="12.75">
      <c r="J210" s="1504"/>
    </row>
    <row r="211" ht="12.75">
      <c r="J211" s="1504"/>
    </row>
    <row r="212" ht="12.75">
      <c r="J212" s="1504"/>
    </row>
    <row r="213" ht="12.75">
      <c r="J213" s="1504"/>
    </row>
    <row r="214" ht="12.75">
      <c r="J214" s="1504"/>
    </row>
    <row r="215" ht="12.75">
      <c r="J215" s="1504"/>
    </row>
    <row r="216" ht="12.75">
      <c r="J216" s="1504"/>
    </row>
    <row r="217" ht="12.75">
      <c r="J217" s="1504"/>
    </row>
    <row r="218" ht="12.75">
      <c r="J218" s="1504"/>
    </row>
    <row r="219" ht="12.75">
      <c r="J219" s="1504"/>
    </row>
    <row r="220" ht="12.75">
      <c r="J220" s="1504"/>
    </row>
    <row r="221" ht="12.75">
      <c r="J221" s="1504"/>
    </row>
    <row r="222" ht="12.75">
      <c r="J222" s="1504"/>
    </row>
    <row r="223" ht="12.75">
      <c r="J223" s="1504"/>
    </row>
    <row r="224" ht="12.75">
      <c r="J224" s="1504"/>
    </row>
    <row r="225" ht="12.75">
      <c r="J225" s="1504"/>
    </row>
    <row r="226" ht="12.75">
      <c r="J226" s="1504"/>
    </row>
    <row r="227" ht="12.75">
      <c r="J227" s="1504"/>
    </row>
    <row r="228" ht="12.75">
      <c r="J228" s="1504"/>
    </row>
    <row r="229" ht="12.75">
      <c r="J229" s="1504"/>
    </row>
    <row r="230" ht="12.75">
      <c r="J230" s="1504"/>
    </row>
    <row r="231" ht="12.75">
      <c r="J231" s="1504"/>
    </row>
    <row r="232" ht="12.75">
      <c r="J232" s="1504"/>
    </row>
    <row r="233" ht="12.75">
      <c r="J233" s="1504"/>
    </row>
    <row r="234" ht="12.75">
      <c r="J234" s="1504"/>
    </row>
    <row r="235" ht="12.75">
      <c r="J235" s="1504"/>
    </row>
    <row r="236" ht="12.75">
      <c r="J236" s="1504"/>
    </row>
    <row r="237" ht="12.75">
      <c r="J237" s="1504"/>
    </row>
    <row r="238" ht="12.75">
      <c r="J238" s="1504"/>
    </row>
    <row r="239" ht="12.75">
      <c r="J239" s="1504"/>
    </row>
    <row r="240" ht="12.75">
      <c r="J240" s="1504"/>
    </row>
    <row r="241" ht="12.75">
      <c r="J241" s="1504"/>
    </row>
    <row r="242" ht="12.75">
      <c r="J242" s="1504"/>
    </row>
    <row r="243" ht="12.75">
      <c r="J243" s="1504"/>
    </row>
    <row r="244" ht="12.75">
      <c r="J244" s="1504"/>
    </row>
    <row r="245" ht="12.75">
      <c r="J245" s="1504"/>
    </row>
    <row r="246" ht="12.75">
      <c r="J246" s="1504"/>
    </row>
    <row r="247" ht="12.75">
      <c r="J247" s="1504"/>
    </row>
    <row r="248" ht="12.75">
      <c r="J248" s="1504"/>
    </row>
    <row r="249" ht="12.75">
      <c r="J249" s="1504"/>
    </row>
    <row r="250" ht="12.75">
      <c r="J250" s="1504"/>
    </row>
    <row r="251" ht="12.75">
      <c r="J251" s="1504"/>
    </row>
    <row r="252" ht="12.75">
      <c r="J252" s="1504"/>
    </row>
    <row r="253" ht="12.75">
      <c r="J253" s="1504"/>
    </row>
    <row r="254" ht="12.75">
      <c r="J254" s="1504"/>
    </row>
    <row r="255" ht="12.75">
      <c r="J255" s="1504"/>
    </row>
    <row r="256" ht="12.75">
      <c r="J256" s="1504"/>
    </row>
    <row r="257" ht="12.75">
      <c r="J257" s="1504"/>
    </row>
    <row r="258" ht="12.75">
      <c r="J258" s="1504"/>
    </row>
    <row r="259" ht="12.75">
      <c r="J259" s="1504"/>
    </row>
    <row r="260" ht="12.75">
      <c r="J260" s="1504"/>
    </row>
    <row r="261" ht="12.75">
      <c r="J261" s="1504"/>
    </row>
    <row r="262" ht="12.75">
      <c r="J262" s="1504"/>
    </row>
    <row r="263" ht="12.75">
      <c r="J263" s="1504"/>
    </row>
    <row r="264" ht="12.75">
      <c r="J264" s="1504"/>
    </row>
    <row r="265" ht="12.75">
      <c r="J265" s="1504"/>
    </row>
    <row r="266" ht="12.75">
      <c r="J266" s="1504"/>
    </row>
    <row r="267" ht="12.75">
      <c r="J267" s="1504"/>
    </row>
    <row r="268" ht="12.75">
      <c r="J268" s="1504"/>
    </row>
    <row r="269" ht="12.75">
      <c r="J269" s="1504"/>
    </row>
    <row r="270" ht="12.75">
      <c r="J270" s="1504"/>
    </row>
    <row r="271" ht="12.75">
      <c r="J271" s="1504"/>
    </row>
    <row r="272" ht="12.75">
      <c r="J272" s="1504"/>
    </row>
    <row r="273" ht="12.75">
      <c r="J273" s="1504"/>
    </row>
    <row r="274" ht="12.75">
      <c r="J274" s="1504"/>
    </row>
    <row r="275" ht="12.75">
      <c r="J275" s="1504"/>
    </row>
    <row r="276" ht="12.75">
      <c r="J276" s="1504"/>
    </row>
    <row r="277" ht="12.75">
      <c r="J277" s="1504"/>
    </row>
    <row r="278" ht="12.75">
      <c r="J278" s="1504"/>
    </row>
    <row r="279" ht="12.75">
      <c r="J279" s="1504"/>
    </row>
    <row r="280" ht="12.75">
      <c r="J280" s="1504"/>
    </row>
    <row r="281" ht="12.75">
      <c r="J281" s="1504"/>
    </row>
    <row r="282" ht="12.75">
      <c r="J282" s="1504"/>
    </row>
    <row r="283" ht="12.75">
      <c r="J283" s="1504"/>
    </row>
    <row r="284" ht="12.75">
      <c r="J284" s="1504"/>
    </row>
    <row r="285" ht="12.75">
      <c r="J285" s="1504"/>
    </row>
    <row r="286" ht="12.75">
      <c r="J286" s="1504"/>
    </row>
    <row r="287" ht="12.75">
      <c r="J287" s="1504"/>
    </row>
    <row r="288" ht="12.75">
      <c r="J288" s="1504"/>
    </row>
    <row r="289" ht="12.75">
      <c r="J289" s="1504"/>
    </row>
    <row r="290" ht="12.75">
      <c r="J290" s="1504"/>
    </row>
    <row r="291" ht="12.75">
      <c r="J291" s="1504"/>
    </row>
    <row r="292" ht="12.75">
      <c r="J292" s="1504"/>
    </row>
    <row r="293" ht="12.75">
      <c r="J293" s="1504"/>
    </row>
    <row r="294" ht="12.75">
      <c r="J294" s="1504"/>
    </row>
    <row r="295" ht="12.75">
      <c r="J295" s="1504"/>
    </row>
    <row r="296" ht="12.75">
      <c r="J296" s="1504"/>
    </row>
    <row r="297" ht="12.75">
      <c r="J297" s="1504"/>
    </row>
    <row r="298" ht="12.75">
      <c r="J298" s="1504"/>
    </row>
    <row r="299" ht="12.75">
      <c r="J299" s="1504"/>
    </row>
    <row r="300" ht="12.75">
      <c r="J300" s="1504"/>
    </row>
    <row r="301" ht="12.75">
      <c r="J301" s="1504"/>
    </row>
    <row r="302" ht="12.75">
      <c r="J302" s="1504"/>
    </row>
    <row r="303" ht="12.75">
      <c r="J303" s="1504"/>
    </row>
    <row r="304" ht="12.75">
      <c r="J304" s="1504"/>
    </row>
    <row r="305" ht="12.75">
      <c r="J305" s="1504"/>
    </row>
    <row r="306" ht="12.75">
      <c r="J306" s="1504"/>
    </row>
    <row r="307" ht="12.75">
      <c r="J307" s="1504"/>
    </row>
    <row r="308" ht="12.75">
      <c r="J308" s="1504"/>
    </row>
    <row r="309" ht="12.75">
      <c r="J309" s="1504"/>
    </row>
    <row r="310" ht="12.75">
      <c r="J310" s="1504"/>
    </row>
    <row r="311" ht="12.75">
      <c r="J311" s="1504"/>
    </row>
    <row r="312" ht="12.75">
      <c r="J312" s="1504"/>
    </row>
    <row r="313" ht="12.75">
      <c r="J313" s="1504"/>
    </row>
    <row r="314" ht="12.75">
      <c r="J314" s="1504"/>
    </row>
    <row r="315" ht="12.75">
      <c r="J315" s="1504"/>
    </row>
    <row r="316" ht="12.75">
      <c r="J316" s="1504"/>
    </row>
    <row r="317" ht="12.75">
      <c r="J317" s="1504"/>
    </row>
    <row r="318" ht="12.75">
      <c r="J318" s="1504"/>
    </row>
    <row r="319" ht="12.75">
      <c r="J319" s="1504"/>
    </row>
    <row r="320" ht="12.75">
      <c r="J320" s="1504"/>
    </row>
    <row r="321" ht="12.75">
      <c r="J321" s="1504"/>
    </row>
    <row r="322" ht="12.75">
      <c r="J322" s="1504"/>
    </row>
    <row r="323" ht="12.75">
      <c r="J323" s="1504"/>
    </row>
    <row r="324" ht="12.75">
      <c r="J324" s="1504"/>
    </row>
    <row r="325" ht="12.75">
      <c r="J325" s="1504"/>
    </row>
    <row r="326" ht="12.75">
      <c r="J326" s="1504"/>
    </row>
    <row r="327" ht="12.75">
      <c r="J327" s="1504"/>
    </row>
    <row r="328" ht="12.75">
      <c r="J328" s="1504"/>
    </row>
    <row r="329" ht="12.75">
      <c r="J329" s="1504"/>
    </row>
    <row r="330" ht="12.75">
      <c r="J330" s="1504"/>
    </row>
    <row r="331" ht="12.75">
      <c r="J331" s="1504"/>
    </row>
    <row r="332" ht="12.75">
      <c r="J332" s="1504"/>
    </row>
    <row r="333" ht="12.75">
      <c r="J333" s="1504"/>
    </row>
    <row r="334" ht="12.75">
      <c r="J334" s="1504"/>
    </row>
    <row r="335" ht="12.75">
      <c r="J335" s="1504"/>
    </row>
    <row r="336" ht="12.75">
      <c r="J336" s="1504"/>
    </row>
    <row r="337" ht="12.75">
      <c r="J337" s="1504"/>
    </row>
    <row r="338" ht="12.75">
      <c r="J338" s="1504"/>
    </row>
    <row r="339" ht="12.75">
      <c r="J339" s="1510"/>
    </row>
    <row r="340" ht="12.75">
      <c r="J340" s="1510"/>
    </row>
    <row r="341" ht="12.75">
      <c r="J341" s="1510"/>
    </row>
    <row r="342" ht="12.75">
      <c r="J342" s="1510"/>
    </row>
    <row r="343" ht="12.75">
      <c r="J343" s="1510"/>
    </row>
    <row r="344" ht="12.75">
      <c r="J344" s="1510"/>
    </row>
    <row r="345" ht="12.75">
      <c r="J345" s="1510"/>
    </row>
    <row r="346" ht="12.75">
      <c r="J346" s="1510"/>
    </row>
    <row r="347" ht="12.75">
      <c r="J347" s="1510"/>
    </row>
    <row r="348" ht="12.75">
      <c r="J348" s="1510"/>
    </row>
    <row r="349" ht="12.75">
      <c r="J349" s="1510"/>
    </row>
    <row r="350" ht="12.75">
      <c r="J350" s="1510"/>
    </row>
    <row r="351" ht="12.75">
      <c r="J351" s="1510"/>
    </row>
    <row r="352" ht="12.75">
      <c r="J352" s="1510"/>
    </row>
    <row r="353" ht="12.75">
      <c r="J353" s="1510"/>
    </row>
    <row r="354" ht="12.75">
      <c r="J354" s="1510"/>
    </row>
    <row r="355" ht="12.75">
      <c r="J355" s="1510"/>
    </row>
    <row r="356" ht="12.75">
      <c r="J356" s="1510"/>
    </row>
    <row r="357" ht="12.75">
      <c r="J357" s="1510"/>
    </row>
    <row r="358" ht="12.75">
      <c r="J358" s="1510"/>
    </row>
    <row r="359" ht="12.75">
      <c r="J359" s="1510"/>
    </row>
    <row r="360" ht="12.75">
      <c r="J360" s="1510"/>
    </row>
    <row r="361" ht="12.75">
      <c r="J361" s="1510"/>
    </row>
    <row r="362" ht="12.75">
      <c r="J362" s="1510"/>
    </row>
    <row r="363" ht="12.75">
      <c r="J363" s="1510"/>
    </row>
    <row r="364" ht="12.75">
      <c r="J364" s="1510"/>
    </row>
    <row r="365" ht="12.75">
      <c r="J365" s="1510"/>
    </row>
    <row r="366" ht="12.75">
      <c r="J366" s="1510"/>
    </row>
    <row r="367" ht="12.75">
      <c r="J367" s="1510"/>
    </row>
    <row r="368" ht="12.75">
      <c r="J368" s="1510"/>
    </row>
    <row r="369" ht="12.75">
      <c r="J369" s="1510"/>
    </row>
    <row r="370" ht="12.75">
      <c r="J370" s="1510"/>
    </row>
    <row r="371" ht="12.75">
      <c r="J371" s="1510"/>
    </row>
    <row r="372" ht="12.75">
      <c r="J372" s="1510"/>
    </row>
    <row r="373" ht="12.75">
      <c r="J373" s="1510"/>
    </row>
    <row r="374" ht="12.75">
      <c r="J374" s="1510"/>
    </row>
    <row r="375" ht="12.75">
      <c r="J375" s="1510"/>
    </row>
    <row r="376" ht="12.75">
      <c r="J376" s="1510"/>
    </row>
    <row r="377" ht="12.75">
      <c r="J377" s="1510"/>
    </row>
    <row r="378" ht="12.75">
      <c r="J378" s="1510"/>
    </row>
    <row r="379" ht="12.75">
      <c r="J379" s="1510"/>
    </row>
    <row r="380" ht="12.75">
      <c r="J380" s="1510"/>
    </row>
    <row r="381" ht="12.75">
      <c r="J381" s="1510"/>
    </row>
    <row r="382" ht="12.75">
      <c r="J382" s="1510"/>
    </row>
    <row r="383" ht="12.75">
      <c r="J383" s="1510"/>
    </row>
    <row r="384" ht="12.75">
      <c r="J384" s="1510"/>
    </row>
    <row r="385" ht="12.75">
      <c r="J385" s="1510"/>
    </row>
    <row r="386" ht="12.75">
      <c r="J386" s="1510"/>
    </row>
    <row r="387" ht="12.75">
      <c r="J387" s="1510"/>
    </row>
    <row r="388" ht="12.75">
      <c r="J388" s="1510"/>
    </row>
    <row r="389" ht="12.75">
      <c r="J389" s="1510"/>
    </row>
    <row r="390" ht="12.75">
      <c r="J390" s="1510"/>
    </row>
    <row r="391" ht="12.75">
      <c r="J391" s="1510"/>
    </row>
    <row r="392" ht="12.75">
      <c r="J392" s="1510"/>
    </row>
    <row r="393" ht="12.75">
      <c r="J393" s="1510"/>
    </row>
    <row r="394" ht="12.75">
      <c r="J394" s="1510"/>
    </row>
    <row r="395" ht="12.75">
      <c r="J395" s="1510"/>
    </row>
    <row r="396" ht="12.75">
      <c r="J396" s="1510"/>
    </row>
    <row r="397" ht="12.75">
      <c r="J397" s="1510"/>
    </row>
    <row r="398" ht="12.75">
      <c r="J398" s="1510"/>
    </row>
    <row r="399" ht="12.75">
      <c r="J399" s="1510"/>
    </row>
    <row r="400" ht="12.75">
      <c r="J400" s="1510"/>
    </row>
    <row r="401" ht="12.75">
      <c r="J401" s="1510"/>
    </row>
    <row r="402" ht="12.75">
      <c r="J402" s="1510"/>
    </row>
    <row r="403" ht="12.75">
      <c r="J403" s="1510"/>
    </row>
    <row r="404" ht="12.75">
      <c r="J404" s="1510"/>
    </row>
    <row r="405" ht="12.75">
      <c r="J405" s="1510"/>
    </row>
    <row r="406" ht="12.75">
      <c r="J406" s="1510"/>
    </row>
    <row r="407" ht="12.75">
      <c r="J407" s="1510"/>
    </row>
    <row r="408" ht="12.75">
      <c r="J408" s="1510"/>
    </row>
    <row r="409" ht="12.75">
      <c r="J409" s="1510"/>
    </row>
    <row r="410" ht="12.75">
      <c r="J410" s="1510"/>
    </row>
    <row r="411" ht="12.75">
      <c r="J411" s="1510"/>
    </row>
    <row r="412" ht="12.75">
      <c r="J412" s="1510"/>
    </row>
    <row r="413" ht="12.75">
      <c r="J413" s="1510"/>
    </row>
    <row r="414" ht="12.75">
      <c r="J414" s="1510"/>
    </row>
    <row r="415" ht="12.75">
      <c r="J415" s="1510"/>
    </row>
    <row r="416" ht="12.75">
      <c r="J416" s="1510"/>
    </row>
    <row r="417" ht="12.75">
      <c r="J417" s="1510"/>
    </row>
    <row r="418" ht="12.75">
      <c r="J418" s="1510"/>
    </row>
    <row r="419" ht="12.75">
      <c r="J419" s="1510"/>
    </row>
    <row r="420" ht="12.75">
      <c r="J420" s="1510"/>
    </row>
    <row r="421" ht="12.75">
      <c r="J421" s="1510"/>
    </row>
    <row r="422" ht="12.75">
      <c r="J422" s="1510"/>
    </row>
    <row r="423" ht="12.75">
      <c r="J423" s="1510"/>
    </row>
    <row r="424" ht="12.75">
      <c r="J424" s="1510"/>
    </row>
    <row r="425" ht="12.75">
      <c r="J425" s="1510"/>
    </row>
    <row r="426" ht="12.75">
      <c r="J426" s="1510"/>
    </row>
    <row r="427" ht="12.75">
      <c r="J427" s="1510"/>
    </row>
    <row r="428" ht="12.75">
      <c r="J428" s="1510"/>
    </row>
    <row r="429" ht="12.75">
      <c r="J429" s="1510"/>
    </row>
    <row r="430" ht="12.75">
      <c r="J430" s="1510"/>
    </row>
    <row r="431" ht="12.75">
      <c r="J431" s="1510"/>
    </row>
    <row r="432" ht="12.75">
      <c r="J432" s="1510"/>
    </row>
    <row r="433" ht="12.75">
      <c r="J433" s="1510"/>
    </row>
    <row r="434" ht="12.75">
      <c r="J434" s="1510"/>
    </row>
    <row r="435" ht="12.75">
      <c r="J435" s="1510"/>
    </row>
    <row r="436" ht="12.75">
      <c r="J436" s="1510"/>
    </row>
    <row r="437" ht="12.75">
      <c r="J437" s="1510"/>
    </row>
    <row r="438" ht="12.75">
      <c r="J438" s="1510"/>
    </row>
    <row r="439" ht="12.75">
      <c r="J439" s="1510"/>
    </row>
    <row r="440" ht="12.75">
      <c r="J440" s="1510"/>
    </row>
    <row r="441" ht="12.75">
      <c r="J441" s="1510"/>
    </row>
    <row r="442" ht="12.75">
      <c r="J442" s="1510"/>
    </row>
    <row r="443" ht="12.75">
      <c r="J443" s="1510"/>
    </row>
    <row r="444" ht="12.75">
      <c r="J444" s="1510"/>
    </row>
    <row r="445" ht="12.75">
      <c r="J445" s="1510"/>
    </row>
    <row r="446" ht="12.75">
      <c r="J446" s="1510"/>
    </row>
    <row r="447" ht="12.75">
      <c r="J447" s="1510"/>
    </row>
    <row r="448" ht="12.75">
      <c r="J448" s="1510"/>
    </row>
    <row r="449" ht="12.75">
      <c r="J449" s="1510"/>
    </row>
    <row r="450" ht="12.75">
      <c r="J450" s="1510"/>
    </row>
    <row r="451" ht="12.75">
      <c r="J451" s="1510"/>
    </row>
    <row r="452" ht="12.75">
      <c r="J452" s="1510"/>
    </row>
    <row r="453" ht="12.75">
      <c r="J453" s="1510"/>
    </row>
    <row r="454" ht="12.75">
      <c r="J454" s="1510"/>
    </row>
    <row r="455" ht="12.75">
      <c r="J455" s="1510"/>
    </row>
    <row r="456" ht="12.75">
      <c r="J456" s="1510"/>
    </row>
    <row r="457" ht="12.75">
      <c r="J457" s="1510"/>
    </row>
    <row r="458" ht="12.75">
      <c r="J458" s="1510"/>
    </row>
    <row r="459" ht="12.75">
      <c r="J459" s="1510"/>
    </row>
    <row r="460" ht="12.75">
      <c r="J460" s="1510"/>
    </row>
    <row r="461" ht="12.75">
      <c r="J461" s="1510"/>
    </row>
    <row r="462" ht="12.75">
      <c r="J462" s="1510"/>
    </row>
    <row r="463" ht="12.75">
      <c r="J463" s="1510"/>
    </row>
    <row r="464" ht="12.75">
      <c r="J464" s="1510"/>
    </row>
    <row r="465" ht="12.75">
      <c r="J465" s="1510"/>
    </row>
    <row r="466" ht="12.75">
      <c r="J466" s="1510"/>
    </row>
    <row r="467" ht="12.75">
      <c r="J467" s="1510"/>
    </row>
    <row r="468" ht="12.75">
      <c r="J468" s="1510"/>
    </row>
    <row r="469" ht="12.75">
      <c r="J469" s="1510"/>
    </row>
    <row r="470" ht="12.75">
      <c r="J470" s="1510"/>
    </row>
    <row r="471" ht="12.75">
      <c r="J471" s="1510"/>
    </row>
    <row r="472" ht="12.75">
      <c r="J472" s="1510"/>
    </row>
    <row r="473" ht="12.75">
      <c r="J473" s="1510"/>
    </row>
    <row r="474" ht="12.75">
      <c r="J474" s="1510"/>
    </row>
    <row r="475" ht="12.75">
      <c r="J475" s="1510"/>
    </row>
    <row r="476" ht="12.75">
      <c r="J476" s="1510"/>
    </row>
    <row r="477" ht="12.75">
      <c r="J477" s="1510"/>
    </row>
    <row r="478" ht="12.75">
      <c r="J478" s="1510"/>
    </row>
    <row r="479" ht="12.75">
      <c r="J479" s="1510"/>
    </row>
    <row r="480" ht="12.75">
      <c r="J480" s="1510"/>
    </row>
    <row r="481" ht="12.75">
      <c r="J481" s="1510"/>
    </row>
    <row r="482" ht="12.75">
      <c r="J482" s="1510"/>
    </row>
    <row r="483" ht="12.75">
      <c r="J483" s="1510"/>
    </row>
    <row r="484" ht="12.75">
      <c r="J484" s="1510"/>
    </row>
    <row r="485" ht="12.75">
      <c r="J485" s="1510"/>
    </row>
    <row r="486" ht="12.75">
      <c r="J486" s="1510"/>
    </row>
    <row r="487" ht="12.75">
      <c r="J487" s="1510"/>
    </row>
    <row r="488" ht="12.75">
      <c r="J488" s="1510"/>
    </row>
    <row r="489" ht="12.75">
      <c r="J489" s="1510"/>
    </row>
    <row r="490" ht="12.75">
      <c r="J490" s="1510"/>
    </row>
    <row r="491" ht="12.75">
      <c r="J491" s="1510"/>
    </row>
    <row r="492" ht="12.75">
      <c r="J492" s="1510"/>
    </row>
    <row r="493" ht="12.75">
      <c r="J493" s="1510"/>
    </row>
    <row r="494" ht="12.75">
      <c r="J494" s="1510"/>
    </row>
    <row r="495" ht="12.75">
      <c r="J495" s="1510"/>
    </row>
    <row r="496" ht="12.75">
      <c r="J496" s="1510"/>
    </row>
    <row r="497" ht="12.75">
      <c r="J497" s="1510"/>
    </row>
    <row r="498" ht="12.75">
      <c r="J498" s="1510"/>
    </row>
    <row r="499" ht="12.75">
      <c r="J499" s="1510"/>
    </row>
    <row r="500" ht="12.75">
      <c r="J500" s="1510"/>
    </row>
    <row r="501" ht="12.75">
      <c r="J501" s="1510"/>
    </row>
    <row r="502" ht="12.75">
      <c r="J502" s="1510"/>
    </row>
    <row r="503" ht="12.75">
      <c r="J503" s="1510"/>
    </row>
    <row r="504" ht="12.75">
      <c r="J504" s="1510"/>
    </row>
    <row r="505" ht="12.75">
      <c r="J505" s="1510"/>
    </row>
    <row r="506" ht="12.75">
      <c r="J506" s="1510"/>
    </row>
    <row r="507" ht="12.75">
      <c r="J507" s="1510"/>
    </row>
    <row r="508" ht="12.75">
      <c r="J508" s="1510"/>
    </row>
    <row r="509" ht="12.75">
      <c r="J509" s="1510"/>
    </row>
    <row r="510" ht="12.75">
      <c r="J510" s="1510"/>
    </row>
    <row r="511" ht="12.75">
      <c r="J511" s="1510"/>
    </row>
    <row r="512" ht="12.75">
      <c r="J512" s="1510"/>
    </row>
    <row r="513" ht="12.75">
      <c r="J513" s="1510"/>
    </row>
    <row r="514" ht="12.75">
      <c r="J514" s="1510"/>
    </row>
    <row r="515" ht="12.75">
      <c r="J515" s="1510"/>
    </row>
    <row r="516" ht="12.75">
      <c r="J516" s="1510"/>
    </row>
    <row r="517" ht="12.75">
      <c r="J517" s="1510"/>
    </row>
    <row r="518" ht="12.75">
      <c r="J518" s="1510"/>
    </row>
    <row r="519" ht="12.75">
      <c r="J519" s="1510"/>
    </row>
    <row r="520" ht="12.75">
      <c r="J520" s="1510"/>
    </row>
    <row r="521" ht="12.75">
      <c r="J521" s="1510"/>
    </row>
    <row r="522" ht="12.75">
      <c r="J522" s="1510"/>
    </row>
    <row r="523" ht="12.75">
      <c r="J523" s="1510"/>
    </row>
    <row r="524" ht="12.75">
      <c r="J524" s="1510"/>
    </row>
    <row r="525" ht="12.75">
      <c r="J525" s="1510"/>
    </row>
    <row r="526" ht="12.75">
      <c r="J526" s="1510"/>
    </row>
    <row r="527" ht="12.75">
      <c r="J527" s="1510"/>
    </row>
    <row r="528" ht="12.75">
      <c r="J528" s="1510"/>
    </row>
    <row r="529" ht="12.75">
      <c r="J529" s="1510"/>
    </row>
    <row r="530" ht="12.75">
      <c r="J530" s="1510"/>
    </row>
    <row r="531" ht="12.75">
      <c r="J531" s="1510"/>
    </row>
    <row r="532" ht="12.75">
      <c r="J532" s="1510"/>
    </row>
    <row r="533" ht="12.75">
      <c r="J533" s="1510"/>
    </row>
    <row r="534" ht="12.75">
      <c r="J534" s="1510"/>
    </row>
    <row r="535" ht="12.75">
      <c r="J535" s="1510"/>
    </row>
    <row r="536" ht="12.75">
      <c r="J536" s="1510"/>
    </row>
    <row r="537" ht="12.75">
      <c r="J537" s="1510"/>
    </row>
    <row r="538" ht="12.75">
      <c r="J538" s="1510"/>
    </row>
    <row r="539" ht="12.75">
      <c r="J539" s="1510"/>
    </row>
    <row r="540" ht="12.75">
      <c r="J540" s="1510"/>
    </row>
    <row r="541" ht="12.75">
      <c r="J541" s="1510"/>
    </row>
    <row r="542" ht="12.75">
      <c r="J542" s="1510"/>
    </row>
    <row r="543" ht="12.75">
      <c r="J543" s="1510"/>
    </row>
    <row r="544" ht="12.75">
      <c r="J544" s="1510"/>
    </row>
    <row r="545" ht="12.75">
      <c r="J545" s="1510"/>
    </row>
    <row r="546" ht="12.75">
      <c r="J546" s="1510"/>
    </row>
    <row r="547" ht="12.75">
      <c r="J547" s="1510"/>
    </row>
    <row r="548" ht="12.75">
      <c r="J548" s="1510"/>
    </row>
    <row r="549" ht="12.75">
      <c r="J549" s="1510"/>
    </row>
    <row r="550" ht="12.75">
      <c r="J550" s="1510"/>
    </row>
    <row r="551" ht="12.75">
      <c r="J551" s="1510"/>
    </row>
    <row r="552" ht="12.75">
      <c r="J552" s="1510"/>
    </row>
    <row r="553" ht="12.75">
      <c r="J553" s="1510"/>
    </row>
    <row r="554" ht="12.75">
      <c r="J554" s="1510"/>
    </row>
    <row r="555" ht="12.75">
      <c r="J555" s="1510"/>
    </row>
    <row r="556" ht="12.75">
      <c r="J556" s="1510"/>
    </row>
    <row r="557" ht="12.75">
      <c r="J557" s="1510"/>
    </row>
    <row r="558" ht="12.75">
      <c r="J558" s="1510"/>
    </row>
    <row r="559" ht="12.75">
      <c r="J559" s="1510"/>
    </row>
    <row r="560" ht="12.75">
      <c r="J560" s="1510"/>
    </row>
    <row r="561" ht="12.75">
      <c r="J561" s="1510"/>
    </row>
    <row r="562" ht="12.75">
      <c r="J562" s="1510"/>
    </row>
    <row r="563" ht="12.75">
      <c r="J563" s="1510"/>
    </row>
    <row r="564" ht="12.75">
      <c r="J564" s="1510"/>
    </row>
    <row r="565" ht="12.75">
      <c r="J565" s="1510"/>
    </row>
    <row r="566" ht="12.75">
      <c r="J566" s="1510"/>
    </row>
    <row r="567" ht="12.75">
      <c r="J567" s="1510"/>
    </row>
    <row r="568" ht="12.75">
      <c r="J568" s="1510"/>
    </row>
    <row r="569" ht="12.75">
      <c r="J569" s="1510"/>
    </row>
    <row r="570" ht="12.75">
      <c r="J570" s="1510"/>
    </row>
    <row r="571" ht="12.75">
      <c r="J571" s="1510"/>
    </row>
    <row r="572" ht="12.75">
      <c r="J572" s="1510"/>
    </row>
    <row r="573" ht="12.75">
      <c r="J573" s="1510"/>
    </row>
    <row r="574" ht="12.75">
      <c r="J574" s="1510"/>
    </row>
    <row r="575" ht="12.75">
      <c r="J575" s="1510"/>
    </row>
    <row r="576" ht="12.75">
      <c r="J576" s="1510"/>
    </row>
    <row r="577" ht="12.75">
      <c r="J577" s="1510"/>
    </row>
    <row r="578" ht="12.75">
      <c r="J578" s="1510"/>
    </row>
    <row r="579" ht="12.75">
      <c r="J579" s="1510"/>
    </row>
    <row r="580" ht="12.75">
      <c r="J580" s="1510"/>
    </row>
    <row r="581" ht="12.75">
      <c r="J581" s="1510"/>
    </row>
    <row r="582" ht="12.75">
      <c r="J582" s="1510"/>
    </row>
    <row r="583" ht="12.75">
      <c r="J583" s="1510"/>
    </row>
    <row r="584" ht="12.75">
      <c r="J584" s="1510"/>
    </row>
    <row r="585" ht="12.75">
      <c r="J585" s="1510"/>
    </row>
    <row r="586" ht="12.75">
      <c r="J586" s="1510"/>
    </row>
    <row r="587" ht="12.75">
      <c r="J587" s="1510"/>
    </row>
    <row r="588" ht="12.75">
      <c r="J588" s="1510"/>
    </row>
    <row r="589" ht="12.75">
      <c r="J589" s="1510"/>
    </row>
    <row r="590" ht="12.75">
      <c r="J590" s="1510"/>
    </row>
    <row r="591" ht="12.75">
      <c r="J591" s="1510"/>
    </row>
    <row r="592" ht="12.75">
      <c r="J592" s="1510"/>
    </row>
    <row r="593" ht="12.75">
      <c r="J593" s="1510"/>
    </row>
    <row r="594" ht="12.75">
      <c r="J594" s="1510"/>
    </row>
    <row r="595" ht="12.75">
      <c r="J595" s="1510"/>
    </row>
    <row r="596" ht="12.75">
      <c r="J596" s="1510"/>
    </row>
    <row r="597" ht="12.75">
      <c r="J597" s="1510"/>
    </row>
    <row r="598" ht="12.75">
      <c r="J598" s="1510"/>
    </row>
    <row r="599" ht="12.75">
      <c r="J599" s="1510"/>
    </row>
    <row r="600" ht="12.75">
      <c r="J600" s="1510"/>
    </row>
    <row r="601" ht="12.75">
      <c r="J601" s="1510"/>
    </row>
    <row r="602" ht="12.75">
      <c r="J602" s="1510"/>
    </row>
    <row r="603" ht="12.75">
      <c r="J603" s="1510"/>
    </row>
    <row r="604" ht="12.75">
      <c r="J604" s="1510"/>
    </row>
    <row r="605" ht="12.75">
      <c r="J605" s="1510"/>
    </row>
    <row r="606" ht="12.75">
      <c r="J606" s="1510"/>
    </row>
    <row r="607" ht="12.75">
      <c r="J607" s="1510"/>
    </row>
    <row r="608" ht="12.75">
      <c r="J608" s="1510"/>
    </row>
    <row r="609" ht="12.75">
      <c r="J609" s="1510"/>
    </row>
    <row r="610" ht="12.75">
      <c r="J610" s="1510"/>
    </row>
    <row r="611" ht="12.75">
      <c r="J611" s="1510"/>
    </row>
    <row r="612" ht="12.75">
      <c r="J612" s="1510"/>
    </row>
    <row r="613" ht="12.75">
      <c r="J613" s="1510"/>
    </row>
    <row r="614" ht="12.75">
      <c r="J614" s="1510"/>
    </row>
    <row r="615" ht="12.75">
      <c r="J615" s="1510"/>
    </row>
    <row r="616" ht="12.75">
      <c r="J616" s="1510"/>
    </row>
    <row r="617" ht="12.75">
      <c r="J617" s="1510"/>
    </row>
    <row r="618" ht="12.75">
      <c r="J618" s="1510"/>
    </row>
    <row r="619" ht="12.75">
      <c r="J619" s="1510"/>
    </row>
    <row r="620" ht="12.75">
      <c r="J620" s="1510"/>
    </row>
    <row r="621" ht="12.75">
      <c r="J621" s="1510"/>
    </row>
    <row r="622" ht="12.75">
      <c r="J622" s="1510"/>
    </row>
    <row r="623" ht="12.75">
      <c r="J623" s="1510"/>
    </row>
    <row r="624" ht="12.75">
      <c r="J624" s="1510"/>
    </row>
    <row r="625" ht="12.75">
      <c r="J625" s="1510"/>
    </row>
    <row r="626" ht="12.75">
      <c r="J626" s="1510"/>
    </row>
    <row r="627" ht="12.75">
      <c r="J627" s="1510"/>
    </row>
    <row r="628" ht="12.75">
      <c r="J628" s="1510"/>
    </row>
    <row r="629" ht="12.75">
      <c r="J629" s="1510"/>
    </row>
    <row r="630" ht="12.75">
      <c r="J630" s="1510"/>
    </row>
    <row r="631" ht="12.75">
      <c r="J631" s="1510"/>
    </row>
    <row r="632" ht="12.75">
      <c r="J632" s="1510"/>
    </row>
    <row r="633" ht="12.75">
      <c r="J633" s="1510"/>
    </row>
    <row r="634" ht="12.75">
      <c r="J634" s="1510"/>
    </row>
    <row r="635" ht="12.75">
      <c r="J635" s="1510"/>
    </row>
    <row r="636" ht="12.75">
      <c r="J636" s="1510"/>
    </row>
    <row r="637" ht="12.75">
      <c r="J637" s="1510"/>
    </row>
    <row r="638" ht="12.75">
      <c r="J638" s="1510"/>
    </row>
    <row r="639" ht="12.75">
      <c r="J639" s="1510"/>
    </row>
    <row r="640" ht="12.75">
      <c r="J640" s="1510"/>
    </row>
    <row r="641" ht="12.75">
      <c r="J641" s="1510"/>
    </row>
    <row r="642" ht="12.75">
      <c r="J642" s="1510"/>
    </row>
    <row r="643" ht="12.75">
      <c r="J643" s="1510"/>
    </row>
    <row r="644" ht="12.75">
      <c r="J644" s="1510"/>
    </row>
    <row r="645" ht="12.75">
      <c r="J645" s="1510"/>
    </row>
    <row r="646" ht="12.75">
      <c r="J646" s="1510"/>
    </row>
    <row r="647" ht="12.75">
      <c r="J647" s="1510"/>
    </row>
    <row r="648" ht="12.75">
      <c r="J648" s="1510"/>
    </row>
    <row r="649" ht="12.75">
      <c r="J649" s="1510"/>
    </row>
    <row r="650" ht="12.75">
      <c r="J650" s="1510"/>
    </row>
    <row r="651" ht="12.75">
      <c r="J651" s="1510"/>
    </row>
    <row r="652" ht="12.75">
      <c r="J652" s="1510"/>
    </row>
    <row r="653" ht="12.75">
      <c r="J653" s="1510"/>
    </row>
    <row r="654" ht="12.75">
      <c r="J654" s="1510"/>
    </row>
    <row r="655" ht="12.75">
      <c r="J655" s="1510"/>
    </row>
    <row r="656" ht="12.75">
      <c r="J656" s="1510"/>
    </row>
    <row r="657" ht="12.75">
      <c r="J657" s="1510"/>
    </row>
    <row r="658" ht="12.75">
      <c r="J658" s="1510"/>
    </row>
    <row r="659" ht="12.75">
      <c r="J659" s="1510"/>
    </row>
    <row r="660" ht="12.75">
      <c r="J660" s="1510"/>
    </row>
    <row r="661" ht="12.75">
      <c r="J661" s="1510"/>
    </row>
    <row r="662" ht="12.75">
      <c r="J662" s="1510"/>
    </row>
    <row r="663" ht="12.75">
      <c r="J663" s="1510"/>
    </row>
    <row r="664" ht="12.75">
      <c r="J664" s="1510"/>
    </row>
    <row r="665" ht="12.75">
      <c r="J665" s="1510"/>
    </row>
    <row r="666" ht="12.75">
      <c r="J666" s="1510"/>
    </row>
    <row r="667" ht="12.75">
      <c r="J667" s="1510"/>
    </row>
    <row r="668" ht="12.75">
      <c r="J668" s="1510"/>
    </row>
    <row r="669" ht="12.75">
      <c r="J669" s="1510"/>
    </row>
    <row r="670" ht="12.75">
      <c r="J670" s="1510"/>
    </row>
    <row r="671" ht="12.75">
      <c r="J671" s="1510"/>
    </row>
    <row r="672" ht="12.75">
      <c r="J672" s="1510"/>
    </row>
    <row r="673" ht="12.75">
      <c r="J673" s="1510"/>
    </row>
    <row r="674" ht="12.75">
      <c r="J674" s="1510"/>
    </row>
    <row r="675" ht="12.75">
      <c r="J675" s="1510"/>
    </row>
    <row r="676" ht="12.75">
      <c r="J676" s="1510"/>
    </row>
    <row r="677" ht="12.75">
      <c r="J677" s="1510"/>
    </row>
    <row r="678" ht="12.75">
      <c r="J678" s="1510"/>
    </row>
    <row r="679" ht="12.75">
      <c r="J679" s="1510"/>
    </row>
    <row r="680" ht="12.75">
      <c r="J680" s="1510"/>
    </row>
    <row r="681" ht="12.75">
      <c r="J681" s="1510"/>
    </row>
    <row r="682" ht="12.75">
      <c r="J682" s="1510"/>
    </row>
    <row r="683" ht="12.75">
      <c r="J683" s="1510"/>
    </row>
    <row r="684" ht="12.75">
      <c r="J684" s="1510"/>
    </row>
    <row r="685" ht="12.75">
      <c r="J685" s="1510"/>
    </row>
    <row r="686" ht="12.75">
      <c r="J686" s="1510"/>
    </row>
    <row r="687" ht="12.75">
      <c r="J687" s="1510"/>
    </row>
    <row r="688" ht="12.75">
      <c r="J688" s="1510"/>
    </row>
    <row r="689" ht="12.75">
      <c r="J689" s="1510"/>
    </row>
    <row r="690" ht="12.75">
      <c r="J690" s="1510"/>
    </row>
    <row r="691" ht="12.75">
      <c r="J691" s="1510"/>
    </row>
    <row r="692" ht="12.75">
      <c r="J692" s="1510"/>
    </row>
    <row r="693" ht="12.75">
      <c r="J693" s="1510"/>
    </row>
    <row r="694" ht="12.75">
      <c r="J694" s="1510"/>
    </row>
    <row r="695" ht="12.75">
      <c r="J695" s="1510"/>
    </row>
    <row r="696" ht="12.75">
      <c r="J696" s="1510"/>
    </row>
    <row r="697" ht="12.75">
      <c r="J697" s="1510"/>
    </row>
    <row r="698" ht="12.75">
      <c r="J698" s="1510"/>
    </row>
    <row r="699" ht="12.75">
      <c r="J699" s="1510"/>
    </row>
    <row r="700" ht="12.75">
      <c r="J700" s="1510"/>
    </row>
    <row r="701" ht="12.75">
      <c r="J701" s="1510"/>
    </row>
    <row r="702" ht="12.75">
      <c r="J702" s="1510"/>
    </row>
    <row r="703" ht="12.75">
      <c r="J703" s="1510"/>
    </row>
    <row r="704" ht="12.75">
      <c r="J704" s="1510"/>
    </row>
    <row r="705" ht="12.75">
      <c r="J705" s="1510"/>
    </row>
    <row r="706" ht="12.75">
      <c r="J706" s="1510"/>
    </row>
    <row r="707" ht="12.75">
      <c r="J707" s="1510"/>
    </row>
    <row r="708" ht="12.75">
      <c r="J708" s="1510"/>
    </row>
    <row r="709" ht="12.75">
      <c r="J709" s="1510"/>
    </row>
    <row r="710" ht="12.75">
      <c r="J710" s="1510"/>
    </row>
    <row r="711" ht="12.75">
      <c r="J711" s="1510"/>
    </row>
    <row r="712" ht="12.75">
      <c r="J712" s="1510"/>
    </row>
    <row r="713" ht="12.75">
      <c r="J713" s="1510"/>
    </row>
    <row r="714" ht="12.75">
      <c r="J714" s="1510"/>
    </row>
    <row r="715" ht="12.75">
      <c r="J715" s="1510"/>
    </row>
    <row r="716" ht="12.75">
      <c r="J716" s="1510"/>
    </row>
    <row r="717" ht="12.75">
      <c r="J717" s="1510"/>
    </row>
    <row r="718" ht="12.75">
      <c r="J718" s="1510"/>
    </row>
    <row r="719" ht="12.75">
      <c r="J719" s="1510"/>
    </row>
    <row r="720" ht="12.75">
      <c r="J720" s="1510"/>
    </row>
    <row r="721" ht="12.75">
      <c r="J721" s="1510"/>
    </row>
    <row r="722" ht="12.75">
      <c r="J722" s="1510"/>
    </row>
    <row r="723" ht="12.75">
      <c r="J723" s="1510"/>
    </row>
    <row r="724" ht="12.75">
      <c r="J724" s="1510"/>
    </row>
    <row r="725" ht="12.75">
      <c r="J725" s="1510"/>
    </row>
    <row r="726" ht="12.75">
      <c r="J726" s="1510"/>
    </row>
    <row r="727" ht="12.75">
      <c r="J727" s="1510"/>
    </row>
    <row r="728" ht="12.75">
      <c r="J728" s="1510"/>
    </row>
    <row r="729" ht="12.75">
      <c r="J729" s="1510"/>
    </row>
    <row r="730" ht="12.75">
      <c r="J730" s="1510"/>
    </row>
    <row r="731" ht="12.75">
      <c r="J731" s="1510"/>
    </row>
    <row r="732" ht="12.75">
      <c r="J732" s="1510"/>
    </row>
    <row r="733" ht="12.75">
      <c r="J733" s="1510"/>
    </row>
    <row r="734" ht="12.75">
      <c r="J734" s="1510"/>
    </row>
    <row r="735" ht="12.75">
      <c r="J735" s="1510"/>
    </row>
    <row r="736" ht="12.75">
      <c r="J736" s="1510"/>
    </row>
    <row r="737" ht="12.75">
      <c r="J737" s="1510"/>
    </row>
    <row r="738" ht="12.75">
      <c r="J738" s="1510"/>
    </row>
    <row r="739" ht="12.75">
      <c r="J739" s="1510"/>
    </row>
    <row r="740" ht="12.75">
      <c r="J740" s="1510"/>
    </row>
    <row r="741" ht="12.75">
      <c r="J741" s="1510"/>
    </row>
    <row r="742" ht="12.75">
      <c r="J742" s="1510"/>
    </row>
    <row r="743" ht="12.75">
      <c r="J743" s="1510"/>
    </row>
    <row r="744" ht="12.75">
      <c r="J744" s="1510"/>
    </row>
    <row r="745" ht="12.75">
      <c r="J745" s="1510"/>
    </row>
    <row r="746" ht="12.75">
      <c r="J746" s="1510"/>
    </row>
    <row r="747" ht="12.75">
      <c r="J747" s="1510"/>
    </row>
    <row r="748" ht="12.75">
      <c r="J748" s="1510"/>
    </row>
    <row r="749" ht="12.75">
      <c r="J749" s="1510"/>
    </row>
    <row r="750" ht="12.75">
      <c r="J750" s="1510"/>
    </row>
    <row r="751" ht="12.75">
      <c r="J751" s="1510"/>
    </row>
    <row r="752" ht="12.75">
      <c r="J752" s="1510"/>
    </row>
    <row r="753" ht="12.75">
      <c r="J753" s="1510"/>
    </row>
    <row r="754" ht="12.75">
      <c r="J754" s="1510"/>
    </row>
    <row r="755" ht="12.75">
      <c r="J755" s="1510"/>
    </row>
    <row r="756" ht="12.75">
      <c r="J756" s="1510"/>
    </row>
    <row r="757" ht="12.75">
      <c r="J757" s="1510"/>
    </row>
    <row r="758" ht="12.75">
      <c r="J758" s="1510"/>
    </row>
    <row r="759" ht="12.75">
      <c r="J759" s="1510"/>
    </row>
    <row r="760" ht="12.75">
      <c r="J760" s="1510"/>
    </row>
    <row r="761" ht="12.75">
      <c r="J761" s="1510"/>
    </row>
    <row r="762" ht="12.75">
      <c r="J762" s="1510"/>
    </row>
    <row r="763" ht="12.75">
      <c r="J763" s="1510"/>
    </row>
    <row r="764" ht="12.75">
      <c r="J764" s="1510"/>
    </row>
    <row r="765" ht="12.75">
      <c r="J765" s="1510"/>
    </row>
    <row r="766" ht="12.75">
      <c r="J766" s="1510"/>
    </row>
    <row r="767" ht="12.75">
      <c r="J767" s="1510"/>
    </row>
    <row r="768" ht="12.75">
      <c r="J768" s="1510"/>
    </row>
    <row r="769" ht="12.75">
      <c r="J769" s="1510"/>
    </row>
    <row r="770" ht="12.75">
      <c r="J770" s="1510"/>
    </row>
    <row r="771" ht="12.75">
      <c r="J771" s="1510"/>
    </row>
    <row r="772" ht="12.75">
      <c r="J772" s="1510"/>
    </row>
    <row r="773" ht="12.75">
      <c r="J773" s="1510"/>
    </row>
    <row r="774" ht="12.75">
      <c r="J774" s="1510"/>
    </row>
    <row r="775" ht="12.75">
      <c r="J775" s="1510"/>
    </row>
    <row r="776" ht="12.75">
      <c r="J776" s="1510"/>
    </row>
    <row r="777" ht="12.75">
      <c r="J777" s="1510"/>
    </row>
    <row r="778" ht="12.75">
      <c r="J778" s="1510"/>
    </row>
    <row r="779" ht="12.75">
      <c r="J779" s="1510"/>
    </row>
    <row r="780" ht="12.75">
      <c r="J780" s="1510"/>
    </row>
    <row r="781" ht="12.75">
      <c r="J781" s="1510"/>
    </row>
  </sheetData>
  <mergeCells count="7">
    <mergeCell ref="A2:J2"/>
    <mergeCell ref="A3:J3"/>
    <mergeCell ref="I4:J4"/>
    <mergeCell ref="B5:D5"/>
    <mergeCell ref="E5:F5"/>
    <mergeCell ref="G5:H5"/>
    <mergeCell ref="I5:J5"/>
  </mergeCells>
  <printOptions/>
  <pageMargins left="0.71" right="0.24" top="1" bottom="1" header="0.5" footer="0.5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A97" sqref="A97"/>
    </sheetView>
  </sheetViews>
  <sheetFormatPr defaultColWidth="9.140625" defaultRowHeight="12.75"/>
  <cols>
    <col min="1" max="1" width="54.00390625" style="18" customWidth="1"/>
    <col min="2" max="5" width="10.8515625" style="18" bestFit="1" customWidth="1"/>
    <col min="6" max="6" width="10.00390625" style="18" bestFit="1" customWidth="1"/>
    <col min="7" max="7" width="9.421875" style="18" bestFit="1" customWidth="1"/>
    <col min="8" max="8" width="10.00390625" style="18" bestFit="1" customWidth="1"/>
    <col min="9" max="9" width="9.421875" style="18" bestFit="1" customWidth="1"/>
    <col min="10" max="16384" width="9.140625" style="18" customWidth="1"/>
  </cols>
  <sheetData>
    <row r="1" spans="1:9" ht="12.75">
      <c r="A1" s="185" t="s">
        <v>849</v>
      </c>
      <c r="B1" s="146"/>
      <c r="C1" s="146"/>
      <c r="D1" s="146"/>
      <c r="E1" s="146"/>
      <c r="F1" s="146"/>
      <c r="G1" s="146"/>
      <c r="H1" s="146"/>
      <c r="I1" s="146"/>
    </row>
    <row r="2" spans="1:10" s="374" customFormat="1" ht="15.75">
      <c r="A2" s="1645" t="s">
        <v>1290</v>
      </c>
      <c r="B2" s="1645"/>
      <c r="C2" s="1645"/>
      <c r="D2" s="1645"/>
      <c r="E2" s="1645"/>
      <c r="F2" s="1645"/>
      <c r="G2" s="1645"/>
      <c r="H2" s="1645"/>
      <c r="I2" s="1645"/>
      <c r="J2" s="1602"/>
    </row>
    <row r="3" spans="1:9" ht="12.75">
      <c r="A3" s="104"/>
      <c r="B3" s="104"/>
      <c r="C3" s="104"/>
      <c r="D3" s="104"/>
      <c r="E3" s="104"/>
      <c r="F3" s="104"/>
      <c r="G3" s="104"/>
      <c r="I3" s="103" t="s">
        <v>1343</v>
      </c>
    </row>
    <row r="4" spans="1:9" ht="12.75">
      <c r="A4" s="1435"/>
      <c r="B4" s="1435">
        <v>2007</v>
      </c>
      <c r="C4" s="1435">
        <v>2007</v>
      </c>
      <c r="D4" s="1435">
        <v>2008</v>
      </c>
      <c r="E4" s="1435">
        <v>2008</v>
      </c>
      <c r="F4" s="1648" t="s">
        <v>1391</v>
      </c>
      <c r="G4" s="1649"/>
      <c r="H4" s="1649"/>
      <c r="I4" s="1635"/>
    </row>
    <row r="5" spans="1:9" ht="12.75">
      <c r="A5" s="1436" t="s">
        <v>282</v>
      </c>
      <c r="B5" s="1436" t="s">
        <v>786</v>
      </c>
      <c r="C5" s="1436" t="s">
        <v>429</v>
      </c>
      <c r="D5" s="1436" t="s">
        <v>786</v>
      </c>
      <c r="E5" s="1436" t="s">
        <v>429</v>
      </c>
      <c r="F5" s="1646" t="s">
        <v>921</v>
      </c>
      <c r="G5" s="1647"/>
      <c r="H5" s="1646" t="s">
        <v>227</v>
      </c>
      <c r="I5" s="1647"/>
    </row>
    <row r="6" spans="1:9" ht="12.75">
      <c r="A6" s="1437"/>
      <c r="B6" s="1442"/>
      <c r="C6" s="1442"/>
      <c r="D6" s="1442"/>
      <c r="E6" s="1442"/>
      <c r="F6" s="1421" t="s">
        <v>238</v>
      </c>
      <c r="G6" s="1421" t="s">
        <v>531</v>
      </c>
      <c r="H6" s="1421" t="s">
        <v>238</v>
      </c>
      <c r="I6" s="1421" t="s">
        <v>531</v>
      </c>
    </row>
    <row r="7" spans="1:9" s="104" customFormat="1" ht="12.75">
      <c r="A7" s="1422" t="s">
        <v>283</v>
      </c>
      <c r="B7" s="1121">
        <v>13881.977000000003</v>
      </c>
      <c r="C7" s="1121">
        <v>13646.423999999999</v>
      </c>
      <c r="D7" s="1121">
        <v>13880.233353044061</v>
      </c>
      <c r="E7" s="1121">
        <v>13934.453313969998</v>
      </c>
      <c r="F7" s="1121">
        <v>-235.55300000000352</v>
      </c>
      <c r="G7" s="1121">
        <v>-1.6968260356576264</v>
      </c>
      <c r="H7" s="1121">
        <v>54.2199609259369</v>
      </c>
      <c r="I7" s="1121">
        <v>0.3906271569565938</v>
      </c>
    </row>
    <row r="8" spans="1:9" s="20" customFormat="1" ht="12.75">
      <c r="A8" s="98" t="s">
        <v>284</v>
      </c>
      <c r="B8" s="918">
        <v>559.639</v>
      </c>
      <c r="C8" s="918">
        <v>540.643</v>
      </c>
      <c r="D8" s="918">
        <v>825.7310169071221</v>
      </c>
      <c r="E8" s="918">
        <v>855.9652773</v>
      </c>
      <c r="F8" s="918">
        <v>-18.99599999999998</v>
      </c>
      <c r="G8" s="918">
        <v>-3.3943309883692847</v>
      </c>
      <c r="H8" s="918">
        <v>30.2342603928779</v>
      </c>
      <c r="I8" s="918">
        <v>3.6615144367622365</v>
      </c>
    </row>
    <row r="9" spans="1:9" s="20" customFormat="1" ht="12.75">
      <c r="A9" s="770" t="s">
        <v>285</v>
      </c>
      <c r="B9" s="920">
        <v>733.1909999999999</v>
      </c>
      <c r="C9" s="920">
        <v>721.4689999999998</v>
      </c>
      <c r="D9" s="920">
        <v>714.6877405269396</v>
      </c>
      <c r="E9" s="920">
        <v>661.4669069600002</v>
      </c>
      <c r="F9" s="920">
        <v>-11.722000000000094</v>
      </c>
      <c r="G9" s="920">
        <v>-1.5987648511779462</v>
      </c>
      <c r="H9" s="920">
        <v>-53.220833566939405</v>
      </c>
      <c r="I9" s="920">
        <v>-7.446725408735801</v>
      </c>
    </row>
    <row r="10" spans="1:9" s="20" customFormat="1" ht="12.75">
      <c r="A10" s="770" t="s">
        <v>286</v>
      </c>
      <c r="B10" s="920">
        <v>1061.859</v>
      </c>
      <c r="C10" s="920">
        <v>1062.954</v>
      </c>
      <c r="D10" s="920">
        <v>896.69607079</v>
      </c>
      <c r="E10" s="920">
        <v>958.48457951</v>
      </c>
      <c r="F10" s="920">
        <v>1.0950000000000273</v>
      </c>
      <c r="G10" s="920">
        <v>0.10312103584374453</v>
      </c>
      <c r="H10" s="920">
        <v>61.78850871999998</v>
      </c>
      <c r="I10" s="920">
        <v>6.890685788950046</v>
      </c>
    </row>
    <row r="11" spans="1:9" s="20" customFormat="1" ht="12.75">
      <c r="A11" s="770" t="s">
        <v>287</v>
      </c>
      <c r="B11" s="920">
        <v>9.425</v>
      </c>
      <c r="C11" s="920">
        <v>19.235</v>
      </c>
      <c r="D11" s="920">
        <v>32.480778889999996</v>
      </c>
      <c r="E11" s="920">
        <v>23.92054089</v>
      </c>
      <c r="F11" s="920">
        <v>9.81</v>
      </c>
      <c r="G11" s="920">
        <v>104.08488063660475</v>
      </c>
      <c r="H11" s="920">
        <v>-8.560237999999995</v>
      </c>
      <c r="I11" s="920">
        <v>-26.35478055803481</v>
      </c>
    </row>
    <row r="12" spans="1:9" s="20" customFormat="1" ht="12.75">
      <c r="A12" s="771" t="s">
        <v>288</v>
      </c>
      <c r="B12" s="928">
        <v>11517.863000000001</v>
      </c>
      <c r="C12" s="928">
        <v>11302.123000000001</v>
      </c>
      <c r="D12" s="928">
        <v>11410.63774593</v>
      </c>
      <c r="E12" s="928">
        <v>11434.616009309999</v>
      </c>
      <c r="F12" s="928">
        <v>-215.74</v>
      </c>
      <c r="G12" s="928">
        <v>-1.873090520350865</v>
      </c>
      <c r="H12" s="928">
        <v>23.97826337999868</v>
      </c>
      <c r="I12" s="928">
        <v>0.21013955498281733</v>
      </c>
    </row>
    <row r="13" spans="1:9" s="104" customFormat="1" ht="12.75">
      <c r="A13" s="1422" t="s">
        <v>289</v>
      </c>
      <c r="B13" s="1121">
        <v>1315.0189999999998</v>
      </c>
      <c r="C13" s="1121">
        <v>1207.7870000000003</v>
      </c>
      <c r="D13" s="1121">
        <v>1954.9855188013003</v>
      </c>
      <c r="E13" s="1121">
        <v>1826.7611141300004</v>
      </c>
      <c r="F13" s="1121">
        <v>-107.23199999999952</v>
      </c>
      <c r="G13" s="1121">
        <v>-8.154406894501108</v>
      </c>
      <c r="H13" s="1121">
        <v>-128.2244046712999</v>
      </c>
      <c r="I13" s="1121">
        <v>-6.558841660879448</v>
      </c>
    </row>
    <row r="14" spans="1:9" s="20" customFormat="1" ht="12.75">
      <c r="A14" s="98" t="s">
        <v>290</v>
      </c>
      <c r="B14" s="918">
        <v>594.825</v>
      </c>
      <c r="C14" s="918">
        <v>514.3430000000001</v>
      </c>
      <c r="D14" s="918">
        <v>1183.214</v>
      </c>
      <c r="E14" s="918">
        <v>1062.97271537</v>
      </c>
      <c r="F14" s="918">
        <v>-80.48199999999997</v>
      </c>
      <c r="G14" s="918">
        <v>-13.530366074055388</v>
      </c>
      <c r="H14" s="918">
        <v>-120.24128462999988</v>
      </c>
      <c r="I14" s="918">
        <v>-10.162260134683995</v>
      </c>
    </row>
    <row r="15" spans="1:9" s="20" customFormat="1" ht="12.75">
      <c r="A15" s="770" t="s">
        <v>291</v>
      </c>
      <c r="B15" s="920">
        <v>27.458000000000006</v>
      </c>
      <c r="C15" s="920">
        <v>23.613999999999997</v>
      </c>
      <c r="D15" s="920">
        <v>27.391</v>
      </c>
      <c r="E15" s="920">
        <v>22.719</v>
      </c>
      <c r="F15" s="920">
        <v>-3.8440000000000083</v>
      </c>
      <c r="G15" s="920">
        <v>-13.99956296889798</v>
      </c>
      <c r="H15" s="920">
        <v>-4.671999999999997</v>
      </c>
      <c r="I15" s="920">
        <v>-17.056697455368543</v>
      </c>
    </row>
    <row r="16" spans="1:9" s="20" customFormat="1" ht="12.75">
      <c r="A16" s="770" t="s">
        <v>292</v>
      </c>
      <c r="B16" s="920">
        <v>120.482</v>
      </c>
      <c r="C16" s="920">
        <v>122.49300000000001</v>
      </c>
      <c r="D16" s="920">
        <v>101.71045168</v>
      </c>
      <c r="E16" s="920">
        <v>107.47300864000002</v>
      </c>
      <c r="F16" s="920">
        <v>2.01100000000001</v>
      </c>
      <c r="G16" s="920">
        <v>1.669128998522609</v>
      </c>
      <c r="H16" s="920">
        <v>5.762556960000012</v>
      </c>
      <c r="I16" s="920">
        <v>5.665648775339321</v>
      </c>
    </row>
    <row r="17" spans="1:9" s="20" customFormat="1" ht="12.75">
      <c r="A17" s="770" t="s">
        <v>293</v>
      </c>
      <c r="B17" s="920">
        <v>5.2</v>
      </c>
      <c r="C17" s="920">
        <v>5.2</v>
      </c>
      <c r="D17" s="920">
        <v>13.795</v>
      </c>
      <c r="E17" s="920">
        <v>14.566999999999998</v>
      </c>
      <c r="F17" s="920">
        <v>0</v>
      </c>
      <c r="G17" s="920">
        <v>0</v>
      </c>
      <c r="H17" s="920">
        <v>0.7719999999999985</v>
      </c>
      <c r="I17" s="920">
        <v>5.596230518303722</v>
      </c>
    </row>
    <row r="18" spans="1:9" s="20" customFormat="1" ht="12.75">
      <c r="A18" s="770" t="s">
        <v>294</v>
      </c>
      <c r="B18" s="920">
        <v>8.431999999999999</v>
      </c>
      <c r="C18" s="920">
        <v>8.431999999999999</v>
      </c>
      <c r="D18" s="920">
        <v>3.3560000000000003</v>
      </c>
      <c r="E18" s="920">
        <v>24.243000000000002</v>
      </c>
      <c r="F18" s="920">
        <v>0</v>
      </c>
      <c r="G18" s="920">
        <v>0</v>
      </c>
      <c r="H18" s="920">
        <v>20.887</v>
      </c>
      <c r="I18" s="920">
        <v>622.3778307508938</v>
      </c>
    </row>
    <row r="19" spans="1:9" s="20" customFormat="1" ht="12.75">
      <c r="A19" s="770" t="s">
        <v>295</v>
      </c>
      <c r="B19" s="920">
        <v>446.154</v>
      </c>
      <c r="C19" s="920">
        <v>428.392</v>
      </c>
      <c r="D19" s="920">
        <v>506.4930671213</v>
      </c>
      <c r="E19" s="920">
        <v>476.32339012</v>
      </c>
      <c r="F19" s="920">
        <v>-17.762</v>
      </c>
      <c r="G19" s="920">
        <v>-3.981136558228773</v>
      </c>
      <c r="H19" s="920">
        <v>-30.169677001299988</v>
      </c>
      <c r="I19" s="920">
        <v>-5.956582421309758</v>
      </c>
    </row>
    <row r="20" spans="1:9" s="20" customFormat="1" ht="12.75">
      <c r="A20" s="771" t="s">
        <v>296</v>
      </c>
      <c r="B20" s="928">
        <v>112.46799999999999</v>
      </c>
      <c r="C20" s="928">
        <v>105.31300000000002</v>
      </c>
      <c r="D20" s="928">
        <v>119.02600000000002</v>
      </c>
      <c r="E20" s="928">
        <v>118.46300000000001</v>
      </c>
      <c r="F20" s="928">
        <v>-7.154999999999973</v>
      </c>
      <c r="G20" s="928">
        <v>-6.361809581392016</v>
      </c>
      <c r="H20" s="928">
        <v>-0.5630000000000166</v>
      </c>
      <c r="I20" s="928">
        <v>-0.4730058978710672</v>
      </c>
    </row>
    <row r="21" spans="1:9" s="104" customFormat="1" ht="12.75">
      <c r="A21" s="1422" t="s">
        <v>297</v>
      </c>
      <c r="B21" s="1121">
        <v>62369.62800000001</v>
      </c>
      <c r="C21" s="1121">
        <v>63706.95950000001</v>
      </c>
      <c r="D21" s="1121">
        <v>74889.75483891988</v>
      </c>
      <c r="E21" s="1121">
        <v>76826.80117529315</v>
      </c>
      <c r="F21" s="1121">
        <v>1337.3315000000002</v>
      </c>
      <c r="G21" s="1121">
        <v>2.1442031047547694</v>
      </c>
      <c r="H21" s="1121">
        <v>1937.0463363732706</v>
      </c>
      <c r="I21" s="1121">
        <v>2.5865304814252057</v>
      </c>
    </row>
    <row r="22" spans="1:9" s="20" customFormat="1" ht="12.75">
      <c r="A22" s="98" t="s">
        <v>298</v>
      </c>
      <c r="B22" s="918">
        <v>12881.166</v>
      </c>
      <c r="C22" s="918">
        <v>13212.89</v>
      </c>
      <c r="D22" s="918">
        <v>15366.53409425903</v>
      </c>
      <c r="E22" s="918">
        <v>15183.431916950003</v>
      </c>
      <c r="F22" s="918">
        <v>331.72400000000016</v>
      </c>
      <c r="G22" s="918">
        <v>2.5752637610601417</v>
      </c>
      <c r="H22" s="918">
        <v>-183.10217730902696</v>
      </c>
      <c r="I22" s="918">
        <v>-1.1915645791423737</v>
      </c>
    </row>
    <row r="23" spans="1:9" s="20" customFormat="1" ht="12.75">
      <c r="A23" s="770" t="s">
        <v>299</v>
      </c>
      <c r="B23" s="920">
        <v>1460.4009999999998</v>
      </c>
      <c r="C23" s="920">
        <v>1581.5439999999999</v>
      </c>
      <c r="D23" s="920">
        <v>1268.17308322</v>
      </c>
      <c r="E23" s="920">
        <v>1157.08608322</v>
      </c>
      <c r="F23" s="920">
        <v>121.14300000000003</v>
      </c>
      <c r="G23" s="920">
        <v>8.295187417702401</v>
      </c>
      <c r="H23" s="920">
        <v>-111.08699999999999</v>
      </c>
      <c r="I23" s="920">
        <v>-8.7596087213853</v>
      </c>
    </row>
    <row r="24" spans="1:9" s="20" customFormat="1" ht="12.75">
      <c r="A24" s="770" t="s">
        <v>300</v>
      </c>
      <c r="B24" s="920">
        <v>1660.613</v>
      </c>
      <c r="C24" s="920">
        <v>1652.298</v>
      </c>
      <c r="D24" s="920">
        <v>2367.0334193393414</v>
      </c>
      <c r="E24" s="920">
        <v>2235.84535769</v>
      </c>
      <c r="F24" s="920">
        <v>-8.315000000000055</v>
      </c>
      <c r="G24" s="920">
        <v>-0.5007187105002824</v>
      </c>
      <c r="H24" s="920">
        <v>-131.1880616493413</v>
      </c>
      <c r="I24" s="920">
        <v>-5.542298667078261</v>
      </c>
    </row>
    <row r="25" spans="1:9" s="20" customFormat="1" ht="12.75">
      <c r="A25" s="770" t="s">
        <v>301</v>
      </c>
      <c r="B25" s="920">
        <v>1217.29</v>
      </c>
      <c r="C25" s="920">
        <v>1180.158</v>
      </c>
      <c r="D25" s="920">
        <v>1242.41473496</v>
      </c>
      <c r="E25" s="920">
        <v>1193.5359291600003</v>
      </c>
      <c r="F25" s="920">
        <v>-37.13200000000006</v>
      </c>
      <c r="G25" s="920">
        <v>-3.050382406821716</v>
      </c>
      <c r="H25" s="920">
        <v>-48.87880579999978</v>
      </c>
      <c r="I25" s="920">
        <v>-3.934177889605716</v>
      </c>
    </row>
    <row r="26" spans="1:9" s="20" customFormat="1" ht="12.75">
      <c r="A26" s="770" t="s">
        <v>302</v>
      </c>
      <c r="B26" s="920">
        <v>443.323</v>
      </c>
      <c r="C26" s="920">
        <v>472.14</v>
      </c>
      <c r="D26" s="920">
        <v>1124.6186843793414</v>
      </c>
      <c r="E26" s="920">
        <v>1042.3094285299999</v>
      </c>
      <c r="F26" s="920">
        <v>28.817000000000007</v>
      </c>
      <c r="G26" s="920">
        <v>6.5002266970132405</v>
      </c>
      <c r="H26" s="920">
        <v>-82.30925584934153</v>
      </c>
      <c r="I26" s="920">
        <v>-7.318859004620455</v>
      </c>
    </row>
    <row r="27" spans="1:9" s="20" customFormat="1" ht="12.75">
      <c r="A27" s="770" t="s">
        <v>303</v>
      </c>
      <c r="B27" s="920">
        <v>101.76599999999999</v>
      </c>
      <c r="C27" s="920">
        <v>101.533</v>
      </c>
      <c r="D27" s="920">
        <v>98.133</v>
      </c>
      <c r="E27" s="920">
        <v>196.668</v>
      </c>
      <c r="F27" s="920">
        <v>-0.23299999999998988</v>
      </c>
      <c r="G27" s="920">
        <v>-0.22895662598509314</v>
      </c>
      <c r="H27" s="920">
        <v>98.535</v>
      </c>
      <c r="I27" s="920">
        <v>100.4096481305983</v>
      </c>
    </row>
    <row r="28" spans="1:9" s="20" customFormat="1" ht="12.75">
      <c r="A28" s="770" t="s">
        <v>304</v>
      </c>
      <c r="B28" s="920">
        <v>888.662</v>
      </c>
      <c r="C28" s="920">
        <v>869.302</v>
      </c>
      <c r="D28" s="920">
        <v>1079.4154555421314</v>
      </c>
      <c r="E28" s="920">
        <v>1137.476013833133</v>
      </c>
      <c r="F28" s="920">
        <v>-19.36</v>
      </c>
      <c r="G28" s="920">
        <v>-2.1785560764385123</v>
      </c>
      <c r="H28" s="920">
        <v>58.0605582910016</v>
      </c>
      <c r="I28" s="920">
        <v>5.378888915560409</v>
      </c>
    </row>
    <row r="29" spans="1:9" s="20" customFormat="1" ht="12.75">
      <c r="A29" s="770" t="s">
        <v>305</v>
      </c>
      <c r="B29" s="920">
        <v>481.6459999999999</v>
      </c>
      <c r="C29" s="920">
        <v>487.0080000000001</v>
      </c>
      <c r="D29" s="920">
        <v>541.9159999999999</v>
      </c>
      <c r="E29" s="920">
        <v>539.24</v>
      </c>
      <c r="F29" s="920">
        <v>5.362000000000194</v>
      </c>
      <c r="G29" s="920">
        <v>1.1132657594997561</v>
      </c>
      <c r="H29" s="920">
        <v>-2.675999999999931</v>
      </c>
      <c r="I29" s="920">
        <v>-0.4938034676960878</v>
      </c>
    </row>
    <row r="30" spans="1:9" s="20" customFormat="1" ht="12.75">
      <c r="A30" s="770" t="s">
        <v>306</v>
      </c>
      <c r="B30" s="920">
        <v>8559.966000000002</v>
      </c>
      <c r="C30" s="920">
        <v>8552.501999999999</v>
      </c>
      <c r="D30" s="920">
        <v>8771.498050776334</v>
      </c>
      <c r="E30" s="920">
        <v>9217.008839070002</v>
      </c>
      <c r="F30" s="920">
        <v>-7.46400000000358</v>
      </c>
      <c r="G30" s="920">
        <v>-0.08719660802395217</v>
      </c>
      <c r="H30" s="920">
        <v>445.51078829366816</v>
      </c>
      <c r="I30" s="920">
        <v>5.079072989752732</v>
      </c>
    </row>
    <row r="31" spans="1:9" s="20" customFormat="1" ht="12.75">
      <c r="A31" s="770" t="s">
        <v>307</v>
      </c>
      <c r="B31" s="920">
        <v>1432.725</v>
      </c>
      <c r="C31" s="920">
        <v>1402.96</v>
      </c>
      <c r="D31" s="920">
        <v>1570.9189805267793</v>
      </c>
      <c r="E31" s="920">
        <v>1529.5473745999996</v>
      </c>
      <c r="F31" s="920">
        <v>-29.764999999999873</v>
      </c>
      <c r="G31" s="920">
        <v>-2.0775096407195988</v>
      </c>
      <c r="H31" s="920">
        <v>-41.371605926779694</v>
      </c>
      <c r="I31" s="920">
        <v>-2.6335925938654374</v>
      </c>
    </row>
    <row r="32" spans="1:9" s="20" customFormat="1" ht="12.75">
      <c r="A32" s="770" t="s">
        <v>308</v>
      </c>
      <c r="B32" s="920">
        <v>1860.6910000000003</v>
      </c>
      <c r="C32" s="920">
        <v>1830.8709999999996</v>
      </c>
      <c r="D32" s="920">
        <v>2002.1529823666322</v>
      </c>
      <c r="E32" s="920">
        <v>1989.7431292399997</v>
      </c>
      <c r="F32" s="920">
        <v>-29.82000000000062</v>
      </c>
      <c r="G32" s="920">
        <v>-1.6026304206340876</v>
      </c>
      <c r="H32" s="920">
        <v>-12.40985312663247</v>
      </c>
      <c r="I32" s="920">
        <v>-0.6198254197320867</v>
      </c>
    </row>
    <row r="33" spans="1:9" s="20" customFormat="1" ht="12.75">
      <c r="A33" s="770" t="s">
        <v>309</v>
      </c>
      <c r="B33" s="920">
        <v>914.4370000000001</v>
      </c>
      <c r="C33" s="920">
        <v>1009.8860000000001</v>
      </c>
      <c r="D33" s="920">
        <v>1251.1935542101369</v>
      </c>
      <c r="E33" s="920">
        <v>1621.5908455000001</v>
      </c>
      <c r="F33" s="920">
        <v>95.44899999999996</v>
      </c>
      <c r="G33" s="920">
        <v>10.438007210994298</v>
      </c>
      <c r="H33" s="920">
        <v>370.39729128986323</v>
      </c>
      <c r="I33" s="920">
        <v>29.603516581708295</v>
      </c>
    </row>
    <row r="34" spans="1:9" s="20" customFormat="1" ht="12.75">
      <c r="A34" s="770" t="s">
        <v>310</v>
      </c>
      <c r="B34" s="920">
        <v>2433.5389999999998</v>
      </c>
      <c r="C34" s="920">
        <v>2196.971</v>
      </c>
      <c r="D34" s="920">
        <v>2706.42973294</v>
      </c>
      <c r="E34" s="920">
        <v>2796.5277329400005</v>
      </c>
      <c r="F34" s="920">
        <v>-236.56799999999976</v>
      </c>
      <c r="G34" s="920">
        <v>-9.721150965733436</v>
      </c>
      <c r="H34" s="920">
        <v>90.09800000000041</v>
      </c>
      <c r="I34" s="920">
        <v>3.3290352564271735</v>
      </c>
    </row>
    <row r="35" spans="1:9" s="20" customFormat="1" ht="12.75">
      <c r="A35" s="770" t="s">
        <v>311</v>
      </c>
      <c r="B35" s="920">
        <v>2231.493</v>
      </c>
      <c r="C35" s="920">
        <v>2191.87</v>
      </c>
      <c r="D35" s="920">
        <v>3036.5274569827534</v>
      </c>
      <c r="E35" s="920">
        <v>2951.14091173</v>
      </c>
      <c r="F35" s="920">
        <v>-39.62300000000005</v>
      </c>
      <c r="G35" s="920">
        <v>-1.7756273490438936</v>
      </c>
      <c r="H35" s="920">
        <v>-85.38654525275342</v>
      </c>
      <c r="I35" s="920">
        <v>-2.8119800154087127</v>
      </c>
    </row>
    <row r="36" spans="1:9" s="20" customFormat="1" ht="12.75">
      <c r="A36" s="770" t="s">
        <v>312</v>
      </c>
      <c r="B36" s="920">
        <v>1491.853</v>
      </c>
      <c r="C36" s="920">
        <v>1380.1124999999997</v>
      </c>
      <c r="D36" s="920">
        <v>2000.31896652</v>
      </c>
      <c r="E36" s="920">
        <v>1797.0476621899998</v>
      </c>
      <c r="F36" s="920">
        <v>-111.74050000000034</v>
      </c>
      <c r="G36" s="920">
        <v>-7.490047611929616</v>
      </c>
      <c r="H36" s="920">
        <v>-203.27130433000025</v>
      </c>
      <c r="I36" s="920">
        <v>-10.161944556454209</v>
      </c>
    </row>
    <row r="37" spans="1:9" s="20" customFormat="1" ht="12.75">
      <c r="A37" s="770" t="s">
        <v>313</v>
      </c>
      <c r="B37" s="920">
        <v>84.857</v>
      </c>
      <c r="C37" s="920">
        <v>65.127</v>
      </c>
      <c r="D37" s="920">
        <v>124.51688103696831</v>
      </c>
      <c r="E37" s="920">
        <v>119.10765842999999</v>
      </c>
      <c r="F37" s="920">
        <v>-19.73</v>
      </c>
      <c r="G37" s="920">
        <v>-23.250880893738884</v>
      </c>
      <c r="H37" s="920">
        <v>-5.409222606968328</v>
      </c>
      <c r="I37" s="920">
        <v>-4.3441680854199705</v>
      </c>
    </row>
    <row r="38" spans="1:9" s="20" customFormat="1" ht="12.75">
      <c r="A38" s="770" t="s">
        <v>314</v>
      </c>
      <c r="B38" s="920">
        <v>227.08</v>
      </c>
      <c r="C38" s="920">
        <v>227.80300000000003</v>
      </c>
      <c r="D38" s="920">
        <v>214.42506577999998</v>
      </c>
      <c r="E38" s="920">
        <v>227.22750542</v>
      </c>
      <c r="F38" s="920">
        <v>0.7230000000000132</v>
      </c>
      <c r="G38" s="920">
        <v>0.31838999471552454</v>
      </c>
      <c r="H38" s="920">
        <v>12.802439640000017</v>
      </c>
      <c r="I38" s="920">
        <v>5.970589116262795</v>
      </c>
    </row>
    <row r="39" spans="1:9" s="20" customFormat="1" ht="12.75">
      <c r="A39" s="770" t="s">
        <v>315</v>
      </c>
      <c r="B39" s="920">
        <v>712.6370000000001</v>
      </c>
      <c r="C39" s="920">
        <v>869.9869999999999</v>
      </c>
      <c r="D39" s="920">
        <v>928.7791322647988</v>
      </c>
      <c r="E39" s="920">
        <v>999.5494089500002</v>
      </c>
      <c r="F39" s="920">
        <v>157.35</v>
      </c>
      <c r="G39" s="920">
        <v>22.079964975155626</v>
      </c>
      <c r="H39" s="920">
        <v>70.77027668520134</v>
      </c>
      <c r="I39" s="920">
        <v>7.619710028651294</v>
      </c>
    </row>
    <row r="40" spans="1:9" s="20" customFormat="1" ht="12.75">
      <c r="A40" s="770" t="s">
        <v>316</v>
      </c>
      <c r="B40" s="920">
        <v>3470.1589999999997</v>
      </c>
      <c r="C40" s="920">
        <v>3618.565</v>
      </c>
      <c r="D40" s="920">
        <v>3979.969987561807</v>
      </c>
      <c r="E40" s="920">
        <v>4279.79469349</v>
      </c>
      <c r="F40" s="920">
        <v>148.4060000000004</v>
      </c>
      <c r="G40" s="920">
        <v>4.27663401014191</v>
      </c>
      <c r="H40" s="920">
        <v>299.824705928193</v>
      </c>
      <c r="I40" s="920">
        <v>7.533340876067017</v>
      </c>
    </row>
    <row r="41" spans="1:9" s="20" customFormat="1" ht="12.75">
      <c r="A41" s="770" t="s">
        <v>317</v>
      </c>
      <c r="B41" s="920">
        <v>2674.928</v>
      </c>
      <c r="C41" s="920">
        <v>2747.9919999999993</v>
      </c>
      <c r="D41" s="920">
        <v>3073.61240973133</v>
      </c>
      <c r="E41" s="920">
        <v>3103.74963336</v>
      </c>
      <c r="F41" s="920">
        <v>73.0639999999994</v>
      </c>
      <c r="G41" s="920">
        <v>2.731438005060301</v>
      </c>
      <c r="H41" s="920">
        <v>30.1372236286702</v>
      </c>
      <c r="I41" s="920">
        <v>0.9805147693070562</v>
      </c>
    </row>
    <row r="42" spans="1:9" s="20" customFormat="1" ht="12.75">
      <c r="A42" s="770" t="s">
        <v>318</v>
      </c>
      <c r="B42" s="920">
        <v>1099.9520000000002</v>
      </c>
      <c r="C42" s="920">
        <v>1183.3870000000002</v>
      </c>
      <c r="D42" s="920">
        <v>1749.1390926299998</v>
      </c>
      <c r="E42" s="920">
        <v>1783.5743839499999</v>
      </c>
      <c r="F42" s="920">
        <v>83.43499999999995</v>
      </c>
      <c r="G42" s="920">
        <v>7.585330996261648</v>
      </c>
      <c r="H42" s="920">
        <v>34.43529132000003</v>
      </c>
      <c r="I42" s="920">
        <v>1.9686994284841715</v>
      </c>
    </row>
    <row r="43" spans="1:9" s="20" customFormat="1" ht="12.75">
      <c r="A43" s="770" t="s">
        <v>319</v>
      </c>
      <c r="B43" s="920">
        <v>8860.086</v>
      </c>
      <c r="C43" s="920">
        <v>9778.321</v>
      </c>
      <c r="D43" s="920">
        <v>11543.526753882647</v>
      </c>
      <c r="E43" s="920">
        <v>12946.855036160001</v>
      </c>
      <c r="F43" s="920">
        <v>918.2350000000006</v>
      </c>
      <c r="G43" s="920">
        <v>10.363725589119571</v>
      </c>
      <c r="H43" s="920">
        <v>1403.3282822773544</v>
      </c>
      <c r="I43" s="920">
        <v>12.15684177112811</v>
      </c>
    </row>
    <row r="44" spans="1:9" s="20" customFormat="1" ht="12.75">
      <c r="A44" s="770" t="s">
        <v>320</v>
      </c>
      <c r="B44" s="920">
        <v>1471.2640000000004</v>
      </c>
      <c r="C44" s="920">
        <v>1512.968</v>
      </c>
      <c r="D44" s="920">
        <v>2025.36724817</v>
      </c>
      <c r="E44" s="920">
        <v>1883.86624817</v>
      </c>
      <c r="F44" s="920">
        <v>41.70399999999972</v>
      </c>
      <c r="G44" s="920">
        <v>2.834569458642345</v>
      </c>
      <c r="H44" s="920">
        <v>-141.50099999999998</v>
      </c>
      <c r="I44" s="920">
        <v>-6.986436663664418</v>
      </c>
    </row>
    <row r="45" spans="1:9" s="20" customFormat="1" ht="12.75">
      <c r="A45" s="771" t="s">
        <v>321</v>
      </c>
      <c r="B45" s="928">
        <v>7369.707</v>
      </c>
      <c r="C45" s="928">
        <v>7233.062000000001</v>
      </c>
      <c r="D45" s="928">
        <v>9190.173491179186</v>
      </c>
      <c r="E45" s="928">
        <v>9130.7227404</v>
      </c>
      <c r="F45" s="928">
        <v>-136.645</v>
      </c>
      <c r="G45" s="928">
        <v>-1.8541442692362062</v>
      </c>
      <c r="H45" s="928">
        <v>-59.45075077918591</v>
      </c>
      <c r="I45" s="928">
        <v>-0.6468947603246804</v>
      </c>
    </row>
    <row r="46" spans="1:9" s="104" customFormat="1" ht="12.75">
      <c r="A46" s="1422" t="s">
        <v>322</v>
      </c>
      <c r="B46" s="1121">
        <v>19770.6</v>
      </c>
      <c r="C46" s="1121">
        <v>20622.316000000006</v>
      </c>
      <c r="D46" s="1121">
        <v>32368.793902086887</v>
      </c>
      <c r="E46" s="1121">
        <v>32955.26406532</v>
      </c>
      <c r="F46" s="1121">
        <v>851.7160000000076</v>
      </c>
      <c r="G46" s="1121">
        <v>4.307992675993686</v>
      </c>
      <c r="H46" s="1121">
        <v>586.4701632331125</v>
      </c>
      <c r="I46" s="1121">
        <v>1.8118381704525035</v>
      </c>
    </row>
    <row r="47" spans="1:9" s="20" customFormat="1" ht="12.75">
      <c r="A47" s="98" t="s">
        <v>323</v>
      </c>
      <c r="B47" s="918">
        <v>16389.592999999997</v>
      </c>
      <c r="C47" s="918">
        <v>16932.727000000006</v>
      </c>
      <c r="D47" s="918">
        <v>26411.145290736888</v>
      </c>
      <c r="E47" s="918">
        <v>26675.50271836</v>
      </c>
      <c r="F47" s="918">
        <v>543.1340000000091</v>
      </c>
      <c r="G47" s="918">
        <v>3.3138955921602764</v>
      </c>
      <c r="H47" s="918">
        <v>264.357427623112</v>
      </c>
      <c r="I47" s="918">
        <v>1.000931329228761</v>
      </c>
    </row>
    <row r="48" spans="1:9" s="20" customFormat="1" ht="12.75">
      <c r="A48" s="770" t="s">
        <v>324</v>
      </c>
      <c r="B48" s="920">
        <v>2047.2669999999998</v>
      </c>
      <c r="C48" s="920">
        <v>2246.073</v>
      </c>
      <c r="D48" s="920">
        <v>4010.9837967500002</v>
      </c>
      <c r="E48" s="920">
        <v>4229.33098522</v>
      </c>
      <c r="F48" s="920">
        <v>198.80600000000004</v>
      </c>
      <c r="G48" s="920">
        <v>9.710799812628252</v>
      </c>
      <c r="H48" s="920">
        <v>218.34718846999976</v>
      </c>
      <c r="I48" s="920">
        <v>5.443731501656053</v>
      </c>
    </row>
    <row r="49" spans="1:9" s="20" customFormat="1" ht="12.75">
      <c r="A49" s="771" t="s">
        <v>325</v>
      </c>
      <c r="B49" s="928">
        <v>1333.74</v>
      </c>
      <c r="C49" s="928">
        <v>1443.516</v>
      </c>
      <c r="D49" s="928">
        <v>1946.6648146</v>
      </c>
      <c r="E49" s="928">
        <v>2050.4303617399996</v>
      </c>
      <c r="F49" s="928">
        <v>109.77600000000007</v>
      </c>
      <c r="G49" s="928">
        <v>8.230689639659909</v>
      </c>
      <c r="H49" s="928">
        <v>103.76554713999963</v>
      </c>
      <c r="I49" s="928">
        <v>5.330427013513435</v>
      </c>
    </row>
    <row r="50" spans="1:9" s="104" customFormat="1" ht="12.75">
      <c r="A50" s="1422" t="s">
        <v>326</v>
      </c>
      <c r="B50" s="1121">
        <v>2919.403</v>
      </c>
      <c r="C50" s="1121">
        <v>3184.6423999999997</v>
      </c>
      <c r="D50" s="1121">
        <v>5069.395343439016</v>
      </c>
      <c r="E50" s="1121">
        <v>5146.44010478</v>
      </c>
      <c r="F50" s="1121">
        <v>265.23939999999993</v>
      </c>
      <c r="G50" s="1121">
        <v>9.085398624307777</v>
      </c>
      <c r="H50" s="1121">
        <v>77.04476134098422</v>
      </c>
      <c r="I50" s="1121">
        <v>1.5198017933380985</v>
      </c>
    </row>
    <row r="51" spans="1:9" s="20" customFormat="1" ht="12.75">
      <c r="A51" s="98" t="s">
        <v>327</v>
      </c>
      <c r="B51" s="918">
        <v>1012.601</v>
      </c>
      <c r="C51" s="918">
        <v>1175.7534</v>
      </c>
      <c r="D51" s="918">
        <v>1673.3292856100002</v>
      </c>
      <c r="E51" s="918">
        <v>1735.14828561</v>
      </c>
      <c r="F51" s="918">
        <v>163.15240000000006</v>
      </c>
      <c r="G51" s="918">
        <v>16.112210041269964</v>
      </c>
      <c r="H51" s="918">
        <v>61.81899999999973</v>
      </c>
      <c r="I51" s="918">
        <v>3.6943714863308608</v>
      </c>
    </row>
    <row r="52" spans="1:9" s="20" customFormat="1" ht="12.75">
      <c r="A52" s="770" t="s">
        <v>328</v>
      </c>
      <c r="B52" s="920">
        <v>116.174</v>
      </c>
      <c r="C52" s="920">
        <v>112.44799999999998</v>
      </c>
      <c r="D52" s="920">
        <v>194.64100000000002</v>
      </c>
      <c r="E52" s="920">
        <v>197.433</v>
      </c>
      <c r="F52" s="920">
        <v>-3.7260000000000275</v>
      </c>
      <c r="G52" s="920">
        <v>-3.2072580783996654</v>
      </c>
      <c r="H52" s="920">
        <v>2.791999999999973</v>
      </c>
      <c r="I52" s="920">
        <v>1.4344357047076273</v>
      </c>
    </row>
    <row r="53" spans="1:9" s="20" customFormat="1" ht="12.75">
      <c r="A53" s="770" t="s">
        <v>329</v>
      </c>
      <c r="B53" s="920">
        <v>25.315</v>
      </c>
      <c r="C53" s="920">
        <v>38.989</v>
      </c>
      <c r="D53" s="920">
        <v>65.626</v>
      </c>
      <c r="E53" s="920">
        <v>49.005</v>
      </c>
      <c r="F53" s="920">
        <v>13.673999999999996</v>
      </c>
      <c r="G53" s="920">
        <v>54.01540588583842</v>
      </c>
      <c r="H53" s="920">
        <v>-16.621000000000002</v>
      </c>
      <c r="I53" s="920">
        <v>-25.326852162252766</v>
      </c>
    </row>
    <row r="54" spans="1:9" s="20" customFormat="1" ht="12.75">
      <c r="A54" s="770" t="s">
        <v>330</v>
      </c>
      <c r="B54" s="920">
        <v>16.474</v>
      </c>
      <c r="C54" s="920">
        <v>23.738999999999997</v>
      </c>
      <c r="D54" s="920">
        <v>26.433</v>
      </c>
      <c r="E54" s="920">
        <v>73.04</v>
      </c>
      <c r="F54" s="920">
        <v>7.265</v>
      </c>
      <c r="G54" s="920">
        <v>44.0997936141799</v>
      </c>
      <c r="H54" s="920">
        <v>46.607000000000006</v>
      </c>
      <c r="I54" s="920">
        <v>176.32126508531005</v>
      </c>
    </row>
    <row r="55" spans="1:9" s="20" customFormat="1" ht="12.75">
      <c r="A55" s="770" t="s">
        <v>331</v>
      </c>
      <c r="B55" s="920">
        <v>37.512</v>
      </c>
      <c r="C55" s="920">
        <v>35.85</v>
      </c>
      <c r="D55" s="920">
        <v>143.94849483</v>
      </c>
      <c r="E55" s="920">
        <v>84.11449482999998</v>
      </c>
      <c r="F55" s="920">
        <v>-1.661999999999999</v>
      </c>
      <c r="G55" s="920">
        <v>-4.430582213691616</v>
      </c>
      <c r="H55" s="920">
        <v>-59.834</v>
      </c>
      <c r="I55" s="920">
        <v>-41.566256090876564</v>
      </c>
    </row>
    <row r="56" spans="1:9" s="20" customFormat="1" ht="12.75">
      <c r="A56" s="770" t="s">
        <v>332</v>
      </c>
      <c r="B56" s="920">
        <v>139.145</v>
      </c>
      <c r="C56" s="920">
        <v>129.41299999999998</v>
      </c>
      <c r="D56" s="920">
        <v>106.249</v>
      </c>
      <c r="E56" s="920">
        <v>101.99600000000001</v>
      </c>
      <c r="F56" s="920">
        <v>-9.732000000000028</v>
      </c>
      <c r="G56" s="920">
        <v>-6.994142800675574</v>
      </c>
      <c r="H56" s="920">
        <v>-4.252999999999986</v>
      </c>
      <c r="I56" s="920">
        <v>-4.002861203399548</v>
      </c>
    </row>
    <row r="57" spans="1:9" s="20" customFormat="1" ht="12.75">
      <c r="A57" s="770" t="s">
        <v>333</v>
      </c>
      <c r="B57" s="920">
        <v>643.7629999999999</v>
      </c>
      <c r="C57" s="920">
        <v>715.162</v>
      </c>
      <c r="D57" s="920">
        <v>1062.0868706798599</v>
      </c>
      <c r="E57" s="920">
        <v>1089.9457351400001</v>
      </c>
      <c r="F57" s="920">
        <v>71.39900000000011</v>
      </c>
      <c r="G57" s="920">
        <v>11.090882824890546</v>
      </c>
      <c r="H57" s="920">
        <v>27.85886446014024</v>
      </c>
      <c r="I57" s="920">
        <v>2.623030679430893</v>
      </c>
    </row>
    <row r="58" spans="1:9" s="20" customFormat="1" ht="12.75">
      <c r="A58" s="770" t="s">
        <v>334</v>
      </c>
      <c r="B58" s="920">
        <v>384.959</v>
      </c>
      <c r="C58" s="920">
        <v>331.596</v>
      </c>
      <c r="D58" s="920">
        <v>755.4979343654288</v>
      </c>
      <c r="E58" s="920">
        <v>727.5519774700001</v>
      </c>
      <c r="F58" s="920">
        <v>-53.363</v>
      </c>
      <c r="G58" s="920">
        <v>-13.861995693047833</v>
      </c>
      <c r="H58" s="920">
        <v>-27.945956895428708</v>
      </c>
      <c r="I58" s="920">
        <v>-3.699011688086423</v>
      </c>
    </row>
    <row r="59" spans="1:9" s="20" customFormat="1" ht="12.75">
      <c r="A59" s="770" t="s">
        <v>335</v>
      </c>
      <c r="B59" s="920">
        <v>63.89200000000001</v>
      </c>
      <c r="C59" s="920">
        <v>56.75</v>
      </c>
      <c r="D59" s="920">
        <v>50.58902820776959</v>
      </c>
      <c r="E59" s="920">
        <v>45.86790237</v>
      </c>
      <c r="F59" s="920">
        <v>-7.14200000000001</v>
      </c>
      <c r="G59" s="920">
        <v>-11.178238277092607</v>
      </c>
      <c r="H59" s="920">
        <v>-4.721125837769584</v>
      </c>
      <c r="I59" s="920">
        <v>-9.33231177792125</v>
      </c>
    </row>
    <row r="60" spans="1:9" s="20" customFormat="1" ht="12.75">
      <c r="A60" s="770" t="s">
        <v>336</v>
      </c>
      <c r="B60" s="920">
        <v>125.576</v>
      </c>
      <c r="C60" s="920">
        <v>164.80400000000003</v>
      </c>
      <c r="D60" s="920">
        <v>246.79818546595766</v>
      </c>
      <c r="E60" s="920">
        <v>183.6386839</v>
      </c>
      <c r="F60" s="920">
        <v>39.22800000000004</v>
      </c>
      <c r="G60" s="920">
        <v>31.238453207619322</v>
      </c>
      <c r="H60" s="920">
        <v>-63.15950156595767</v>
      </c>
      <c r="I60" s="920">
        <v>-25.591558319892766</v>
      </c>
    </row>
    <row r="61" spans="1:9" s="20" customFormat="1" ht="12.75">
      <c r="A61" s="770" t="s">
        <v>337</v>
      </c>
      <c r="B61" s="920">
        <v>108.83200000000002</v>
      </c>
      <c r="C61" s="920">
        <v>113.069</v>
      </c>
      <c r="D61" s="920">
        <v>178.93354428</v>
      </c>
      <c r="E61" s="920">
        <v>193.01002546</v>
      </c>
      <c r="F61" s="920">
        <v>4.236999999999981</v>
      </c>
      <c r="G61" s="920">
        <v>3.8931564245809867</v>
      </c>
      <c r="H61" s="920">
        <v>14.076481180000002</v>
      </c>
      <c r="I61" s="920">
        <v>7.866876631009302</v>
      </c>
    </row>
    <row r="62" spans="1:9" s="20" customFormat="1" ht="12.75" hidden="1">
      <c r="A62" s="770" t="s">
        <v>338</v>
      </c>
      <c r="B62" s="920">
        <v>0</v>
      </c>
      <c r="C62" s="920">
        <v>0</v>
      </c>
      <c r="D62" s="920">
        <v>0</v>
      </c>
      <c r="E62" s="920">
        <v>0</v>
      </c>
      <c r="F62" s="920">
        <v>0</v>
      </c>
      <c r="G62" s="920" t="e">
        <v>#DIV/0!</v>
      </c>
      <c r="H62" s="920">
        <v>0</v>
      </c>
      <c r="I62" s="920" t="e">
        <v>#DIV/0!</v>
      </c>
    </row>
    <row r="63" spans="1:9" s="20" customFormat="1" ht="12.75">
      <c r="A63" s="771" t="s">
        <v>339</v>
      </c>
      <c r="B63" s="928">
        <v>245.16</v>
      </c>
      <c r="C63" s="928">
        <v>287.0690000000001</v>
      </c>
      <c r="D63" s="928">
        <v>565.2629999999999</v>
      </c>
      <c r="E63" s="928">
        <v>665.6890000000001</v>
      </c>
      <c r="F63" s="928">
        <v>41.90900000000008</v>
      </c>
      <c r="G63" s="928">
        <v>17.09455049763423</v>
      </c>
      <c r="H63" s="928">
        <v>100.42600000000016</v>
      </c>
      <c r="I63" s="928">
        <v>17.766243323904124</v>
      </c>
    </row>
    <row r="64" spans="1:9" s="104" customFormat="1" ht="12.75">
      <c r="A64" s="1422" t="s">
        <v>340</v>
      </c>
      <c r="B64" s="1121">
        <v>3243.207</v>
      </c>
      <c r="C64" s="1121">
        <v>3494.114</v>
      </c>
      <c r="D64" s="1121">
        <v>4340.192464191185</v>
      </c>
      <c r="E64" s="1121">
        <v>5087.72434983</v>
      </c>
      <c r="F64" s="1121">
        <v>250.90700000000015</v>
      </c>
      <c r="G64" s="1121">
        <v>7.736385620775983</v>
      </c>
      <c r="H64" s="1121">
        <v>747.5318856388158</v>
      </c>
      <c r="I64" s="1121">
        <v>17.22347319401933</v>
      </c>
    </row>
    <row r="65" spans="1:9" s="20" customFormat="1" ht="12.75">
      <c r="A65" s="98" t="s">
        <v>341</v>
      </c>
      <c r="B65" s="918">
        <v>2762.663</v>
      </c>
      <c r="C65" s="918">
        <v>2953.0119999999997</v>
      </c>
      <c r="D65" s="918">
        <v>3809.7062118811846</v>
      </c>
      <c r="E65" s="918">
        <v>4492.41430812</v>
      </c>
      <c r="F65" s="918">
        <v>190.3489999999997</v>
      </c>
      <c r="G65" s="918">
        <v>6.89005499404016</v>
      </c>
      <c r="H65" s="918">
        <v>682.7080962388154</v>
      </c>
      <c r="I65" s="918">
        <v>17.92022949459147</v>
      </c>
    </row>
    <row r="66" spans="1:9" s="20" customFormat="1" ht="12.75">
      <c r="A66" s="770" t="s">
        <v>342</v>
      </c>
      <c r="B66" s="920">
        <v>27.81</v>
      </c>
      <c r="C66" s="920">
        <v>43.159</v>
      </c>
      <c r="D66" s="920">
        <v>4.1</v>
      </c>
      <c r="E66" s="920">
        <v>3.9</v>
      </c>
      <c r="F66" s="920">
        <v>15.349</v>
      </c>
      <c r="G66" s="920">
        <v>55.19237684286228</v>
      </c>
      <c r="H66" s="920">
        <v>-0.2</v>
      </c>
      <c r="I66" s="920">
        <v>-4.8780487804877986</v>
      </c>
    </row>
    <row r="67" spans="1:9" s="20" customFormat="1" ht="12.75">
      <c r="A67" s="770" t="s">
        <v>343</v>
      </c>
      <c r="B67" s="920">
        <v>331.052</v>
      </c>
      <c r="C67" s="920">
        <v>354.705</v>
      </c>
      <c r="D67" s="920">
        <v>361.65</v>
      </c>
      <c r="E67" s="920">
        <v>398.054</v>
      </c>
      <c r="F67" s="920">
        <v>23.652999999999963</v>
      </c>
      <c r="G67" s="920">
        <v>7.144799004386006</v>
      </c>
      <c r="H67" s="920">
        <v>36.403999999999996</v>
      </c>
      <c r="I67" s="920">
        <v>10.066085994746302</v>
      </c>
    </row>
    <row r="68" spans="1:9" s="20" customFormat="1" ht="12.75">
      <c r="A68" s="770" t="s">
        <v>344</v>
      </c>
      <c r="B68" s="920">
        <v>121.68199999999999</v>
      </c>
      <c r="C68" s="920">
        <v>143.238</v>
      </c>
      <c r="D68" s="920">
        <v>164.73625231</v>
      </c>
      <c r="E68" s="920">
        <v>193.35604171</v>
      </c>
      <c r="F68" s="920">
        <v>21.55600000000001</v>
      </c>
      <c r="G68" s="920">
        <v>17.715027695139803</v>
      </c>
      <c r="H68" s="920">
        <v>28.619789400000002</v>
      </c>
      <c r="I68" s="920">
        <v>17.373097298670725</v>
      </c>
    </row>
    <row r="69" spans="1:9" s="379" customFormat="1" ht="12.75">
      <c r="A69" s="1422" t="s">
        <v>345</v>
      </c>
      <c r="B69" s="1121">
        <v>13130.795000000002</v>
      </c>
      <c r="C69" s="1121">
        <v>13135.693</v>
      </c>
      <c r="D69" s="1121">
        <v>16129.348712677684</v>
      </c>
      <c r="E69" s="1121">
        <v>16931.06658682</v>
      </c>
      <c r="F69" s="1121">
        <v>4.89799999999741</v>
      </c>
      <c r="G69" s="1121">
        <v>0.03730162568220286</v>
      </c>
      <c r="H69" s="1121">
        <v>801.7178741423177</v>
      </c>
      <c r="I69" s="1121">
        <v>4.9705532965020875</v>
      </c>
    </row>
    <row r="70" spans="1:9" s="20" customFormat="1" ht="12.75">
      <c r="A70" s="770" t="s">
        <v>346</v>
      </c>
      <c r="B70" s="920">
        <v>2491.568</v>
      </c>
      <c r="C70" s="920">
        <v>2488.218</v>
      </c>
      <c r="D70" s="920">
        <v>2893.53669541</v>
      </c>
      <c r="E70" s="920">
        <v>2910.42717054</v>
      </c>
      <c r="F70" s="920">
        <v>-3.350000000000364</v>
      </c>
      <c r="G70" s="920">
        <v>-0.1344534847132554</v>
      </c>
      <c r="H70" s="920">
        <v>16.89047513000014</v>
      </c>
      <c r="I70" s="920">
        <v>0.5837311535324021</v>
      </c>
    </row>
    <row r="71" spans="1:9" s="20" customFormat="1" ht="12.75">
      <c r="A71" s="770" t="s">
        <v>347</v>
      </c>
      <c r="B71" s="920">
        <v>1306.635</v>
      </c>
      <c r="C71" s="920">
        <v>1348.3039999999999</v>
      </c>
      <c r="D71" s="920">
        <v>1722.9098166200001</v>
      </c>
      <c r="E71" s="920">
        <v>1787.7022228100002</v>
      </c>
      <c r="F71" s="920">
        <v>41.66899999999987</v>
      </c>
      <c r="G71" s="920">
        <v>3.189031366831584</v>
      </c>
      <c r="H71" s="920">
        <v>64.79240619000007</v>
      </c>
      <c r="I71" s="920">
        <v>3.7606382855899927</v>
      </c>
    </row>
    <row r="72" spans="1:9" s="20" customFormat="1" ht="12.75">
      <c r="A72" s="770" t="s">
        <v>348</v>
      </c>
      <c r="B72" s="920">
        <v>5.229</v>
      </c>
      <c r="C72" s="920">
        <v>0</v>
      </c>
      <c r="D72" s="920">
        <v>16.084</v>
      </c>
      <c r="E72" s="920">
        <v>35.15178534</v>
      </c>
      <c r="F72" s="920">
        <v>-5.229</v>
      </c>
      <c r="G72" s="920">
        <v>-100</v>
      </c>
      <c r="H72" s="920">
        <v>19.067785340000004</v>
      </c>
      <c r="I72" s="920">
        <v>118.55126423775184</v>
      </c>
    </row>
    <row r="73" spans="1:9" s="20" customFormat="1" ht="12.75">
      <c r="A73" s="770" t="s">
        <v>349</v>
      </c>
      <c r="B73" s="920">
        <v>1.943</v>
      </c>
      <c r="C73" s="920">
        <v>0</v>
      </c>
      <c r="D73" s="920">
        <v>29.862000000000002</v>
      </c>
      <c r="E73" s="920">
        <v>29.862000000000002</v>
      </c>
      <c r="F73" s="920">
        <v>-1.943</v>
      </c>
      <c r="G73" s="920">
        <v>-100</v>
      </c>
      <c r="H73" s="920">
        <v>0</v>
      </c>
      <c r="I73" s="920">
        <v>0</v>
      </c>
    </row>
    <row r="74" spans="1:9" s="20" customFormat="1" ht="12.75">
      <c r="A74" s="770" t="s">
        <v>350</v>
      </c>
      <c r="B74" s="920">
        <v>2295.8320000000003</v>
      </c>
      <c r="C74" s="920">
        <v>2210.459</v>
      </c>
      <c r="D74" s="920">
        <v>2506.1857490499997</v>
      </c>
      <c r="E74" s="920">
        <v>2662.4235059499997</v>
      </c>
      <c r="F74" s="920">
        <v>-85.3730000000005</v>
      </c>
      <c r="G74" s="920">
        <v>-3.7186083302262753</v>
      </c>
      <c r="H74" s="920">
        <v>156.23775690000002</v>
      </c>
      <c r="I74" s="920">
        <v>6.234085281157785</v>
      </c>
    </row>
    <row r="75" spans="1:9" s="20" customFormat="1" ht="12.75">
      <c r="A75" s="770" t="s">
        <v>351</v>
      </c>
      <c r="B75" s="920">
        <v>2320.1659999999997</v>
      </c>
      <c r="C75" s="920">
        <v>2302.745</v>
      </c>
      <c r="D75" s="920">
        <v>2670.30788064</v>
      </c>
      <c r="E75" s="920">
        <v>2760.8087506300003</v>
      </c>
      <c r="F75" s="920">
        <v>-17.42099999999982</v>
      </c>
      <c r="G75" s="920">
        <v>-0.7508514476981312</v>
      </c>
      <c r="H75" s="920">
        <v>90.50086999000041</v>
      </c>
      <c r="I75" s="920">
        <v>3.3891548853276734</v>
      </c>
    </row>
    <row r="76" spans="1:9" s="20" customFormat="1" ht="12.75">
      <c r="A76" s="770" t="s">
        <v>352</v>
      </c>
      <c r="B76" s="920">
        <v>365.398</v>
      </c>
      <c r="C76" s="920">
        <v>356.516</v>
      </c>
      <c r="D76" s="920">
        <v>406.00771534768216</v>
      </c>
      <c r="E76" s="920">
        <v>571.300237</v>
      </c>
      <c r="F76" s="920">
        <v>-8.882000000000005</v>
      </c>
      <c r="G76" s="920">
        <v>-2.4307741148008484</v>
      </c>
      <c r="H76" s="920">
        <v>165.29252165231787</v>
      </c>
      <c r="I76" s="920">
        <v>40.71167009985775</v>
      </c>
    </row>
    <row r="77" spans="1:9" s="20" customFormat="1" ht="12.75">
      <c r="A77" s="771" t="s">
        <v>353</v>
      </c>
      <c r="B77" s="928">
        <v>4344.024000000001</v>
      </c>
      <c r="C77" s="928">
        <v>4429.451</v>
      </c>
      <c r="D77" s="928">
        <v>5884.45485561</v>
      </c>
      <c r="E77" s="928">
        <v>6173.39091455</v>
      </c>
      <c r="F77" s="928">
        <v>85.42699999999877</v>
      </c>
      <c r="G77" s="928">
        <v>1.9665407005117548</v>
      </c>
      <c r="H77" s="928">
        <v>288.9360589400003</v>
      </c>
      <c r="I77" s="928">
        <v>4.910158477374338</v>
      </c>
    </row>
    <row r="78" spans="1:9" s="104" customFormat="1" ht="12.75">
      <c r="A78" s="1422" t="s">
        <v>354</v>
      </c>
      <c r="B78" s="1121">
        <v>45635.74599999999</v>
      </c>
      <c r="C78" s="1121">
        <v>45033.41</v>
      </c>
      <c r="D78" s="1121">
        <v>55732.86741249085</v>
      </c>
      <c r="E78" s="1121">
        <v>56318.55088405676</v>
      </c>
      <c r="F78" s="1121">
        <v>-602.3359999999884</v>
      </c>
      <c r="G78" s="1121">
        <v>-1.3198776240011252</v>
      </c>
      <c r="H78" s="1121">
        <v>585.6834715659134</v>
      </c>
      <c r="I78" s="1121">
        <v>1.0508762580456248</v>
      </c>
    </row>
    <row r="79" spans="1:9" s="20" customFormat="1" ht="12.75">
      <c r="A79" s="98" t="s">
        <v>355</v>
      </c>
      <c r="B79" s="918">
        <v>20022.215</v>
      </c>
      <c r="C79" s="918">
        <v>19682.705</v>
      </c>
      <c r="D79" s="918">
        <v>23730.705280114453</v>
      </c>
      <c r="E79" s="918">
        <v>23689.389905759737</v>
      </c>
      <c r="F79" s="918">
        <v>-339.5099999999984</v>
      </c>
      <c r="G79" s="918">
        <v>-1.6956665383924725</v>
      </c>
      <c r="H79" s="918">
        <v>-41.31537435471546</v>
      </c>
      <c r="I79" s="918">
        <v>-0.17410091216014711</v>
      </c>
    </row>
    <row r="80" spans="1:9" s="20" customFormat="1" ht="12.75">
      <c r="A80" s="770" t="s">
        <v>356</v>
      </c>
      <c r="B80" s="920">
        <v>6910.393999999998</v>
      </c>
      <c r="C80" s="920">
        <v>6585.7029999999995</v>
      </c>
      <c r="D80" s="920">
        <v>8661.743186884862</v>
      </c>
      <c r="E80" s="920">
        <v>8807.839887300002</v>
      </c>
      <c r="F80" s="920">
        <v>-324.6909999999989</v>
      </c>
      <c r="G80" s="920">
        <v>-4.69858882141885</v>
      </c>
      <c r="H80" s="920">
        <v>146.09670041514073</v>
      </c>
      <c r="I80" s="920">
        <v>1.6866893564375398</v>
      </c>
    </row>
    <row r="81" spans="1:9" s="20" customFormat="1" ht="12.75">
      <c r="A81" s="770" t="s">
        <v>357</v>
      </c>
      <c r="B81" s="920">
        <v>3765.072</v>
      </c>
      <c r="C81" s="920">
        <v>3592.2770000000005</v>
      </c>
      <c r="D81" s="920">
        <v>5063.510119625611</v>
      </c>
      <c r="E81" s="920">
        <v>5304.74568835</v>
      </c>
      <c r="F81" s="920">
        <v>-172.795</v>
      </c>
      <c r="G81" s="920">
        <v>-4.58942086632074</v>
      </c>
      <c r="H81" s="920">
        <v>241.23556872438894</v>
      </c>
      <c r="I81" s="920">
        <v>4.764196437356494</v>
      </c>
    </row>
    <row r="82" spans="1:9" s="20" customFormat="1" ht="12.75">
      <c r="A82" s="770" t="s">
        <v>358</v>
      </c>
      <c r="B82" s="920">
        <v>7976.511</v>
      </c>
      <c r="C82" s="920">
        <v>7875.583999999998</v>
      </c>
      <c r="D82" s="920">
        <v>9926.695243915414</v>
      </c>
      <c r="E82" s="920">
        <v>9484.51897752996</v>
      </c>
      <c r="F82" s="920">
        <v>-100.92700000000241</v>
      </c>
      <c r="G82" s="920">
        <v>-1.2653025865569847</v>
      </c>
      <c r="H82" s="920">
        <v>-442.17626638545335</v>
      </c>
      <c r="I82" s="920">
        <v>-4.454415649120347</v>
      </c>
    </row>
    <row r="83" spans="1:9" s="20" customFormat="1" ht="12.75">
      <c r="A83" s="770" t="s">
        <v>359</v>
      </c>
      <c r="B83" s="920">
        <v>6351.335000000001</v>
      </c>
      <c r="C83" s="920">
        <v>6647.945</v>
      </c>
      <c r="D83" s="920">
        <v>7266.930245140509</v>
      </c>
      <c r="E83" s="920">
        <v>7990.537488195043</v>
      </c>
      <c r="F83" s="920">
        <v>296.60999999999876</v>
      </c>
      <c r="G83" s="920">
        <v>4.670041810107619</v>
      </c>
      <c r="H83" s="920">
        <v>723.6072430545337</v>
      </c>
      <c r="I83" s="920">
        <v>9.957536657771268</v>
      </c>
    </row>
    <row r="84" spans="1:9" s="20" customFormat="1" ht="12.75">
      <c r="A84" s="771" t="s">
        <v>360</v>
      </c>
      <c r="B84" s="928">
        <v>610.2190000000002</v>
      </c>
      <c r="C84" s="928">
        <v>649.1959999999999</v>
      </c>
      <c r="D84" s="928">
        <v>1083.28333681</v>
      </c>
      <c r="E84" s="928">
        <v>1041.518936922029</v>
      </c>
      <c r="F84" s="928">
        <v>38.97699999999975</v>
      </c>
      <c r="G84" s="928">
        <v>6.3873789573906645</v>
      </c>
      <c r="H84" s="928">
        <v>-41.76439988797097</v>
      </c>
      <c r="I84" s="928">
        <v>-3.855353301284661</v>
      </c>
    </row>
    <row r="85" spans="1:9" s="104" customFormat="1" ht="12.75">
      <c r="A85" s="1422" t="s">
        <v>361</v>
      </c>
      <c r="B85" s="1121">
        <v>13917.49</v>
      </c>
      <c r="C85" s="1121">
        <v>13478.15</v>
      </c>
      <c r="D85" s="1121">
        <v>24913.45078997188</v>
      </c>
      <c r="E85" s="1121">
        <v>24982.549153618154</v>
      </c>
      <c r="F85" s="1121">
        <v>-439.34</v>
      </c>
      <c r="G85" s="1121">
        <v>-3.1567473732691753</v>
      </c>
      <c r="H85" s="1121">
        <v>69.09836364627336</v>
      </c>
      <c r="I85" s="1121">
        <v>0.2773536441370326</v>
      </c>
    </row>
    <row r="86" spans="1:9" s="20" customFormat="1" ht="12.75">
      <c r="A86" s="98" t="s">
        <v>362</v>
      </c>
      <c r="B86" s="918">
        <v>170.788</v>
      </c>
      <c r="C86" s="918">
        <v>152.976</v>
      </c>
      <c r="D86" s="918">
        <v>531.827</v>
      </c>
      <c r="E86" s="918">
        <v>473.80100000000004</v>
      </c>
      <c r="F86" s="918">
        <v>-17.812000000000012</v>
      </c>
      <c r="G86" s="918">
        <v>-10.429304166569086</v>
      </c>
      <c r="H86" s="918">
        <v>-58.025999999999954</v>
      </c>
      <c r="I86" s="918">
        <v>-10.910690882561425</v>
      </c>
    </row>
    <row r="87" spans="1:9" s="20" customFormat="1" ht="12.75">
      <c r="A87" s="770" t="s">
        <v>363</v>
      </c>
      <c r="B87" s="920">
        <v>1069.871</v>
      </c>
      <c r="C87" s="920">
        <v>777.7429999999999</v>
      </c>
      <c r="D87" s="920">
        <v>1555.8763528018796</v>
      </c>
      <c r="E87" s="920">
        <v>1295.25028504</v>
      </c>
      <c r="F87" s="920">
        <v>-292.12800000000016</v>
      </c>
      <c r="G87" s="920">
        <v>-27.304974151089255</v>
      </c>
      <c r="H87" s="920">
        <v>-260.62606776187954</v>
      </c>
      <c r="I87" s="920">
        <v>-16.751078406232892</v>
      </c>
    </row>
    <row r="88" spans="1:9" s="20" customFormat="1" ht="12.75">
      <c r="A88" s="770" t="s">
        <v>364</v>
      </c>
      <c r="B88" s="920">
        <v>1321.985</v>
      </c>
      <c r="C88" s="920">
        <v>1327.218</v>
      </c>
      <c r="D88" s="920">
        <v>1925.3011749799996</v>
      </c>
      <c r="E88" s="920">
        <v>1811.7027146499993</v>
      </c>
      <c r="F88" s="920">
        <v>5.233000000000175</v>
      </c>
      <c r="G88" s="920">
        <v>0.3958441283373242</v>
      </c>
      <c r="H88" s="920">
        <v>-113.59846033000031</v>
      </c>
      <c r="I88" s="920">
        <v>-5.900295590438228</v>
      </c>
    </row>
    <row r="89" spans="1:9" s="20" customFormat="1" ht="12.75">
      <c r="A89" s="770" t="s">
        <v>365</v>
      </c>
      <c r="B89" s="920">
        <v>2824.224</v>
      </c>
      <c r="C89" s="920">
        <v>2834.644</v>
      </c>
      <c r="D89" s="920">
        <v>2790.6950000000006</v>
      </c>
      <c r="E89" s="920">
        <v>2750.3759999999997</v>
      </c>
      <c r="F89" s="920">
        <v>10.419999999999618</v>
      </c>
      <c r="G89" s="920">
        <v>0.3689509047440861</v>
      </c>
      <c r="H89" s="920">
        <v>-40.31900000000087</v>
      </c>
      <c r="I89" s="920">
        <v>-1.444765551233684</v>
      </c>
    </row>
    <row r="90" spans="1:9" s="20" customFormat="1" ht="12.75">
      <c r="A90" s="770" t="s">
        <v>366</v>
      </c>
      <c r="B90" s="920">
        <v>227.21200000000005</v>
      </c>
      <c r="C90" s="920">
        <v>181.709</v>
      </c>
      <c r="D90" s="920">
        <v>366.05780522</v>
      </c>
      <c r="E90" s="920">
        <v>347.69760878</v>
      </c>
      <c r="F90" s="920">
        <v>-45.50300000000004</v>
      </c>
      <c r="G90" s="920">
        <v>-20.026671126525024</v>
      </c>
      <c r="H90" s="920">
        <v>-18.36019643999998</v>
      </c>
      <c r="I90" s="920">
        <v>-5.0156549534480055</v>
      </c>
    </row>
    <row r="91" spans="1:9" s="20" customFormat="1" ht="12.75">
      <c r="A91" s="770" t="s">
        <v>367</v>
      </c>
      <c r="B91" s="920">
        <v>308.463</v>
      </c>
      <c r="C91" s="920">
        <v>239.245</v>
      </c>
      <c r="D91" s="920">
        <v>73.95599999999999</v>
      </c>
      <c r="E91" s="920">
        <v>82.675</v>
      </c>
      <c r="F91" s="920">
        <v>-69.21800000000002</v>
      </c>
      <c r="G91" s="920">
        <v>-22.439644300937232</v>
      </c>
      <c r="H91" s="920">
        <v>8.719000000000008</v>
      </c>
      <c r="I91" s="920">
        <v>11.789442371139609</v>
      </c>
    </row>
    <row r="92" spans="1:9" s="20" customFormat="1" ht="12.75">
      <c r="A92" s="770" t="s">
        <v>368</v>
      </c>
      <c r="B92" s="920">
        <v>1430.297</v>
      </c>
      <c r="C92" s="920">
        <v>1370.8780000000002</v>
      </c>
      <c r="D92" s="920">
        <v>2069.8173357799997</v>
      </c>
      <c r="E92" s="920">
        <v>1977.6673357800003</v>
      </c>
      <c r="F92" s="920">
        <v>-59.41899999999987</v>
      </c>
      <c r="G92" s="920">
        <v>-4.154312006527307</v>
      </c>
      <c r="H92" s="920">
        <v>-92.14999999999941</v>
      </c>
      <c r="I92" s="920">
        <v>-4.452083689079412</v>
      </c>
    </row>
    <row r="93" spans="1:9" s="20" customFormat="1" ht="12.75">
      <c r="A93" s="770" t="s">
        <v>369</v>
      </c>
      <c r="B93" s="920">
        <v>164.11100000000002</v>
      </c>
      <c r="C93" s="920">
        <v>105.851</v>
      </c>
      <c r="D93" s="920">
        <v>22.372999999999998</v>
      </c>
      <c r="E93" s="920">
        <v>22.372999999999998</v>
      </c>
      <c r="F93" s="920">
        <v>-58.26</v>
      </c>
      <c r="G93" s="920">
        <v>-35.500362559487186</v>
      </c>
      <c r="H93" s="920">
        <v>0</v>
      </c>
      <c r="I93" s="920">
        <v>0</v>
      </c>
    </row>
    <row r="94" spans="1:9" s="20" customFormat="1" ht="12.75">
      <c r="A94" s="770" t="s">
        <v>370</v>
      </c>
      <c r="B94" s="920">
        <v>1660.22</v>
      </c>
      <c r="C94" s="920">
        <v>1586.107</v>
      </c>
      <c r="D94" s="920">
        <v>1674.297</v>
      </c>
      <c r="E94" s="920">
        <v>1657.1580000000001</v>
      </c>
      <c r="F94" s="920">
        <v>-74.11300000000006</v>
      </c>
      <c r="G94" s="920">
        <v>-4.464046933538931</v>
      </c>
      <c r="H94" s="920">
        <v>-17.138999999999896</v>
      </c>
      <c r="I94" s="920">
        <v>-1.023653509502788</v>
      </c>
    </row>
    <row r="95" spans="1:9" s="20" customFormat="1" ht="12.75">
      <c r="A95" s="770" t="s">
        <v>371</v>
      </c>
      <c r="B95" s="920">
        <v>326.497</v>
      </c>
      <c r="C95" s="920">
        <v>333.239</v>
      </c>
      <c r="D95" s="920">
        <v>680.4795568500001</v>
      </c>
      <c r="E95" s="920">
        <v>745.07251807</v>
      </c>
      <c r="F95" s="920">
        <v>6.741999999999962</v>
      </c>
      <c r="G95" s="920">
        <v>2.0649500607968716</v>
      </c>
      <c r="H95" s="920">
        <v>64.59296121999989</v>
      </c>
      <c r="I95" s="920">
        <v>9.492270644985487</v>
      </c>
    </row>
    <row r="96" spans="1:9" s="20" customFormat="1" ht="12.75">
      <c r="A96" s="770" t="s">
        <v>463</v>
      </c>
      <c r="B96" s="920">
        <v>2486.531</v>
      </c>
      <c r="C96" s="920">
        <v>2566.641</v>
      </c>
      <c r="D96" s="920">
        <v>10734.14756434</v>
      </c>
      <c r="E96" s="920">
        <v>11386.454657788154</v>
      </c>
      <c r="F96" s="920">
        <v>80.11000000000013</v>
      </c>
      <c r="G96" s="920">
        <v>3.2217575409275065</v>
      </c>
      <c r="H96" s="920">
        <v>652.307093448153</v>
      </c>
      <c r="I96" s="920">
        <v>6.076934284145559</v>
      </c>
    </row>
    <row r="97" spans="1:9" s="20" customFormat="1" ht="12.75">
      <c r="A97" s="771" t="s">
        <v>372</v>
      </c>
      <c r="B97" s="928">
        <v>1927.2909999999997</v>
      </c>
      <c r="C97" s="928">
        <v>2001.899</v>
      </c>
      <c r="D97" s="928">
        <v>2488.623</v>
      </c>
      <c r="E97" s="928">
        <v>2432.3210335100002</v>
      </c>
      <c r="F97" s="928">
        <v>74.60800000000017</v>
      </c>
      <c r="G97" s="928">
        <v>3.8711331085964797</v>
      </c>
      <c r="H97" s="928">
        <v>-56.30196648999981</v>
      </c>
      <c r="I97" s="928">
        <v>-2.2623742724390077</v>
      </c>
    </row>
    <row r="98" spans="1:9" s="104" customFormat="1" ht="12.75">
      <c r="A98" s="1422" t="s">
        <v>399</v>
      </c>
      <c r="B98" s="1121">
        <v>18367.3513</v>
      </c>
      <c r="C98" s="1121">
        <v>18658.134000000002</v>
      </c>
      <c r="D98" s="1121">
        <v>21163.271202733773</v>
      </c>
      <c r="E98" s="1121">
        <v>22490.72092370154</v>
      </c>
      <c r="F98" s="1121">
        <v>290.7827000000034</v>
      </c>
      <c r="G98" s="1121">
        <v>1.5831498796454304</v>
      </c>
      <c r="H98" s="1121">
        <v>1327.4497209677684</v>
      </c>
      <c r="I98" s="1121">
        <v>6.272422199061054</v>
      </c>
    </row>
    <row r="99" spans="1:9" s="20" customFormat="1" ht="12.75">
      <c r="A99" s="98" t="s">
        <v>400</v>
      </c>
      <c r="B99" s="918">
        <v>2796.305</v>
      </c>
      <c r="C99" s="918">
        <v>2981.666</v>
      </c>
      <c r="D99" s="918">
        <v>3434.2695160300837</v>
      </c>
      <c r="E99" s="918">
        <v>3487.6017937899996</v>
      </c>
      <c r="F99" s="918">
        <v>185.36100000000033</v>
      </c>
      <c r="G99" s="918">
        <v>6.628783340873056</v>
      </c>
      <c r="H99" s="918">
        <v>53.332277759915996</v>
      </c>
      <c r="I99" s="918">
        <v>1.5529438650920608</v>
      </c>
    </row>
    <row r="100" spans="1:9" s="20" customFormat="1" ht="12.75">
      <c r="A100" s="770" t="s">
        <v>401</v>
      </c>
      <c r="B100" s="920">
        <v>4627.730999999999</v>
      </c>
      <c r="C100" s="920">
        <v>4483.640999999999</v>
      </c>
      <c r="D100" s="920">
        <v>4339.924406777917</v>
      </c>
      <c r="E100" s="920">
        <v>4410.330482340001</v>
      </c>
      <c r="F100" s="920">
        <v>-144.09</v>
      </c>
      <c r="G100" s="920">
        <v>-3.113620908389018</v>
      </c>
      <c r="H100" s="920">
        <v>70.40607556208397</v>
      </c>
      <c r="I100" s="920">
        <v>1.6222880622557994</v>
      </c>
    </row>
    <row r="101" spans="1:9" s="20" customFormat="1" ht="12.75">
      <c r="A101" s="770" t="s">
        <v>402</v>
      </c>
      <c r="B101" s="920">
        <v>209.05</v>
      </c>
      <c r="C101" s="920">
        <v>214.13600000000005</v>
      </c>
      <c r="D101" s="920">
        <v>149.36279966</v>
      </c>
      <c r="E101" s="920">
        <v>154.40079966000002</v>
      </c>
      <c r="F101" s="920">
        <v>5.086000000000041</v>
      </c>
      <c r="G101" s="920">
        <v>2.4329107868931072</v>
      </c>
      <c r="H101" s="920">
        <v>5.038000000000011</v>
      </c>
      <c r="I101" s="920">
        <v>3.372995157742219</v>
      </c>
    </row>
    <row r="102" spans="1:9" s="20" customFormat="1" ht="12.75">
      <c r="A102" s="770" t="s">
        <v>403</v>
      </c>
      <c r="B102" s="920">
        <v>184.025</v>
      </c>
      <c r="C102" s="920">
        <v>200.479</v>
      </c>
      <c r="D102" s="920">
        <v>250.19324400940545</v>
      </c>
      <c r="E102" s="920">
        <v>242.44558404</v>
      </c>
      <c r="F102" s="920">
        <v>16.454000000000008</v>
      </c>
      <c r="G102" s="920">
        <v>8.941176470588239</v>
      </c>
      <c r="H102" s="920">
        <v>-7.747659969405447</v>
      </c>
      <c r="I102" s="920">
        <v>-3.0966703357961944</v>
      </c>
    </row>
    <row r="103" spans="1:9" s="20" customFormat="1" ht="12.75">
      <c r="A103" s="770" t="s">
        <v>404</v>
      </c>
      <c r="B103" s="920">
        <v>114.21130000000002</v>
      </c>
      <c r="C103" s="920">
        <v>103.835</v>
      </c>
      <c r="D103" s="920">
        <v>252.78980562417513</v>
      </c>
      <c r="E103" s="920">
        <v>206.32405538000003</v>
      </c>
      <c r="F103" s="920">
        <v>-10.376300000000029</v>
      </c>
      <c r="G103" s="920">
        <v>-9.08517808658165</v>
      </c>
      <c r="H103" s="920">
        <v>-46.4657502441751</v>
      </c>
      <c r="I103" s="920">
        <v>-18.3811804156597</v>
      </c>
    </row>
    <row r="104" spans="1:9" s="20" customFormat="1" ht="12.75">
      <c r="A104" s="770" t="s">
        <v>411</v>
      </c>
      <c r="B104" s="920">
        <v>1862.295</v>
      </c>
      <c r="C104" s="920">
        <v>1856.8120000000004</v>
      </c>
      <c r="D104" s="920">
        <v>2727.369907411553</v>
      </c>
      <c r="E104" s="920">
        <v>2864.7967143399997</v>
      </c>
      <c r="F104" s="920">
        <v>-5.48299999999972</v>
      </c>
      <c r="G104" s="920">
        <v>-0.2944216678882626</v>
      </c>
      <c r="H104" s="920">
        <v>137.4268069284467</v>
      </c>
      <c r="I104" s="920">
        <v>5.038803374452183</v>
      </c>
    </row>
    <row r="105" spans="1:9" s="20" customFormat="1" ht="12.75">
      <c r="A105" s="770" t="s">
        <v>412</v>
      </c>
      <c r="B105" s="920">
        <v>3736.91</v>
      </c>
      <c r="C105" s="920">
        <v>3904.0520000000006</v>
      </c>
      <c r="D105" s="920">
        <v>4661.854223847507</v>
      </c>
      <c r="E105" s="920">
        <v>4705.558549511539</v>
      </c>
      <c r="F105" s="920">
        <v>167.14200000000073</v>
      </c>
      <c r="G105" s="920">
        <v>4.472732819361471</v>
      </c>
      <c r="H105" s="920">
        <v>43.704325664032694</v>
      </c>
      <c r="I105" s="920">
        <v>0.937488037280642</v>
      </c>
    </row>
    <row r="106" spans="1:9" s="20" customFormat="1" ht="12.75">
      <c r="A106" s="770" t="s">
        <v>413</v>
      </c>
      <c r="B106" s="920">
        <v>761.132</v>
      </c>
      <c r="C106" s="920">
        <v>813.95</v>
      </c>
      <c r="D106" s="920">
        <v>914.234880265971</v>
      </c>
      <c r="E106" s="920">
        <v>904.5350500199999</v>
      </c>
      <c r="F106" s="920">
        <v>52.8180000000001</v>
      </c>
      <c r="G106" s="920">
        <v>6.93940078724848</v>
      </c>
      <c r="H106" s="920">
        <v>-9.699830245971157</v>
      </c>
      <c r="I106" s="920">
        <v>-1.0609779232169814</v>
      </c>
    </row>
    <row r="107" spans="1:9" s="20" customFormat="1" ht="12.75">
      <c r="A107" s="771" t="s">
        <v>414</v>
      </c>
      <c r="B107" s="928">
        <v>4075.691999999999</v>
      </c>
      <c r="C107" s="928">
        <v>4099.563</v>
      </c>
      <c r="D107" s="928">
        <v>4433.272419107158</v>
      </c>
      <c r="E107" s="928">
        <v>5514.7278946199995</v>
      </c>
      <c r="F107" s="928">
        <v>23.871000000001004</v>
      </c>
      <c r="G107" s="928">
        <v>0.585691951207329</v>
      </c>
      <c r="H107" s="928">
        <v>1081.455475512841</v>
      </c>
      <c r="I107" s="928">
        <v>24.39406770609963</v>
      </c>
    </row>
    <row r="108" spans="1:9" s="104" customFormat="1" ht="12.75">
      <c r="A108" s="1422" t="s">
        <v>415</v>
      </c>
      <c r="B108" s="1121">
        <v>8120.105999999998</v>
      </c>
      <c r="C108" s="1121">
        <v>8252.679</v>
      </c>
      <c r="D108" s="1121">
        <v>9437.146244450229</v>
      </c>
      <c r="E108" s="1121">
        <v>10347.750967338336</v>
      </c>
      <c r="F108" s="1121">
        <v>132.57300000000214</v>
      </c>
      <c r="G108" s="1121">
        <v>1.63265110086004</v>
      </c>
      <c r="H108" s="1121">
        <v>910.6047228881071</v>
      </c>
      <c r="I108" s="1121">
        <v>9.649153454876394</v>
      </c>
    </row>
    <row r="109" spans="1:9" s="20" customFormat="1" ht="12.75">
      <c r="A109" s="98" t="s">
        <v>416</v>
      </c>
      <c r="B109" s="918">
        <v>3865.6869999999994</v>
      </c>
      <c r="C109" s="918">
        <v>4072.501</v>
      </c>
      <c r="D109" s="918">
        <v>5326.415646149304</v>
      </c>
      <c r="E109" s="918">
        <v>5469.782012250001</v>
      </c>
      <c r="F109" s="918">
        <v>206.81400000000076</v>
      </c>
      <c r="G109" s="918">
        <v>5.349993416435443</v>
      </c>
      <c r="H109" s="918">
        <v>143.36636610069672</v>
      </c>
      <c r="I109" s="918">
        <v>2.691610561867106</v>
      </c>
    </row>
    <row r="110" spans="1:9" s="20" customFormat="1" ht="12.75">
      <c r="A110" s="770" t="s">
        <v>417</v>
      </c>
      <c r="B110" s="920">
        <v>1015.7209999999999</v>
      </c>
      <c r="C110" s="920">
        <v>918.7819999999998</v>
      </c>
      <c r="D110" s="920">
        <v>1057.134716634392</v>
      </c>
      <c r="E110" s="920">
        <v>1107.095566114835</v>
      </c>
      <c r="F110" s="920">
        <v>-96.93900000000008</v>
      </c>
      <c r="G110" s="920">
        <v>-9.543860961819249</v>
      </c>
      <c r="H110" s="920">
        <v>49.96084948044313</v>
      </c>
      <c r="I110" s="920">
        <v>4.726062695159977</v>
      </c>
    </row>
    <row r="111" spans="1:9" s="20" customFormat="1" ht="12.75">
      <c r="A111" s="770" t="s">
        <v>418</v>
      </c>
      <c r="B111" s="920">
        <v>3050.353</v>
      </c>
      <c r="C111" s="920">
        <v>3064.637</v>
      </c>
      <c r="D111" s="920">
        <v>2809.995881666534</v>
      </c>
      <c r="E111" s="920">
        <v>3523.0450403099994</v>
      </c>
      <c r="F111" s="920">
        <v>14.284000000000106</v>
      </c>
      <c r="G111" s="920">
        <v>0.46827367193239944</v>
      </c>
      <c r="H111" s="920">
        <v>713.0491586434655</v>
      </c>
      <c r="I111" s="920">
        <v>25.375452088583668</v>
      </c>
    </row>
    <row r="112" spans="1:9" s="20" customFormat="1" ht="12.75">
      <c r="A112" s="771" t="s">
        <v>419</v>
      </c>
      <c r="B112" s="928">
        <v>188.345</v>
      </c>
      <c r="C112" s="928">
        <v>196.75900000000001</v>
      </c>
      <c r="D112" s="928">
        <v>243.6</v>
      </c>
      <c r="E112" s="928">
        <v>247.82834866349998</v>
      </c>
      <c r="F112" s="928">
        <v>8.414000000000016</v>
      </c>
      <c r="G112" s="928">
        <v>4.467333881971921</v>
      </c>
      <c r="H112" s="928">
        <v>4.228348663499986</v>
      </c>
      <c r="I112" s="928">
        <v>1.7357753134236396</v>
      </c>
    </row>
    <row r="113" spans="1:9" ht="12.75">
      <c r="A113" s="1427" t="s">
        <v>420</v>
      </c>
      <c r="B113" s="1428">
        <v>24.053</v>
      </c>
      <c r="C113" s="1428">
        <v>0</v>
      </c>
      <c r="D113" s="1428">
        <v>0</v>
      </c>
      <c r="E113" s="1428">
        <v>0</v>
      </c>
      <c r="F113" s="1428">
        <v>-24.053</v>
      </c>
      <c r="G113" s="1428">
        <v>-100</v>
      </c>
      <c r="H113" s="1428">
        <v>0</v>
      </c>
      <c r="I113" s="1428" t="e">
        <v>#DIV/0!</v>
      </c>
    </row>
    <row r="114" spans="1:9" s="104" customFormat="1" ht="12.75">
      <c r="A114" s="1422" t="s">
        <v>421</v>
      </c>
      <c r="B114" s="1121">
        <v>29149.284000000007</v>
      </c>
      <c r="C114" s="1121">
        <v>29537.188000000006</v>
      </c>
      <c r="D114" s="1121">
        <v>46656.28661592417</v>
      </c>
      <c r="E114" s="1121">
        <v>47674.88110702019</v>
      </c>
      <c r="F114" s="1121">
        <v>387.90399999999863</v>
      </c>
      <c r="G114" s="1121">
        <v>1.3307496678134478</v>
      </c>
      <c r="H114" s="1121">
        <v>1018.5944910960243</v>
      </c>
      <c r="I114" s="1121">
        <v>2.183188086701203</v>
      </c>
    </row>
    <row r="115" spans="1:9" ht="12.75">
      <c r="A115" s="1422" t="s">
        <v>375</v>
      </c>
      <c r="B115" s="1121">
        <v>231820.6063</v>
      </c>
      <c r="C115" s="1121">
        <v>233957.4969</v>
      </c>
      <c r="D115" s="1121">
        <v>306535.72639873094</v>
      </c>
      <c r="E115" s="1121">
        <v>314522.96374587814</v>
      </c>
      <c r="F115" s="1121">
        <v>2136.8905999999843</v>
      </c>
      <c r="G115" s="1121">
        <v>0.9217863045507806</v>
      </c>
      <c r="H115" s="1121">
        <v>7987.237347147195</v>
      </c>
      <c r="I115" s="1121">
        <v>2.605646474224566</v>
      </c>
    </row>
  </sheetData>
  <mergeCells count="4">
    <mergeCell ref="A2:I2"/>
    <mergeCell ref="F5:G5"/>
    <mergeCell ref="H5:I5"/>
    <mergeCell ref="F4:I4"/>
  </mergeCells>
  <printOptions horizontalCentered="1"/>
  <pageMargins left="0.5" right="0.5" top="0.2" bottom="0" header="0.22" footer="0.27"/>
  <pageSetup fitToHeight="1" fitToWidth="1"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5" sqref="F5:G5"/>
    </sheetView>
  </sheetViews>
  <sheetFormatPr defaultColWidth="9.140625" defaultRowHeight="12.75"/>
  <cols>
    <col min="1" max="1" width="28.57421875" style="18" customWidth="1"/>
    <col min="2" max="2" width="7.57421875" style="18" customWidth="1"/>
    <col min="3" max="3" width="8.00390625" style="18" customWidth="1"/>
    <col min="4" max="4" width="7.7109375" style="18" customWidth="1"/>
    <col min="5" max="5" width="7.57421875" style="18" customWidth="1"/>
    <col min="6" max="6" width="7.421875" style="18" customWidth="1"/>
    <col min="7" max="7" width="6.421875" style="18" customWidth="1"/>
    <col min="8" max="8" width="7.140625" style="18" customWidth="1"/>
    <col min="9" max="9" width="8.00390625" style="18" customWidth="1"/>
    <col min="10" max="16384" width="9.140625" style="18" customWidth="1"/>
  </cols>
  <sheetData>
    <row r="1" spans="1:9" ht="12.75">
      <c r="A1" s="185" t="s">
        <v>590</v>
      </c>
      <c r="B1" s="185"/>
      <c r="C1" s="185"/>
      <c r="D1" s="185"/>
      <c r="E1" s="185"/>
      <c r="F1" s="185"/>
      <c r="G1" s="185"/>
      <c r="H1" s="185"/>
      <c r="I1" s="185"/>
    </row>
    <row r="2" spans="1:10" s="374" customFormat="1" ht="15.75">
      <c r="A2" s="1645" t="s">
        <v>1291</v>
      </c>
      <c r="B2" s="1645"/>
      <c r="C2" s="1645"/>
      <c r="D2" s="1645"/>
      <c r="E2" s="1645"/>
      <c r="F2" s="1645"/>
      <c r="G2" s="1645"/>
      <c r="H2" s="1645"/>
      <c r="I2" s="1645"/>
      <c r="J2" s="1602"/>
    </row>
    <row r="3" spans="1:9" ht="12.75">
      <c r="A3" s="104"/>
      <c r="B3" s="104"/>
      <c r="C3" s="104"/>
      <c r="D3" s="104"/>
      <c r="E3" s="104"/>
      <c r="F3" s="104"/>
      <c r="G3" s="104"/>
      <c r="I3" s="103" t="s">
        <v>1343</v>
      </c>
    </row>
    <row r="4" spans="1:9" ht="12.75">
      <c r="A4" s="1435"/>
      <c r="B4" s="1435">
        <v>2007</v>
      </c>
      <c r="C4" s="1435">
        <v>2007</v>
      </c>
      <c r="D4" s="1435">
        <v>2008</v>
      </c>
      <c r="E4" s="1435">
        <v>2008</v>
      </c>
      <c r="F4" s="1648" t="s">
        <v>810</v>
      </c>
      <c r="G4" s="1649"/>
      <c r="H4" s="1649"/>
      <c r="I4" s="1635"/>
    </row>
    <row r="5" spans="1:9" ht="12.75">
      <c r="A5" s="1436" t="s">
        <v>282</v>
      </c>
      <c r="B5" s="1436" t="s">
        <v>909</v>
      </c>
      <c r="C5" s="1436" t="s">
        <v>429</v>
      </c>
      <c r="D5" s="1436" t="s">
        <v>909</v>
      </c>
      <c r="E5" s="1436" t="s">
        <v>429</v>
      </c>
      <c r="F5" s="1646" t="s">
        <v>921</v>
      </c>
      <c r="G5" s="1647"/>
      <c r="H5" s="1646" t="s">
        <v>227</v>
      </c>
      <c r="I5" s="1647"/>
    </row>
    <row r="6" spans="1:9" ht="12.75">
      <c r="A6" s="1437"/>
      <c r="B6" s="1442"/>
      <c r="C6" s="1442"/>
      <c r="D6" s="1442"/>
      <c r="E6" s="1442"/>
      <c r="F6" s="1421" t="s">
        <v>238</v>
      </c>
      <c r="G6" s="1421" t="s">
        <v>531</v>
      </c>
      <c r="H6" s="1421" t="s">
        <v>238</v>
      </c>
      <c r="I6" s="1421" t="s">
        <v>531</v>
      </c>
    </row>
    <row r="7" spans="1:9" ht="12.75">
      <c r="A7" s="1423" t="s">
        <v>239</v>
      </c>
      <c r="B7" s="1425">
        <v>2875.177</v>
      </c>
      <c r="C7" s="1425">
        <v>3007.4049999999997</v>
      </c>
      <c r="D7" s="1425">
        <v>4069.544000000001</v>
      </c>
      <c r="E7" s="1425">
        <v>4461.032</v>
      </c>
      <c r="F7" s="1425">
        <v>132.2279999999996</v>
      </c>
      <c r="G7" s="1425">
        <v>4.598951647150753</v>
      </c>
      <c r="H7" s="1425">
        <v>391.4879999999994</v>
      </c>
      <c r="I7" s="1425">
        <v>9.61994759117973</v>
      </c>
    </row>
    <row r="8" spans="1:9" ht="12.75">
      <c r="A8" s="1423" t="s">
        <v>240</v>
      </c>
      <c r="B8" s="1425">
        <v>3602.5550000000003</v>
      </c>
      <c r="C8" s="1425">
        <v>3509.02</v>
      </c>
      <c r="D8" s="1425">
        <v>2857.1297272891434</v>
      </c>
      <c r="E8" s="1425">
        <v>2617.91061328</v>
      </c>
      <c r="F8" s="1425">
        <v>-93.53500000000031</v>
      </c>
      <c r="G8" s="1425">
        <v>-2.5963517559065803</v>
      </c>
      <c r="H8" s="1425">
        <v>-239.2191140091436</v>
      </c>
      <c r="I8" s="1425">
        <v>-8.372707466668505</v>
      </c>
    </row>
    <row r="9" spans="1:9" ht="12.75">
      <c r="A9" s="1423" t="s">
        <v>241</v>
      </c>
      <c r="B9" s="1425">
        <v>2749.423</v>
      </c>
      <c r="C9" s="1425">
        <v>2885.92</v>
      </c>
      <c r="D9" s="1425">
        <v>5017.719020489999</v>
      </c>
      <c r="E9" s="1425">
        <v>5549.578656300001</v>
      </c>
      <c r="F9" s="1425">
        <v>136.4970000000003</v>
      </c>
      <c r="G9" s="1425">
        <v>4.964568929553594</v>
      </c>
      <c r="H9" s="1425">
        <v>531.8596358100021</v>
      </c>
      <c r="I9" s="1425">
        <v>10.599629705014134</v>
      </c>
    </row>
    <row r="10" spans="1:9" ht="12.75">
      <c r="A10" s="1423" t="s">
        <v>242</v>
      </c>
      <c r="B10" s="1425">
        <v>6077.4580000000005</v>
      </c>
      <c r="C10" s="1425">
        <v>5708.866999999999</v>
      </c>
      <c r="D10" s="1425">
        <v>5750.786699707944</v>
      </c>
      <c r="E10" s="1425">
        <v>5620.987584508121</v>
      </c>
      <c r="F10" s="1425">
        <v>-368.59100000000126</v>
      </c>
      <c r="G10" s="1425">
        <v>-6.064887655332233</v>
      </c>
      <c r="H10" s="1425">
        <v>-129.79911519982306</v>
      </c>
      <c r="I10" s="1425">
        <v>-2.257067110599233</v>
      </c>
    </row>
    <row r="11" spans="1:9" ht="12.75">
      <c r="A11" s="1432" t="s">
        <v>243</v>
      </c>
      <c r="B11" s="1430">
        <v>3443.9130000000005</v>
      </c>
      <c r="C11" s="1430">
        <v>3312.970999999999</v>
      </c>
      <c r="D11" s="1430">
        <v>2459.5750514580286</v>
      </c>
      <c r="E11" s="1430">
        <v>2622.2309065599648</v>
      </c>
      <c r="F11" s="1430">
        <v>-130.94200000000137</v>
      </c>
      <c r="G11" s="1430">
        <v>-3.8021285671270255</v>
      </c>
      <c r="H11" s="1430">
        <v>162.65585510193614</v>
      </c>
      <c r="I11" s="1430">
        <v>6.613169010862842</v>
      </c>
    </row>
    <row r="12" spans="1:9" ht="12.75">
      <c r="A12" s="1433" t="s">
        <v>244</v>
      </c>
      <c r="B12" s="1429">
        <v>2633.544999999999</v>
      </c>
      <c r="C12" s="1429">
        <v>2395.8959999999997</v>
      </c>
      <c r="D12" s="1429">
        <v>3291.211648249915</v>
      </c>
      <c r="E12" s="1429">
        <v>2998.756677948156</v>
      </c>
      <c r="F12" s="1429">
        <v>-237.64899999999943</v>
      </c>
      <c r="G12" s="1429">
        <v>-9.023920229196749</v>
      </c>
      <c r="H12" s="1429">
        <v>-292.4549703017592</v>
      </c>
      <c r="I12" s="1429">
        <v>-8.88593629210296</v>
      </c>
    </row>
    <row r="13" spans="1:9" ht="12.75">
      <c r="A13" s="1423" t="s">
        <v>245</v>
      </c>
      <c r="B13" s="1425">
        <v>190961.44800000003</v>
      </c>
      <c r="C13" s="1425">
        <v>194244.946</v>
      </c>
      <c r="D13" s="1425">
        <v>259845.73482188574</v>
      </c>
      <c r="E13" s="1425">
        <v>266091.43456442875</v>
      </c>
      <c r="F13" s="1425">
        <v>3283.497999999963</v>
      </c>
      <c r="G13" s="1425">
        <v>1.7194559605559563</v>
      </c>
      <c r="H13" s="1425">
        <v>6245.699742543016</v>
      </c>
      <c r="I13" s="1425">
        <v>2.403618341791988</v>
      </c>
    </row>
    <row r="14" spans="1:9" ht="12.75">
      <c r="A14" s="1432" t="s">
        <v>246</v>
      </c>
      <c r="B14" s="1430">
        <v>156107.60300000003</v>
      </c>
      <c r="C14" s="1430">
        <v>157521.245</v>
      </c>
      <c r="D14" s="1430">
        <v>215808.1122151944</v>
      </c>
      <c r="E14" s="1430">
        <v>220331.58788962878</v>
      </c>
      <c r="F14" s="1430">
        <v>1413.6419999999634</v>
      </c>
      <c r="G14" s="1430">
        <v>0.9055561502664051</v>
      </c>
      <c r="H14" s="1430">
        <v>4523.47567443439</v>
      </c>
      <c r="I14" s="1430">
        <v>2.0960637799953408</v>
      </c>
    </row>
    <row r="15" spans="1:9" ht="12.75">
      <c r="A15" s="1431" t="s">
        <v>247</v>
      </c>
      <c r="B15" s="1382">
        <v>133060.11599999998</v>
      </c>
      <c r="C15" s="1382">
        <v>133729.374</v>
      </c>
      <c r="D15" s="1382">
        <v>184555.74449781823</v>
      </c>
      <c r="E15" s="1382">
        <v>187205.27541774366</v>
      </c>
      <c r="F15" s="1382">
        <v>669.2580000000307</v>
      </c>
      <c r="G15" s="1382">
        <v>0.5029741594393551</v>
      </c>
      <c r="H15" s="1382">
        <v>2649.530919925426</v>
      </c>
      <c r="I15" s="1382">
        <v>1.4356263616366318</v>
      </c>
    </row>
    <row r="16" spans="1:9" ht="12.75">
      <c r="A16" s="1431" t="s">
        <v>248</v>
      </c>
      <c r="B16" s="1382">
        <v>4321.933</v>
      </c>
      <c r="C16" s="1382">
        <v>4211.283000000001</v>
      </c>
      <c r="D16" s="1382">
        <v>5169.553853480002</v>
      </c>
      <c r="E16" s="1382">
        <v>5621.954616445044</v>
      </c>
      <c r="F16" s="1382">
        <v>-110.64999999999873</v>
      </c>
      <c r="G16" s="1382">
        <v>-2.5601970229524316</v>
      </c>
      <c r="H16" s="1382">
        <v>452.4007629650423</v>
      </c>
      <c r="I16" s="1382">
        <v>8.751253508279028</v>
      </c>
    </row>
    <row r="17" spans="1:9" ht="12.75">
      <c r="A17" s="1431" t="s">
        <v>249</v>
      </c>
      <c r="B17" s="1382">
        <v>239.558</v>
      </c>
      <c r="C17" s="1382">
        <v>240.54700000000003</v>
      </c>
      <c r="D17" s="1382">
        <v>353.93045397000003</v>
      </c>
      <c r="E17" s="1382">
        <v>329.26575074</v>
      </c>
      <c r="F17" s="1382">
        <v>0.9890000000000327</v>
      </c>
      <c r="G17" s="1382">
        <v>0.41284365372896453</v>
      </c>
      <c r="H17" s="1382">
        <v>-24.664703230000043</v>
      </c>
      <c r="I17" s="1382">
        <v>-6.96879936533822</v>
      </c>
    </row>
    <row r="18" spans="1:9" ht="12.75">
      <c r="A18" s="1431" t="s">
        <v>250</v>
      </c>
      <c r="B18" s="1382">
        <v>14053.111</v>
      </c>
      <c r="C18" s="1382">
        <v>14600.267000000002</v>
      </c>
      <c r="D18" s="1382">
        <v>20423.15005926614</v>
      </c>
      <c r="E18" s="1382">
        <v>21930.034754040003</v>
      </c>
      <c r="F18" s="1382">
        <v>547.1560000000009</v>
      </c>
      <c r="G18" s="1382">
        <v>3.8934866450567487</v>
      </c>
      <c r="H18" s="1382">
        <v>1506.8846947738639</v>
      </c>
      <c r="I18" s="1382">
        <v>7.378316716084543</v>
      </c>
    </row>
    <row r="19" spans="1:9" ht="12.75">
      <c r="A19" s="1431" t="s">
        <v>251</v>
      </c>
      <c r="B19" s="1382">
        <v>4432.885</v>
      </c>
      <c r="C19" s="1382">
        <v>4739.774</v>
      </c>
      <c r="D19" s="1382">
        <v>5305.733350659999</v>
      </c>
      <c r="E19" s="1382">
        <v>5245.057350659999</v>
      </c>
      <c r="F19" s="1382">
        <v>306.8890000000001</v>
      </c>
      <c r="G19" s="1382">
        <v>6.923008379418823</v>
      </c>
      <c r="H19" s="1382">
        <v>-60.675999999999476</v>
      </c>
      <c r="I19" s="1382">
        <v>-1.1435930905282259</v>
      </c>
    </row>
    <row r="20" spans="1:9" ht="12.75">
      <c r="A20" s="1431" t="s">
        <v>252</v>
      </c>
      <c r="B20" s="1382">
        <v>34853.845</v>
      </c>
      <c r="C20" s="1382">
        <v>36723.701</v>
      </c>
      <c r="D20" s="1382">
        <v>44037.622606691344</v>
      </c>
      <c r="E20" s="1382">
        <v>45759.84667479999</v>
      </c>
      <c r="F20" s="1382">
        <v>1869.8559999999998</v>
      </c>
      <c r="G20" s="1382">
        <v>5.36484855544632</v>
      </c>
      <c r="H20" s="1382">
        <v>1722.2240681086478</v>
      </c>
      <c r="I20" s="1382">
        <v>3.910801642246152</v>
      </c>
    </row>
    <row r="21" spans="1:9" ht="12.75">
      <c r="A21" s="1431" t="s">
        <v>253</v>
      </c>
      <c r="B21" s="1382">
        <v>3143.4809999999998</v>
      </c>
      <c r="C21" s="1382">
        <v>3002.7270000000003</v>
      </c>
      <c r="D21" s="1382">
        <v>3190.1913969999996</v>
      </c>
      <c r="E21" s="1382">
        <v>3239.924397</v>
      </c>
      <c r="F21" s="1382">
        <v>-140.75399999999945</v>
      </c>
      <c r="G21" s="1382">
        <v>-4.477647550597553</v>
      </c>
      <c r="H21" s="1382">
        <v>49.73300000000063</v>
      </c>
      <c r="I21" s="1382">
        <v>1.5589346785515337</v>
      </c>
    </row>
    <row r="22" spans="1:9" ht="12.75">
      <c r="A22" s="1431" t="s">
        <v>254</v>
      </c>
      <c r="B22" s="1382">
        <v>1307.148</v>
      </c>
      <c r="C22" s="1382">
        <v>1069.15</v>
      </c>
      <c r="D22" s="1382">
        <v>1341.463226</v>
      </c>
      <c r="E22" s="1382">
        <v>1346.201226</v>
      </c>
      <c r="F22" s="1382">
        <v>-237.99799999999982</v>
      </c>
      <c r="G22" s="1382">
        <v>-18.20742563198657</v>
      </c>
      <c r="H22" s="1382">
        <v>4.737999999999829</v>
      </c>
      <c r="I22" s="1382">
        <v>0.3531964133021883</v>
      </c>
    </row>
    <row r="23" spans="1:9" ht="12.75">
      <c r="A23" s="1431" t="s">
        <v>255</v>
      </c>
      <c r="B23" s="1382">
        <v>119.314</v>
      </c>
      <c r="C23" s="1382">
        <v>123.34400000000001</v>
      </c>
      <c r="D23" s="1382">
        <v>118.526</v>
      </c>
      <c r="E23" s="1382">
        <v>137.692</v>
      </c>
      <c r="F23" s="1382">
        <v>4.030000000000015</v>
      </c>
      <c r="G23" s="1382">
        <v>3.3776421878405007</v>
      </c>
      <c r="H23" s="1382">
        <v>19.16600000000001</v>
      </c>
      <c r="I23" s="1382">
        <v>16.17029175033327</v>
      </c>
    </row>
    <row r="24" spans="1:9" ht="12.75">
      <c r="A24" s="1431" t="s">
        <v>258</v>
      </c>
      <c r="B24" s="1382">
        <v>1717.0189999999998</v>
      </c>
      <c r="C24" s="1382">
        <v>1810.2330000000002</v>
      </c>
      <c r="D24" s="1382">
        <v>1730.2021709999997</v>
      </c>
      <c r="E24" s="1382">
        <v>1756.031171</v>
      </c>
      <c r="F24" s="1382">
        <v>93.2140000000004</v>
      </c>
      <c r="G24" s="1382">
        <v>5.428827520254605</v>
      </c>
      <c r="H24" s="1382">
        <v>25.829000000000406</v>
      </c>
      <c r="I24" s="1382">
        <v>1.4928313253168615</v>
      </c>
    </row>
    <row r="25" spans="1:9" ht="12.75">
      <c r="A25" s="1431" t="s">
        <v>259</v>
      </c>
      <c r="B25" s="1382">
        <v>31710.364</v>
      </c>
      <c r="C25" s="1382">
        <v>33720.974</v>
      </c>
      <c r="D25" s="1382">
        <v>40847.43120969135</v>
      </c>
      <c r="E25" s="1382">
        <v>42519.9222778</v>
      </c>
      <c r="F25" s="1382">
        <v>2010.61</v>
      </c>
      <c r="G25" s="1382">
        <v>6.3405453182435885</v>
      </c>
      <c r="H25" s="1382">
        <v>1672.4910681086476</v>
      </c>
      <c r="I25" s="1382">
        <v>4.094482856272825</v>
      </c>
    </row>
    <row r="26" spans="1:9" ht="12.75">
      <c r="A26" s="1431" t="s">
        <v>260</v>
      </c>
      <c r="B26" s="1382">
        <v>6900.477000000001</v>
      </c>
      <c r="C26" s="1382">
        <v>7934.576000000001</v>
      </c>
      <c r="D26" s="1382">
        <v>7921.597765006835</v>
      </c>
      <c r="E26" s="1382">
        <v>8488.59397769</v>
      </c>
      <c r="F26" s="1382">
        <v>1034.0990000000002</v>
      </c>
      <c r="G26" s="1382">
        <v>14.985906046784883</v>
      </c>
      <c r="H26" s="1382">
        <v>566.9962126831642</v>
      </c>
      <c r="I26" s="1382">
        <v>7.157599129658346</v>
      </c>
    </row>
    <row r="27" spans="1:9" ht="12.75">
      <c r="A27" s="1431" t="s">
        <v>261</v>
      </c>
      <c r="B27" s="1382">
        <v>1937.0680000000004</v>
      </c>
      <c r="C27" s="1382">
        <v>1985.54</v>
      </c>
      <c r="D27" s="1382">
        <v>1624.863</v>
      </c>
      <c r="E27" s="1382">
        <v>1398.015</v>
      </c>
      <c r="F27" s="1382">
        <v>48.471999999999525</v>
      </c>
      <c r="G27" s="1382">
        <v>2.5023385859453318</v>
      </c>
      <c r="H27" s="1382">
        <v>-226.84799999999996</v>
      </c>
      <c r="I27" s="1382">
        <v>-13.961053947317401</v>
      </c>
    </row>
    <row r="28" spans="1:9" ht="12.75">
      <c r="A28" s="1431" t="s">
        <v>262</v>
      </c>
      <c r="B28" s="1382">
        <v>22872.819</v>
      </c>
      <c r="C28" s="1382">
        <v>23800.858</v>
      </c>
      <c r="D28" s="1382">
        <v>31300.97044468451</v>
      </c>
      <c r="E28" s="1382">
        <v>32633.31330011</v>
      </c>
      <c r="F28" s="1382">
        <v>928.0390000000007</v>
      </c>
      <c r="G28" s="1382">
        <v>4.0573879415563106</v>
      </c>
      <c r="H28" s="1382">
        <v>1332.3428554254897</v>
      </c>
      <c r="I28" s="1382">
        <v>4.256554466194662</v>
      </c>
    </row>
    <row r="29" spans="1:9" ht="12.75">
      <c r="A29" s="1431" t="s">
        <v>263</v>
      </c>
      <c r="B29" s="1382">
        <v>3045.5550000000003</v>
      </c>
      <c r="C29" s="1382">
        <v>3017.79</v>
      </c>
      <c r="D29" s="1382">
        <v>3035.840446714509</v>
      </c>
      <c r="E29" s="1382">
        <v>3413.8739933599995</v>
      </c>
      <c r="F29" s="1382">
        <v>-27.765000000000327</v>
      </c>
      <c r="G29" s="1382">
        <v>-0.9116564961066316</v>
      </c>
      <c r="H29" s="1382">
        <v>378.03354664549033</v>
      </c>
      <c r="I29" s="1382">
        <v>12.452352265568214</v>
      </c>
    </row>
    <row r="30" spans="1:9" ht="12.75">
      <c r="A30" s="1431" t="s">
        <v>264</v>
      </c>
      <c r="B30" s="1382">
        <v>860.238</v>
      </c>
      <c r="C30" s="1382">
        <v>901.558</v>
      </c>
      <c r="D30" s="1382">
        <v>1590.682934</v>
      </c>
      <c r="E30" s="1382">
        <v>1291.7519340000001</v>
      </c>
      <c r="F30" s="1382">
        <v>41.319999999999936</v>
      </c>
      <c r="G30" s="1382">
        <v>4.803321871389072</v>
      </c>
      <c r="H30" s="1382">
        <v>-298.9309999999998</v>
      </c>
      <c r="I30" s="1382">
        <v>-18.79262005082905</v>
      </c>
    </row>
    <row r="31" spans="1:9" ht="12.75">
      <c r="A31" s="1431" t="s">
        <v>265</v>
      </c>
      <c r="B31" s="1382">
        <v>18967.026</v>
      </c>
      <c r="C31" s="1382">
        <v>19881.51</v>
      </c>
      <c r="D31" s="1382">
        <v>26674.44706397</v>
      </c>
      <c r="E31" s="1382">
        <v>27927.68737275</v>
      </c>
      <c r="F31" s="1382">
        <v>914.4839999999967</v>
      </c>
      <c r="G31" s="1382">
        <v>4.821441168478372</v>
      </c>
      <c r="H31" s="1382">
        <v>1253.2403087799976</v>
      </c>
      <c r="I31" s="1382">
        <v>4.698280364629518</v>
      </c>
    </row>
    <row r="32" spans="1:9" ht="12.75">
      <c r="A32" s="1434" t="s">
        <v>266</v>
      </c>
      <c r="B32" s="1425">
        <v>7559.846999999999</v>
      </c>
      <c r="C32" s="1425">
        <v>7806.72</v>
      </c>
      <c r="D32" s="1425">
        <v>7183.8811536476005</v>
      </c>
      <c r="E32" s="1425">
        <v>6829.410830495201</v>
      </c>
      <c r="F32" s="1425">
        <v>246.8730000000014</v>
      </c>
      <c r="G32" s="1425">
        <v>3.2655819621746502</v>
      </c>
      <c r="H32" s="1425">
        <v>-354.47032315239994</v>
      </c>
      <c r="I32" s="1425">
        <v>-4.934245369195986</v>
      </c>
    </row>
    <row r="33" spans="1:9" ht="12.75">
      <c r="A33" s="1432" t="s">
        <v>267</v>
      </c>
      <c r="B33" s="1430">
        <v>272.36400000000003</v>
      </c>
      <c r="C33" s="1430">
        <v>311.817</v>
      </c>
      <c r="D33" s="1430">
        <v>506.04758000000004</v>
      </c>
      <c r="E33" s="1430">
        <v>350.51538</v>
      </c>
      <c r="F33" s="1430">
        <v>39.452999999999975</v>
      </c>
      <c r="G33" s="1430">
        <v>14.485394545534641</v>
      </c>
      <c r="H33" s="1430">
        <v>-155.53220000000005</v>
      </c>
      <c r="I33" s="1430">
        <v>-30.734698899261616</v>
      </c>
    </row>
    <row r="34" spans="1:9" ht="12.75">
      <c r="A34" s="1431" t="s">
        <v>268</v>
      </c>
      <c r="B34" s="1382">
        <v>7287.482999999998</v>
      </c>
      <c r="C34" s="1382">
        <v>7494.903</v>
      </c>
      <c r="D34" s="1382">
        <v>6677.8335736476</v>
      </c>
      <c r="E34" s="1382">
        <v>6478.8954504952</v>
      </c>
      <c r="F34" s="1382">
        <v>207.4200000000019</v>
      </c>
      <c r="G34" s="1382">
        <v>2.8462502073761535</v>
      </c>
      <c r="H34" s="1382">
        <v>-198.9381231524003</v>
      </c>
      <c r="I34" s="1382">
        <v>-2.979081777920609</v>
      </c>
    </row>
    <row r="35" spans="1:9" ht="12.75">
      <c r="A35" s="1431" t="s">
        <v>269</v>
      </c>
      <c r="B35" s="1382">
        <v>6425.331</v>
      </c>
      <c r="C35" s="1382">
        <v>6549.646</v>
      </c>
      <c r="D35" s="1382">
        <v>5206.660266339999</v>
      </c>
      <c r="E35" s="1382">
        <v>5224.13555791</v>
      </c>
      <c r="F35" s="1382">
        <v>124.315</v>
      </c>
      <c r="G35" s="1382">
        <v>1.934764138999214</v>
      </c>
      <c r="H35" s="1382">
        <v>17.47529157000099</v>
      </c>
      <c r="I35" s="1382">
        <v>0.33563341328365903</v>
      </c>
    </row>
    <row r="36" spans="1:9" ht="12.75">
      <c r="A36" s="1431" t="s">
        <v>270</v>
      </c>
      <c r="B36" s="1382">
        <v>492.8920000000001</v>
      </c>
      <c r="C36" s="1382">
        <v>498.6510000000001</v>
      </c>
      <c r="D36" s="1382">
        <v>1018.2606730375999</v>
      </c>
      <c r="E36" s="1382">
        <v>875.8593522052</v>
      </c>
      <c r="F36" s="1382">
        <v>5.7590000000000146</v>
      </c>
      <c r="G36" s="1382">
        <v>1.1684101182409155</v>
      </c>
      <c r="H36" s="1382">
        <v>-142.40132083239985</v>
      </c>
      <c r="I36" s="1382">
        <v>-13.984760936273691</v>
      </c>
    </row>
    <row r="37" spans="1:9" ht="12.75">
      <c r="A37" s="1431" t="s">
        <v>271</v>
      </c>
      <c r="B37" s="1382">
        <v>207.406</v>
      </c>
      <c r="C37" s="1382">
        <v>207.97600000000003</v>
      </c>
      <c r="D37" s="1382">
        <v>244.53371533</v>
      </c>
      <c r="E37" s="1382">
        <v>214.42544919000002</v>
      </c>
      <c r="F37" s="1382">
        <v>0.5700000000000216</v>
      </c>
      <c r="G37" s="1382">
        <v>0.27482329344378736</v>
      </c>
      <c r="H37" s="1382">
        <v>-30.108266139999984</v>
      </c>
      <c r="I37" s="1382">
        <v>-12.312521444893054</v>
      </c>
    </row>
    <row r="38" spans="1:9" ht="12.75">
      <c r="A38" s="1431" t="s">
        <v>272</v>
      </c>
      <c r="B38" s="1382">
        <v>161.854</v>
      </c>
      <c r="C38" s="1382">
        <v>238.63</v>
      </c>
      <c r="D38" s="1382">
        <v>208.37891894</v>
      </c>
      <c r="E38" s="1382">
        <v>164.47509119</v>
      </c>
      <c r="F38" s="1382">
        <v>76.77599999999998</v>
      </c>
      <c r="G38" s="1382">
        <v>47.43534296341145</v>
      </c>
      <c r="H38" s="1382">
        <v>-43.903827750000005</v>
      </c>
      <c r="I38" s="1382">
        <v>-21.069227143193665</v>
      </c>
    </row>
    <row r="39" spans="1:9" ht="12.75">
      <c r="A39" s="1434" t="s">
        <v>273</v>
      </c>
      <c r="B39" s="1425">
        <v>9882.313</v>
      </c>
      <c r="C39" s="1425">
        <v>9479.996</v>
      </c>
      <c r="D39" s="1425">
        <v>8959.85923186451</v>
      </c>
      <c r="E39" s="1425">
        <v>9074.5330039</v>
      </c>
      <c r="F39" s="1425">
        <v>-402.3170000000009</v>
      </c>
      <c r="G39" s="1425">
        <v>-4.071081334906119</v>
      </c>
      <c r="H39" s="1425">
        <v>114.6737720354904</v>
      </c>
      <c r="I39" s="1425">
        <v>1.2798613133080134</v>
      </c>
    </row>
    <row r="40" spans="1:9" ht="12.75">
      <c r="A40" s="1432" t="s">
        <v>274</v>
      </c>
      <c r="B40" s="1430">
        <v>365.222</v>
      </c>
      <c r="C40" s="1430">
        <v>412.767</v>
      </c>
      <c r="D40" s="1430">
        <v>403.633</v>
      </c>
      <c r="E40" s="1430">
        <v>596.581</v>
      </c>
      <c r="F40" s="1430">
        <v>47.545</v>
      </c>
      <c r="G40" s="1430">
        <v>13.018109533379704</v>
      </c>
      <c r="H40" s="1430">
        <v>192.94800000000004</v>
      </c>
      <c r="I40" s="1430">
        <v>47.80283078935569</v>
      </c>
    </row>
    <row r="41" spans="1:9" ht="12.75">
      <c r="A41" s="1431" t="s">
        <v>275</v>
      </c>
      <c r="B41" s="1382">
        <v>5245.631</v>
      </c>
      <c r="C41" s="1382">
        <v>5089.729</v>
      </c>
      <c r="D41" s="1382">
        <v>4802.199331215651</v>
      </c>
      <c r="E41" s="1382">
        <v>4877.151297239999</v>
      </c>
      <c r="F41" s="1382">
        <v>-155.90200000000004</v>
      </c>
      <c r="G41" s="1382">
        <v>-2.972035204153705</v>
      </c>
      <c r="H41" s="1382">
        <v>74.95196602434771</v>
      </c>
      <c r="I41" s="1382">
        <v>1.5607841502358883</v>
      </c>
    </row>
    <row r="42" spans="1:9" ht="12.75">
      <c r="A42" s="1431" t="s">
        <v>276</v>
      </c>
      <c r="B42" s="1382">
        <v>1710.5040000000001</v>
      </c>
      <c r="C42" s="1382">
        <v>1565.2359999999996</v>
      </c>
      <c r="D42" s="1382">
        <v>1477.6387771599998</v>
      </c>
      <c r="E42" s="1382">
        <v>1351.1787778499997</v>
      </c>
      <c r="F42" s="1382">
        <v>-145.26800000000048</v>
      </c>
      <c r="G42" s="1382">
        <v>-8.492701566322</v>
      </c>
      <c r="H42" s="1382">
        <v>-126.45999931000006</v>
      </c>
      <c r="I42" s="1382">
        <v>-8.558248556054703</v>
      </c>
    </row>
    <row r="43" spans="1:9" ht="12.75">
      <c r="A43" s="1431" t="s">
        <v>277</v>
      </c>
      <c r="B43" s="1382">
        <v>165.282</v>
      </c>
      <c r="C43" s="1382">
        <v>157.612</v>
      </c>
      <c r="D43" s="1382">
        <v>146.41464445999995</v>
      </c>
      <c r="E43" s="1382">
        <v>149.59805267</v>
      </c>
      <c r="F43" s="1382">
        <v>-7.670000000000016</v>
      </c>
      <c r="G43" s="1382">
        <v>-4.640553720308331</v>
      </c>
      <c r="H43" s="1382">
        <v>3.1834082100000387</v>
      </c>
      <c r="I43" s="1382">
        <v>2.1742416694320057</v>
      </c>
    </row>
    <row r="44" spans="1:9" ht="12.75">
      <c r="A44" s="1433" t="s">
        <v>278</v>
      </c>
      <c r="B44" s="1429">
        <v>2395.674</v>
      </c>
      <c r="C44" s="1429">
        <v>2254.652</v>
      </c>
      <c r="D44" s="1429">
        <v>2129.9734790288576</v>
      </c>
      <c r="E44" s="1429">
        <v>2100.0238761400005</v>
      </c>
      <c r="F44" s="1429">
        <v>-141.02199999999993</v>
      </c>
      <c r="G44" s="1429">
        <v>-5.886527131821772</v>
      </c>
      <c r="H44" s="1429">
        <v>-29.949602888857044</v>
      </c>
      <c r="I44" s="1429">
        <v>-1.4061021502724202</v>
      </c>
    </row>
    <row r="45" spans="1:9" ht="12.75">
      <c r="A45" s="1423" t="s">
        <v>279</v>
      </c>
      <c r="B45" s="1425">
        <v>182.72</v>
      </c>
      <c r="C45" s="1425">
        <v>192.255</v>
      </c>
      <c r="D45" s="1425">
        <v>239.8</v>
      </c>
      <c r="E45" s="1425">
        <v>241.92734866350003</v>
      </c>
      <c r="F45" s="1425">
        <v>9.535</v>
      </c>
      <c r="G45" s="1425">
        <v>5.21836690017513</v>
      </c>
      <c r="H45" s="1425">
        <v>2.1273486635000154</v>
      </c>
      <c r="I45" s="1425">
        <v>0.887134555254385</v>
      </c>
    </row>
    <row r="46" spans="1:9" ht="12.75">
      <c r="A46" s="1423" t="s">
        <v>280</v>
      </c>
      <c r="B46" s="1425">
        <v>0</v>
      </c>
      <c r="C46" s="1425">
        <v>0</v>
      </c>
      <c r="D46" s="1425">
        <v>34.1</v>
      </c>
      <c r="E46" s="1425">
        <v>34.1</v>
      </c>
      <c r="F46" s="1425">
        <v>0</v>
      </c>
      <c r="G46" s="158" t="s">
        <v>1045</v>
      </c>
      <c r="H46" s="1425">
        <v>0</v>
      </c>
      <c r="I46" s="1425">
        <v>0</v>
      </c>
    </row>
    <row r="47" spans="1:9" ht="12.75">
      <c r="A47" s="1423" t="s">
        <v>281</v>
      </c>
      <c r="B47" s="1425">
        <v>7953.72</v>
      </c>
      <c r="C47" s="1425">
        <v>7122.366999999998</v>
      </c>
      <c r="D47" s="1425">
        <v>12577.172123</v>
      </c>
      <c r="E47" s="1425">
        <v>14002.049245476603</v>
      </c>
      <c r="F47" s="1425">
        <v>-831.3530000000019</v>
      </c>
      <c r="G47" s="1425">
        <v>-10.452379515497174</v>
      </c>
      <c r="H47" s="1425">
        <v>1424.8771224766024</v>
      </c>
      <c r="I47" s="1425">
        <v>11.329073885145576</v>
      </c>
    </row>
    <row r="48" spans="1:9" ht="12.75">
      <c r="A48" s="1424" t="s">
        <v>790</v>
      </c>
      <c r="B48" s="1426">
        <v>231844.66100000005</v>
      </c>
      <c r="C48" s="1426">
        <v>233957.49599999998</v>
      </c>
      <c r="D48" s="1426">
        <v>306535.72677788493</v>
      </c>
      <c r="E48" s="1426">
        <v>314522.96384705225</v>
      </c>
      <c r="F48" s="1426">
        <v>2112.83499999996</v>
      </c>
      <c r="G48" s="1426">
        <v>0.9113149256432347</v>
      </c>
      <c r="H48" s="1426">
        <v>7987.237069167244</v>
      </c>
      <c r="I48" s="1426">
        <v>2.605646380317286</v>
      </c>
    </row>
  </sheetData>
  <mergeCells count="4">
    <mergeCell ref="A2:I2"/>
    <mergeCell ref="F5:G5"/>
    <mergeCell ref="H5:I5"/>
    <mergeCell ref="F4:I4"/>
  </mergeCells>
  <printOptions horizontalCentered="1"/>
  <pageMargins left="0.25" right="0.2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Q5" sqref="Q5:R5"/>
    </sheetView>
  </sheetViews>
  <sheetFormatPr defaultColWidth="9.140625" defaultRowHeight="12.75"/>
  <cols>
    <col min="1" max="1" width="39.421875" style="1285" customWidth="1"/>
    <col min="2" max="2" width="11.28125" style="1285" customWidth="1"/>
    <col min="3" max="3" width="11.7109375" style="1543" customWidth="1"/>
    <col min="4" max="8" width="11.57421875" style="1543" hidden="1" customWidth="1"/>
    <col min="9" max="10" width="10.421875" style="1543" hidden="1" customWidth="1"/>
    <col min="11" max="14" width="10.421875" style="1285" hidden="1" customWidth="1"/>
    <col min="15" max="15" width="10.421875" style="1285" customWidth="1"/>
    <col min="16" max="16" width="11.421875" style="1285" customWidth="1"/>
    <col min="17" max="17" width="13.28125" style="1285" customWidth="1"/>
    <col min="18" max="18" width="13.421875" style="1285" customWidth="1"/>
    <col min="19" max="19" width="11.7109375" style="1285" customWidth="1"/>
    <col min="20" max="20" width="12.8515625" style="1285" customWidth="1"/>
    <col min="21" max="16384" width="9.140625" style="1285" customWidth="1"/>
  </cols>
  <sheetData>
    <row r="1" spans="1:20" ht="12.75">
      <c r="A1" s="1639" t="s">
        <v>628</v>
      </c>
      <c r="B1" s="1639"/>
      <c r="C1" s="1639"/>
      <c r="D1" s="1639"/>
      <c r="E1" s="1639"/>
      <c r="F1" s="1639"/>
      <c r="G1" s="1639"/>
      <c r="H1" s="1639"/>
      <c r="I1" s="1639"/>
      <c r="J1" s="1639"/>
      <c r="K1" s="1639"/>
      <c r="L1" s="1639"/>
      <c r="M1" s="1639"/>
      <c r="N1" s="1639"/>
      <c r="O1" s="1639"/>
      <c r="P1" s="1639"/>
      <c r="Q1" s="1639"/>
      <c r="R1" s="1639"/>
      <c r="S1" s="1639"/>
      <c r="T1" s="1639"/>
    </row>
    <row r="2" spans="1:21" s="1542" customFormat="1" ht="15.75" customHeight="1">
      <c r="A2" s="1640" t="s">
        <v>1046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640"/>
      <c r="T2" s="1640"/>
      <c r="U2" s="1604"/>
    </row>
    <row r="3" spans="11:20" ht="12">
      <c r="K3" s="1285" t="s">
        <v>1047</v>
      </c>
      <c r="S3" s="1641" t="s">
        <v>453</v>
      </c>
      <c r="T3" s="1641"/>
    </row>
    <row r="4" spans="1:20" s="1544" customFormat="1" ht="12.75">
      <c r="A4" s="1562"/>
      <c r="B4" s="1557"/>
      <c r="C4" s="153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38"/>
      <c r="P4" s="1557"/>
      <c r="Q4" s="1679" t="s">
        <v>810</v>
      </c>
      <c r="R4" s="1642"/>
      <c r="S4" s="1642"/>
      <c r="T4" s="1636"/>
    </row>
    <row r="5" spans="1:20" s="1544" customFormat="1" ht="14.25">
      <c r="A5" s="1603" t="s">
        <v>1048</v>
      </c>
      <c r="B5" s="1564">
        <v>2007</v>
      </c>
      <c r="C5" s="1563">
        <v>2007</v>
      </c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3">
        <v>2008</v>
      </c>
      <c r="P5" s="1564">
        <v>2008</v>
      </c>
      <c r="Q5" s="1673" t="s">
        <v>921</v>
      </c>
      <c r="R5" s="1636"/>
      <c r="S5" s="1637" t="s">
        <v>227</v>
      </c>
      <c r="T5" s="1638"/>
    </row>
    <row r="6" spans="1:20" s="402" customFormat="1" ht="14.25">
      <c r="A6" s="1561"/>
      <c r="B6" s="1559" t="s">
        <v>909</v>
      </c>
      <c r="C6" s="1546" t="s">
        <v>429</v>
      </c>
      <c r="D6" s="1565" t="s">
        <v>1049</v>
      </c>
      <c r="E6" s="1545" t="s">
        <v>1050</v>
      </c>
      <c r="F6" s="1545" t="s">
        <v>1051</v>
      </c>
      <c r="G6" s="1545" t="s">
        <v>1052</v>
      </c>
      <c r="H6" s="1545" t="s">
        <v>1053</v>
      </c>
      <c r="I6" s="1546" t="s">
        <v>1054</v>
      </c>
      <c r="J6" s="1546" t="s">
        <v>1055</v>
      </c>
      <c r="K6" s="1546" t="s">
        <v>1056</v>
      </c>
      <c r="L6" s="1546" t="s">
        <v>1057</v>
      </c>
      <c r="M6" s="1546" t="s">
        <v>1058</v>
      </c>
      <c r="N6" s="1566" t="s">
        <v>1059</v>
      </c>
      <c r="O6" s="1546" t="s">
        <v>909</v>
      </c>
      <c r="P6" s="1566" t="s">
        <v>429</v>
      </c>
      <c r="Q6" s="1547" t="s">
        <v>431</v>
      </c>
      <c r="R6" s="1547" t="s">
        <v>1009</v>
      </c>
      <c r="S6" s="1547" t="s">
        <v>1060</v>
      </c>
      <c r="T6" s="1547" t="s">
        <v>1009</v>
      </c>
    </row>
    <row r="7" spans="1:20" s="1549" customFormat="1" ht="14.25">
      <c r="A7" s="1548" t="s">
        <v>1061</v>
      </c>
      <c r="B7" s="1548">
        <v>287.461</v>
      </c>
      <c r="C7" s="1548">
        <v>400.494</v>
      </c>
      <c r="D7" s="1548">
        <v>400.494</v>
      </c>
      <c r="E7" s="1548">
        <v>384.504</v>
      </c>
      <c r="F7" s="1548">
        <v>381.57800000000003</v>
      </c>
      <c r="G7" s="1548">
        <v>444.717</v>
      </c>
      <c r="H7" s="1548">
        <v>425.446</v>
      </c>
      <c r="I7" s="1548">
        <v>408.616</v>
      </c>
      <c r="J7" s="1548">
        <v>402.616</v>
      </c>
      <c r="K7" s="1548">
        <v>399.51599999999996</v>
      </c>
      <c r="L7" s="1548">
        <v>411.537</v>
      </c>
      <c r="M7" s="1548">
        <v>406.75</v>
      </c>
      <c r="N7" s="1548">
        <v>412.55</v>
      </c>
      <c r="O7" s="1548">
        <v>374.65</v>
      </c>
      <c r="P7" s="1548">
        <v>433.053</v>
      </c>
      <c r="Q7" s="1553">
        <v>113.03300000000002</v>
      </c>
      <c r="R7" s="1553">
        <v>39.32116008780321</v>
      </c>
      <c r="S7" s="1553">
        <v>58.40300000000002</v>
      </c>
      <c r="T7" s="1553">
        <v>15.58868277058589</v>
      </c>
    </row>
    <row r="8" spans="1:21" ht="15">
      <c r="A8" s="920" t="s">
        <v>1062</v>
      </c>
      <c r="B8" s="920">
        <v>0</v>
      </c>
      <c r="C8" s="920">
        <v>0</v>
      </c>
      <c r="D8" s="920">
        <v>0</v>
      </c>
      <c r="E8" s="920">
        <v>0</v>
      </c>
      <c r="F8" s="920">
        <v>0</v>
      </c>
      <c r="G8" s="920">
        <v>0</v>
      </c>
      <c r="H8" s="920">
        <v>0</v>
      </c>
      <c r="I8" s="920">
        <v>0</v>
      </c>
      <c r="J8" s="920">
        <v>0</v>
      </c>
      <c r="K8" s="920">
        <v>0</v>
      </c>
      <c r="L8" s="920">
        <v>0</v>
      </c>
      <c r="M8" s="920">
        <v>0</v>
      </c>
      <c r="N8" s="920">
        <v>0</v>
      </c>
      <c r="O8" s="920">
        <v>0</v>
      </c>
      <c r="P8" s="920">
        <v>5.857</v>
      </c>
      <c r="Q8" s="1550">
        <v>0</v>
      </c>
      <c r="R8" s="1550"/>
      <c r="S8" s="1550">
        <v>5.857</v>
      </c>
      <c r="T8" s="1550"/>
      <c r="U8" s="1339"/>
    </row>
    <row r="9" spans="1:20" ht="15" hidden="1">
      <c r="A9" s="920" t="s">
        <v>1063</v>
      </c>
      <c r="B9" s="920">
        <v>0</v>
      </c>
      <c r="C9" s="920">
        <v>0</v>
      </c>
      <c r="D9" s="920">
        <v>0</v>
      </c>
      <c r="E9" s="920">
        <v>0</v>
      </c>
      <c r="F9" s="920">
        <v>0</v>
      </c>
      <c r="G9" s="920">
        <v>0</v>
      </c>
      <c r="H9" s="920">
        <v>0</v>
      </c>
      <c r="I9" s="920">
        <v>0</v>
      </c>
      <c r="J9" s="920">
        <v>0</v>
      </c>
      <c r="K9" s="920">
        <v>0</v>
      </c>
      <c r="L9" s="920">
        <v>0</v>
      </c>
      <c r="M9" s="920">
        <v>0</v>
      </c>
      <c r="N9" s="920">
        <v>0</v>
      </c>
      <c r="O9" s="920"/>
      <c r="P9" s="920">
        <v>0</v>
      </c>
      <c r="Q9" s="1551">
        <v>0</v>
      </c>
      <c r="R9" s="1551">
        <v>0</v>
      </c>
      <c r="S9" s="1551">
        <v>0</v>
      </c>
      <c r="T9" s="1551">
        <v>0</v>
      </c>
    </row>
    <row r="10" spans="1:20" ht="15" hidden="1">
      <c r="A10" s="920" t="s">
        <v>1064</v>
      </c>
      <c r="B10" s="920">
        <v>0</v>
      </c>
      <c r="C10" s="920">
        <v>0</v>
      </c>
      <c r="D10" s="920">
        <v>0</v>
      </c>
      <c r="E10" s="920">
        <v>0</v>
      </c>
      <c r="F10" s="920">
        <v>0</v>
      </c>
      <c r="G10" s="920">
        <v>0</v>
      </c>
      <c r="H10" s="920">
        <v>0</v>
      </c>
      <c r="I10" s="920">
        <v>0</v>
      </c>
      <c r="J10" s="920">
        <v>0</v>
      </c>
      <c r="K10" s="920">
        <v>0</v>
      </c>
      <c r="L10" s="920">
        <v>0</v>
      </c>
      <c r="M10" s="920">
        <v>0</v>
      </c>
      <c r="N10" s="920">
        <v>0</v>
      </c>
      <c r="O10" s="920"/>
      <c r="P10" s="920">
        <v>0</v>
      </c>
      <c r="Q10" s="1551">
        <v>0</v>
      </c>
      <c r="R10" s="1551">
        <v>0</v>
      </c>
      <c r="S10" s="1551">
        <v>0</v>
      </c>
      <c r="T10" s="1551">
        <v>0</v>
      </c>
    </row>
    <row r="11" spans="1:20" ht="15" hidden="1">
      <c r="A11" s="920" t="s">
        <v>1065</v>
      </c>
      <c r="B11" s="920">
        <v>0</v>
      </c>
      <c r="C11" s="920">
        <v>0</v>
      </c>
      <c r="D11" s="920">
        <v>0</v>
      </c>
      <c r="E11" s="920">
        <v>0</v>
      </c>
      <c r="F11" s="920">
        <v>0</v>
      </c>
      <c r="G11" s="920">
        <v>0</v>
      </c>
      <c r="H11" s="920">
        <v>0</v>
      </c>
      <c r="I11" s="920">
        <v>0</v>
      </c>
      <c r="J11" s="920">
        <v>0</v>
      </c>
      <c r="K11" s="920">
        <v>0</v>
      </c>
      <c r="L11" s="920">
        <v>0</v>
      </c>
      <c r="M11" s="920">
        <v>0</v>
      </c>
      <c r="N11" s="920">
        <v>0</v>
      </c>
      <c r="O11" s="920"/>
      <c r="P11" s="920">
        <v>0</v>
      </c>
      <c r="Q11" s="1551">
        <v>0</v>
      </c>
      <c r="R11" s="1551">
        <v>0</v>
      </c>
      <c r="S11" s="1551">
        <v>0</v>
      </c>
      <c r="T11" s="1551">
        <v>0</v>
      </c>
    </row>
    <row r="12" spans="1:20" ht="15" hidden="1">
      <c r="A12" s="920" t="s">
        <v>1066</v>
      </c>
      <c r="B12" s="920">
        <v>0.001</v>
      </c>
      <c r="C12" s="920">
        <v>0</v>
      </c>
      <c r="D12" s="920">
        <v>0</v>
      </c>
      <c r="E12" s="920">
        <v>0</v>
      </c>
      <c r="F12" s="920">
        <v>0</v>
      </c>
      <c r="G12" s="920">
        <v>0</v>
      </c>
      <c r="H12" s="920">
        <v>0</v>
      </c>
      <c r="I12" s="920">
        <v>0</v>
      </c>
      <c r="J12" s="920">
        <v>0</v>
      </c>
      <c r="K12" s="920">
        <v>0</v>
      </c>
      <c r="L12" s="920">
        <v>0</v>
      </c>
      <c r="M12" s="920">
        <v>0</v>
      </c>
      <c r="N12" s="920">
        <v>0</v>
      </c>
      <c r="O12" s="920"/>
      <c r="P12" s="920">
        <v>0</v>
      </c>
      <c r="Q12" s="1551">
        <v>-0.001</v>
      </c>
      <c r="R12" s="1551">
        <v>-100</v>
      </c>
      <c r="S12" s="1551">
        <v>0</v>
      </c>
      <c r="T12" s="1551">
        <v>0</v>
      </c>
    </row>
    <row r="13" spans="1:20" ht="15">
      <c r="A13" s="920" t="s">
        <v>1067</v>
      </c>
      <c r="B13" s="920">
        <v>22.11</v>
      </c>
      <c r="C13" s="920">
        <v>166.84300000000002</v>
      </c>
      <c r="D13" s="920">
        <v>166.84300000000002</v>
      </c>
      <c r="E13" s="920">
        <v>168.353</v>
      </c>
      <c r="F13" s="920">
        <v>185.453</v>
      </c>
      <c r="G13" s="920">
        <v>241.041</v>
      </c>
      <c r="H13" s="920">
        <v>242.18800000000002</v>
      </c>
      <c r="I13" s="920">
        <v>245.488</v>
      </c>
      <c r="J13" s="920">
        <v>241.58800000000002</v>
      </c>
      <c r="K13" s="920">
        <v>238.488</v>
      </c>
      <c r="L13" s="920">
        <v>252.00900000000001</v>
      </c>
      <c r="M13" s="920">
        <v>252.125</v>
      </c>
      <c r="N13" s="920">
        <v>252.125</v>
      </c>
      <c r="O13" s="920">
        <v>27.6</v>
      </c>
      <c r="P13" s="920">
        <v>284.745</v>
      </c>
      <c r="Q13" s="1551">
        <v>144.733</v>
      </c>
      <c r="R13" s="1551">
        <v>654.6042514699233</v>
      </c>
      <c r="S13" s="1551">
        <v>257.145</v>
      </c>
      <c r="T13" s="1551">
        <v>931.6847826086955</v>
      </c>
    </row>
    <row r="14" spans="1:20" ht="15" hidden="1">
      <c r="A14" s="920" t="s">
        <v>1068</v>
      </c>
      <c r="B14" s="920">
        <v>72</v>
      </c>
      <c r="C14" s="920">
        <v>0</v>
      </c>
      <c r="D14" s="920">
        <v>0</v>
      </c>
      <c r="E14" s="920">
        <v>0</v>
      </c>
      <c r="F14" s="920">
        <v>0</v>
      </c>
      <c r="G14" s="920">
        <v>0</v>
      </c>
      <c r="H14" s="920">
        <v>0</v>
      </c>
      <c r="I14" s="920">
        <v>0</v>
      </c>
      <c r="J14" s="920">
        <v>0</v>
      </c>
      <c r="K14" s="920">
        <v>0</v>
      </c>
      <c r="L14" s="920">
        <v>0</v>
      </c>
      <c r="M14" s="920">
        <v>0</v>
      </c>
      <c r="N14" s="920">
        <v>0</v>
      </c>
      <c r="O14" s="920"/>
      <c r="P14" s="920">
        <v>0</v>
      </c>
      <c r="Q14" s="1551">
        <v>-72</v>
      </c>
      <c r="R14" s="1551">
        <v>-100</v>
      </c>
      <c r="S14" s="1551">
        <v>0</v>
      </c>
      <c r="T14" s="1551">
        <v>0</v>
      </c>
    </row>
    <row r="15" spans="1:20" ht="15" hidden="1">
      <c r="A15" s="920" t="s">
        <v>1069</v>
      </c>
      <c r="B15" s="920">
        <v>0</v>
      </c>
      <c r="C15" s="920">
        <v>0</v>
      </c>
      <c r="D15" s="920">
        <v>0</v>
      </c>
      <c r="E15" s="920">
        <v>0</v>
      </c>
      <c r="F15" s="920">
        <v>0</v>
      </c>
      <c r="G15" s="920">
        <v>0</v>
      </c>
      <c r="H15" s="920">
        <v>0</v>
      </c>
      <c r="I15" s="920">
        <v>0</v>
      </c>
      <c r="J15" s="920">
        <v>0</v>
      </c>
      <c r="K15" s="920">
        <v>0</v>
      </c>
      <c r="L15" s="920">
        <v>0</v>
      </c>
      <c r="M15" s="920">
        <v>0</v>
      </c>
      <c r="N15" s="920">
        <v>0</v>
      </c>
      <c r="O15" s="920"/>
      <c r="P15" s="920">
        <v>0</v>
      </c>
      <c r="Q15" s="1551">
        <v>0</v>
      </c>
      <c r="R15" s="1551">
        <v>0</v>
      </c>
      <c r="S15" s="1551">
        <v>0</v>
      </c>
      <c r="T15" s="1551">
        <v>0</v>
      </c>
    </row>
    <row r="16" spans="1:20" ht="15" hidden="1">
      <c r="A16" s="920" t="s">
        <v>1070</v>
      </c>
      <c r="B16" s="920">
        <v>86.43</v>
      </c>
      <c r="C16" s="920">
        <v>84.7</v>
      </c>
      <c r="D16" s="920">
        <v>84.7</v>
      </c>
      <c r="E16" s="920">
        <v>84.7</v>
      </c>
      <c r="F16" s="920">
        <v>84.7</v>
      </c>
      <c r="G16" s="920">
        <v>84.7</v>
      </c>
      <c r="H16" s="920">
        <v>84.7</v>
      </c>
      <c r="I16" s="920">
        <v>84.7</v>
      </c>
      <c r="J16" s="920">
        <v>84.7</v>
      </c>
      <c r="K16" s="920">
        <v>84.7</v>
      </c>
      <c r="L16" s="920">
        <v>84.7</v>
      </c>
      <c r="M16" s="920">
        <v>84.7</v>
      </c>
      <c r="N16" s="920">
        <v>84.7</v>
      </c>
      <c r="O16" s="920"/>
      <c r="P16" s="920">
        <v>65.1</v>
      </c>
      <c r="Q16" s="1551">
        <v>-1.7299999999999898</v>
      </c>
      <c r="R16" s="1551">
        <v>-2.0016198079370473</v>
      </c>
      <c r="S16" s="1551">
        <v>-19.6</v>
      </c>
      <c r="T16" s="1551">
        <v>-23.140495867768603</v>
      </c>
    </row>
    <row r="17" spans="1:20" ht="15" hidden="1">
      <c r="A17" s="920" t="s">
        <v>1071</v>
      </c>
      <c r="B17" s="920">
        <v>0</v>
      </c>
      <c r="C17" s="920">
        <v>0</v>
      </c>
      <c r="D17" s="920">
        <v>0</v>
      </c>
      <c r="E17" s="920">
        <v>0</v>
      </c>
      <c r="F17" s="920">
        <v>0</v>
      </c>
      <c r="G17" s="920">
        <v>0</v>
      </c>
      <c r="H17" s="920">
        <v>0</v>
      </c>
      <c r="I17" s="920">
        <v>0</v>
      </c>
      <c r="J17" s="920">
        <v>0</v>
      </c>
      <c r="K17" s="920">
        <v>0</v>
      </c>
      <c r="L17" s="920">
        <v>0</v>
      </c>
      <c r="M17" s="920">
        <v>0</v>
      </c>
      <c r="N17" s="920">
        <v>0</v>
      </c>
      <c r="O17" s="920"/>
      <c r="P17" s="920">
        <v>0</v>
      </c>
      <c r="Q17" s="1551">
        <v>0</v>
      </c>
      <c r="R17" s="1551">
        <v>0</v>
      </c>
      <c r="S17" s="1551">
        <v>0</v>
      </c>
      <c r="T17" s="1551">
        <v>0</v>
      </c>
    </row>
    <row r="18" spans="1:20" ht="15" hidden="1">
      <c r="A18" s="920" t="s">
        <v>1072</v>
      </c>
      <c r="B18" s="920">
        <v>0</v>
      </c>
      <c r="C18" s="920">
        <v>0</v>
      </c>
      <c r="D18" s="920">
        <v>0</v>
      </c>
      <c r="E18" s="920">
        <v>0</v>
      </c>
      <c r="F18" s="920">
        <v>0</v>
      </c>
      <c r="G18" s="920">
        <v>0</v>
      </c>
      <c r="H18" s="920">
        <v>0</v>
      </c>
      <c r="I18" s="920">
        <v>0</v>
      </c>
      <c r="J18" s="920">
        <v>0</v>
      </c>
      <c r="K18" s="920">
        <v>0</v>
      </c>
      <c r="L18" s="920">
        <v>0</v>
      </c>
      <c r="M18" s="920">
        <v>0</v>
      </c>
      <c r="N18" s="920">
        <v>0</v>
      </c>
      <c r="O18" s="920"/>
      <c r="P18" s="920">
        <v>0</v>
      </c>
      <c r="Q18" s="1551">
        <v>0</v>
      </c>
      <c r="R18" s="1551">
        <v>0</v>
      </c>
      <c r="S18" s="1551">
        <v>0</v>
      </c>
      <c r="T18" s="1551">
        <v>0</v>
      </c>
    </row>
    <row r="19" spans="1:20" ht="15" hidden="1">
      <c r="A19" s="920" t="s">
        <v>1073</v>
      </c>
      <c r="B19" s="920">
        <v>25.7</v>
      </c>
      <c r="C19" s="920">
        <v>15.625</v>
      </c>
      <c r="D19" s="920">
        <v>15.625</v>
      </c>
      <c r="E19" s="920">
        <v>15.625</v>
      </c>
      <c r="F19" s="920">
        <v>15.625</v>
      </c>
      <c r="G19" s="920">
        <v>15.625</v>
      </c>
      <c r="H19" s="920">
        <v>15.625</v>
      </c>
      <c r="I19" s="920">
        <v>15.625</v>
      </c>
      <c r="J19" s="920">
        <v>15.625</v>
      </c>
      <c r="K19" s="920">
        <v>15.625</v>
      </c>
      <c r="L19" s="920">
        <v>15.625</v>
      </c>
      <c r="M19" s="920">
        <v>15.625</v>
      </c>
      <c r="N19" s="920">
        <v>15.625</v>
      </c>
      <c r="O19" s="920"/>
      <c r="P19" s="920">
        <v>15.625</v>
      </c>
      <c r="Q19" s="1551">
        <v>-10.075</v>
      </c>
      <c r="R19" s="1551">
        <v>-39.202334630350194</v>
      </c>
      <c r="S19" s="1551">
        <v>0</v>
      </c>
      <c r="T19" s="1551">
        <v>0</v>
      </c>
    </row>
    <row r="20" spans="1:20" ht="15" hidden="1">
      <c r="A20" s="920" t="s">
        <v>1074</v>
      </c>
      <c r="B20" s="920">
        <v>0</v>
      </c>
      <c r="C20" s="920">
        <v>0</v>
      </c>
      <c r="D20" s="920">
        <v>0</v>
      </c>
      <c r="E20" s="920">
        <v>0</v>
      </c>
      <c r="F20" s="920">
        <v>0</v>
      </c>
      <c r="G20" s="920">
        <v>0</v>
      </c>
      <c r="H20" s="920">
        <v>0</v>
      </c>
      <c r="I20" s="920">
        <v>0</v>
      </c>
      <c r="J20" s="920">
        <v>0</v>
      </c>
      <c r="K20" s="920">
        <v>0</v>
      </c>
      <c r="L20" s="920">
        <v>0</v>
      </c>
      <c r="M20" s="920">
        <v>0</v>
      </c>
      <c r="N20" s="920">
        <v>0</v>
      </c>
      <c r="O20" s="920"/>
      <c r="P20" s="920">
        <v>0</v>
      </c>
      <c r="Q20" s="1551">
        <v>0</v>
      </c>
      <c r="R20" s="1551">
        <v>0</v>
      </c>
      <c r="S20" s="1551">
        <v>0</v>
      </c>
      <c r="T20" s="1551">
        <v>0</v>
      </c>
    </row>
    <row r="21" spans="1:20" ht="15" hidden="1">
      <c r="A21" s="920" t="s">
        <v>1075</v>
      </c>
      <c r="B21" s="920">
        <v>0</v>
      </c>
      <c r="C21" s="920">
        <v>0</v>
      </c>
      <c r="D21" s="920">
        <v>0</v>
      </c>
      <c r="E21" s="920">
        <v>0</v>
      </c>
      <c r="F21" s="920">
        <v>0</v>
      </c>
      <c r="G21" s="920">
        <v>0</v>
      </c>
      <c r="H21" s="920">
        <v>0</v>
      </c>
      <c r="I21" s="920">
        <v>0</v>
      </c>
      <c r="J21" s="920">
        <v>0</v>
      </c>
      <c r="K21" s="920">
        <v>0</v>
      </c>
      <c r="L21" s="920">
        <v>0</v>
      </c>
      <c r="M21" s="920">
        <v>0</v>
      </c>
      <c r="N21" s="920">
        <v>0</v>
      </c>
      <c r="O21" s="920"/>
      <c r="P21" s="920">
        <v>0</v>
      </c>
      <c r="Q21" s="1551">
        <v>0</v>
      </c>
      <c r="R21" s="1551">
        <v>0</v>
      </c>
      <c r="S21" s="1551">
        <v>0</v>
      </c>
      <c r="T21" s="1551">
        <v>0</v>
      </c>
    </row>
    <row r="22" spans="1:20" ht="15">
      <c r="A22" s="920" t="s">
        <v>1076</v>
      </c>
      <c r="B22" s="920">
        <v>165.026</v>
      </c>
      <c r="C22" s="920">
        <v>133.326</v>
      </c>
      <c r="D22" s="920">
        <v>133.326</v>
      </c>
      <c r="E22" s="920">
        <v>115.826</v>
      </c>
      <c r="F22" s="920">
        <v>95.8</v>
      </c>
      <c r="G22" s="920">
        <v>103.351</v>
      </c>
      <c r="H22" s="920">
        <v>82.933</v>
      </c>
      <c r="I22" s="920">
        <v>62.803</v>
      </c>
      <c r="J22" s="920">
        <v>60.702999999999996</v>
      </c>
      <c r="K22" s="920">
        <v>60.702999999999996</v>
      </c>
      <c r="L22" s="920">
        <v>59.202999999999996</v>
      </c>
      <c r="M22" s="920">
        <v>54.3</v>
      </c>
      <c r="N22" s="920">
        <v>60.1</v>
      </c>
      <c r="O22" s="920">
        <v>266.325</v>
      </c>
      <c r="P22" s="920">
        <v>61.726</v>
      </c>
      <c r="Q22" s="1552">
        <v>-31.7</v>
      </c>
      <c r="R22" s="1552">
        <v>-19.20909432453068</v>
      </c>
      <c r="S22" s="1551">
        <v>-204.599</v>
      </c>
      <c r="T22" s="1552">
        <v>-76.82305453862762</v>
      </c>
    </row>
    <row r="23" spans="1:20" s="402" customFormat="1" ht="14.25">
      <c r="A23" s="1548" t="s">
        <v>1077</v>
      </c>
      <c r="B23" s="1548">
        <v>3689.418</v>
      </c>
      <c r="C23" s="1548">
        <v>3027.12</v>
      </c>
      <c r="D23" s="1548">
        <v>3027.12</v>
      </c>
      <c r="E23" s="1548">
        <v>2610.9629999999997</v>
      </c>
      <c r="F23" s="1548">
        <v>2488.1940000000004</v>
      </c>
      <c r="G23" s="1548">
        <v>2453.6240000000003</v>
      </c>
      <c r="H23" s="1548">
        <v>3182.928</v>
      </c>
      <c r="I23" s="1548">
        <v>3213.371</v>
      </c>
      <c r="J23" s="1548">
        <v>3213.683</v>
      </c>
      <c r="K23" s="1548">
        <v>2589.66</v>
      </c>
      <c r="L23" s="1548">
        <v>2962.532</v>
      </c>
      <c r="M23" s="1548">
        <v>3021.111</v>
      </c>
      <c r="N23" s="1548">
        <v>3219.7850000000003</v>
      </c>
      <c r="O23" s="1548">
        <v>3099.326</v>
      </c>
      <c r="P23" s="1548">
        <v>3619.7390000000005</v>
      </c>
      <c r="Q23" s="1553">
        <v>-662.2980000000002</v>
      </c>
      <c r="R23" s="1553">
        <v>-17.951286625695445</v>
      </c>
      <c r="S23" s="1548">
        <v>520.4130000000005</v>
      </c>
      <c r="T23" s="1553">
        <v>16.791166853696595</v>
      </c>
    </row>
    <row r="24" spans="1:20" ht="15" hidden="1">
      <c r="A24" s="920" t="s">
        <v>1078</v>
      </c>
      <c r="B24" s="920">
        <v>120.11</v>
      </c>
      <c r="C24" s="920">
        <v>0</v>
      </c>
      <c r="D24" s="920">
        <v>0</v>
      </c>
      <c r="E24" s="920">
        <v>0</v>
      </c>
      <c r="F24" s="920">
        <v>0</v>
      </c>
      <c r="G24" s="920">
        <v>0</v>
      </c>
      <c r="H24" s="920">
        <v>0</v>
      </c>
      <c r="I24" s="920">
        <v>0</v>
      </c>
      <c r="J24" s="920">
        <v>0</v>
      </c>
      <c r="K24" s="920">
        <v>0</v>
      </c>
      <c r="L24" s="920">
        <v>0</v>
      </c>
      <c r="M24" s="920">
        <v>0</v>
      </c>
      <c r="N24" s="920">
        <v>0</v>
      </c>
      <c r="O24" s="920"/>
      <c r="P24" s="920">
        <v>0</v>
      </c>
      <c r="Q24" s="1551">
        <v>-120.11</v>
      </c>
      <c r="R24" s="1550">
        <v>-100</v>
      </c>
      <c r="S24" s="1551">
        <v>0</v>
      </c>
      <c r="T24" s="1550"/>
    </row>
    <row r="25" spans="1:20" ht="15">
      <c r="A25" s="920" t="s">
        <v>1079</v>
      </c>
      <c r="B25" s="920">
        <v>9.1</v>
      </c>
      <c r="C25" s="920">
        <v>0</v>
      </c>
      <c r="D25" s="920">
        <v>0</v>
      </c>
      <c r="E25" s="920">
        <v>0</v>
      </c>
      <c r="F25" s="920">
        <v>0</v>
      </c>
      <c r="G25" s="920">
        <v>0</v>
      </c>
      <c r="H25" s="920">
        <v>0</v>
      </c>
      <c r="I25" s="920">
        <v>0</v>
      </c>
      <c r="J25" s="920">
        <v>0</v>
      </c>
      <c r="K25" s="920">
        <v>0</v>
      </c>
      <c r="L25" s="920">
        <v>0</v>
      </c>
      <c r="M25" s="920">
        <v>0</v>
      </c>
      <c r="N25" s="920">
        <v>0</v>
      </c>
      <c r="O25" s="920">
        <v>0</v>
      </c>
      <c r="P25" s="920">
        <v>0</v>
      </c>
      <c r="Q25" s="1551">
        <v>-9.1</v>
      </c>
      <c r="R25" s="1551">
        <v>-100</v>
      </c>
      <c r="S25" s="1551">
        <v>0</v>
      </c>
      <c r="T25" s="1551"/>
    </row>
    <row r="26" spans="1:20" ht="15">
      <c r="A26" s="920" t="s">
        <v>1080</v>
      </c>
      <c r="B26" s="920">
        <v>854.3889999999999</v>
      </c>
      <c r="C26" s="920">
        <v>293.70300000000003</v>
      </c>
      <c r="D26" s="920">
        <v>293.70300000000003</v>
      </c>
      <c r="E26" s="920">
        <v>291.116</v>
      </c>
      <c r="F26" s="920">
        <v>305.604</v>
      </c>
      <c r="G26" s="920">
        <v>300.714</v>
      </c>
      <c r="H26" s="920">
        <v>301.736</v>
      </c>
      <c r="I26" s="920">
        <v>288.07399999999996</v>
      </c>
      <c r="J26" s="920">
        <v>288.114</v>
      </c>
      <c r="K26" s="920">
        <v>280.438</v>
      </c>
      <c r="L26" s="920">
        <v>285.133</v>
      </c>
      <c r="M26" s="920">
        <v>425.746</v>
      </c>
      <c r="N26" s="920">
        <v>503.38800000000003</v>
      </c>
      <c r="O26" s="920">
        <v>747.723</v>
      </c>
      <c r="P26" s="920">
        <v>834.917</v>
      </c>
      <c r="Q26" s="1551">
        <v>-560.6859999999999</v>
      </c>
      <c r="R26" s="1551">
        <v>-65.62420630415419</v>
      </c>
      <c r="S26" s="1551">
        <v>87.19400000000007</v>
      </c>
      <c r="T26" s="1551">
        <v>11.661270283246623</v>
      </c>
    </row>
    <row r="27" spans="1:20" ht="15">
      <c r="A27" s="920" t="s">
        <v>1081</v>
      </c>
      <c r="B27" s="920">
        <v>411.745</v>
      </c>
      <c r="C27" s="920">
        <v>419.082</v>
      </c>
      <c r="D27" s="920">
        <v>419.082</v>
      </c>
      <c r="E27" s="920">
        <v>203.009</v>
      </c>
      <c r="F27" s="920">
        <v>138.105</v>
      </c>
      <c r="G27" s="920">
        <v>110.607</v>
      </c>
      <c r="H27" s="920">
        <v>289.639</v>
      </c>
      <c r="I27" s="920">
        <v>336.582</v>
      </c>
      <c r="J27" s="920">
        <v>336.582</v>
      </c>
      <c r="K27" s="920">
        <v>258.065</v>
      </c>
      <c r="L27" s="920">
        <v>158.245</v>
      </c>
      <c r="M27" s="920">
        <v>188.628</v>
      </c>
      <c r="N27" s="920">
        <v>188.628</v>
      </c>
      <c r="O27" s="920">
        <v>387.204</v>
      </c>
      <c r="P27" s="920">
        <v>553.863</v>
      </c>
      <c r="Q27" s="1551">
        <v>7.336999999999989</v>
      </c>
      <c r="R27" s="1551">
        <v>1.7819281351321763</v>
      </c>
      <c r="S27" s="1551">
        <v>166.65900000000005</v>
      </c>
      <c r="T27" s="1551">
        <v>43.04165246226796</v>
      </c>
    </row>
    <row r="28" spans="1:20" ht="15">
      <c r="A28" s="920" t="s">
        <v>1082</v>
      </c>
      <c r="B28" s="920">
        <v>1499.7</v>
      </c>
      <c r="C28" s="920">
        <v>1399.7</v>
      </c>
      <c r="D28" s="920">
        <v>1399.7</v>
      </c>
      <c r="E28" s="920">
        <v>1149.7</v>
      </c>
      <c r="F28" s="920">
        <v>1149.7</v>
      </c>
      <c r="G28" s="920">
        <v>1149.7</v>
      </c>
      <c r="H28" s="920">
        <v>1249.7</v>
      </c>
      <c r="I28" s="920">
        <v>1753.315</v>
      </c>
      <c r="J28" s="920">
        <v>1749.7</v>
      </c>
      <c r="K28" s="920">
        <v>1249.7</v>
      </c>
      <c r="L28" s="920">
        <v>1149.7</v>
      </c>
      <c r="M28" s="920">
        <v>1569.7</v>
      </c>
      <c r="N28" s="920">
        <v>1569.7</v>
      </c>
      <c r="O28" s="920">
        <v>1069.7</v>
      </c>
      <c r="P28" s="920">
        <v>1149.7</v>
      </c>
      <c r="Q28" s="1551">
        <v>-100</v>
      </c>
      <c r="R28" s="1551">
        <v>-6.668000266720014</v>
      </c>
      <c r="S28" s="1551">
        <v>80</v>
      </c>
      <c r="T28" s="1551">
        <v>7.478732354865841</v>
      </c>
    </row>
    <row r="29" spans="1:20" ht="15" hidden="1">
      <c r="A29" s="920" t="s">
        <v>1083</v>
      </c>
      <c r="B29" s="920">
        <v>0</v>
      </c>
      <c r="C29" s="920">
        <v>0</v>
      </c>
      <c r="D29" s="920">
        <v>0</v>
      </c>
      <c r="E29" s="920">
        <v>0</v>
      </c>
      <c r="F29" s="920">
        <v>0</v>
      </c>
      <c r="G29" s="920">
        <v>0</v>
      </c>
      <c r="H29" s="920">
        <v>0</v>
      </c>
      <c r="I29" s="920">
        <v>0</v>
      </c>
      <c r="J29" s="920">
        <v>0</v>
      </c>
      <c r="K29" s="920">
        <v>0</v>
      </c>
      <c r="L29" s="920">
        <v>0</v>
      </c>
      <c r="M29" s="920">
        <v>0</v>
      </c>
      <c r="N29" s="920">
        <v>0</v>
      </c>
      <c r="O29" s="920"/>
      <c r="P29" s="920">
        <v>0</v>
      </c>
      <c r="Q29" s="1551">
        <v>0</v>
      </c>
      <c r="R29" s="1551">
        <v>0</v>
      </c>
      <c r="S29" s="1551">
        <v>0</v>
      </c>
      <c r="T29" s="1551"/>
    </row>
    <row r="30" spans="1:20" ht="15">
      <c r="A30" s="920" t="s">
        <v>1084</v>
      </c>
      <c r="B30" s="920">
        <v>914.484</v>
      </c>
      <c r="C30" s="920">
        <v>914.635</v>
      </c>
      <c r="D30" s="920">
        <v>914.635</v>
      </c>
      <c r="E30" s="920">
        <v>967.1379999999999</v>
      </c>
      <c r="F30" s="920">
        <v>894.785</v>
      </c>
      <c r="G30" s="920">
        <v>892.6030000000001</v>
      </c>
      <c r="H30" s="920">
        <v>1341.853</v>
      </c>
      <c r="I30" s="920">
        <v>835.4</v>
      </c>
      <c r="J30" s="920">
        <v>839.287</v>
      </c>
      <c r="K30" s="920">
        <v>801.457</v>
      </c>
      <c r="L30" s="920">
        <v>1369.4540000000002</v>
      </c>
      <c r="M30" s="920">
        <v>837.037</v>
      </c>
      <c r="N30" s="920">
        <v>958.0690000000001</v>
      </c>
      <c r="O30" s="920">
        <v>894.699</v>
      </c>
      <c r="P30" s="920">
        <v>1081.259</v>
      </c>
      <c r="Q30" s="1551">
        <v>0.15099999999995362</v>
      </c>
      <c r="R30" s="1552">
        <v>0.016512043950456246</v>
      </c>
      <c r="S30" s="1551">
        <v>186.56</v>
      </c>
      <c r="T30" s="1552">
        <v>20.851705433894537</v>
      </c>
    </row>
    <row r="31" spans="1:20" s="402" customFormat="1" ht="14.25">
      <c r="A31" s="1548" t="s">
        <v>1085</v>
      </c>
      <c r="B31" s="1548">
        <v>855.421</v>
      </c>
      <c r="C31" s="1548">
        <v>847.075</v>
      </c>
      <c r="D31" s="1548">
        <v>847.075</v>
      </c>
      <c r="E31" s="1548">
        <v>849.113</v>
      </c>
      <c r="F31" s="1548">
        <v>870.142</v>
      </c>
      <c r="G31" s="1548">
        <v>863.607</v>
      </c>
      <c r="H31" s="1548">
        <v>862.739</v>
      </c>
      <c r="I31" s="1548">
        <v>881.713</v>
      </c>
      <c r="J31" s="1548">
        <v>891.3439999999999</v>
      </c>
      <c r="K31" s="1548">
        <v>854.984</v>
      </c>
      <c r="L31" s="1548">
        <v>869.231</v>
      </c>
      <c r="M31" s="1548">
        <v>868.737</v>
      </c>
      <c r="N31" s="1548">
        <v>932.594</v>
      </c>
      <c r="O31" s="1548">
        <v>965.833</v>
      </c>
      <c r="P31" s="1548">
        <v>841.4190000000001</v>
      </c>
      <c r="Q31" s="1548">
        <v>-8.346000000000004</v>
      </c>
      <c r="R31" s="1553">
        <v>-0.9756599382058653</v>
      </c>
      <c r="S31" s="1548">
        <v>-124.41399999999987</v>
      </c>
      <c r="T31" s="1553">
        <v>-12.881522996211544</v>
      </c>
    </row>
    <row r="32" spans="1:20" ht="15">
      <c r="A32" s="920" t="s">
        <v>1086</v>
      </c>
      <c r="B32" s="920">
        <v>100</v>
      </c>
      <c r="C32" s="920">
        <v>100</v>
      </c>
      <c r="D32" s="920">
        <v>100</v>
      </c>
      <c r="E32" s="920">
        <v>100</v>
      </c>
      <c r="F32" s="920">
        <v>100</v>
      </c>
      <c r="G32" s="920">
        <v>100</v>
      </c>
      <c r="H32" s="920">
        <v>100</v>
      </c>
      <c r="I32" s="920">
        <v>100</v>
      </c>
      <c r="J32" s="920">
        <v>100</v>
      </c>
      <c r="K32" s="920">
        <v>50</v>
      </c>
      <c r="L32" s="920">
        <v>50</v>
      </c>
      <c r="M32" s="920">
        <v>50</v>
      </c>
      <c r="N32" s="920">
        <v>50</v>
      </c>
      <c r="O32" s="920">
        <v>50</v>
      </c>
      <c r="P32" s="920">
        <v>0</v>
      </c>
      <c r="Q32" s="1551">
        <v>0</v>
      </c>
      <c r="R32" s="1550">
        <v>0</v>
      </c>
      <c r="S32" s="1551">
        <v>-50</v>
      </c>
      <c r="T32" s="1550">
        <v>-100</v>
      </c>
    </row>
    <row r="33" spans="1:20" ht="15" hidden="1">
      <c r="A33" s="920" t="s">
        <v>1087</v>
      </c>
      <c r="B33" s="920">
        <v>0</v>
      </c>
      <c r="C33" s="920">
        <v>0</v>
      </c>
      <c r="D33" s="920">
        <v>0</v>
      </c>
      <c r="E33" s="920">
        <v>0</v>
      </c>
      <c r="F33" s="920">
        <v>0</v>
      </c>
      <c r="G33" s="920">
        <v>0</v>
      </c>
      <c r="H33" s="920">
        <v>0</v>
      </c>
      <c r="I33" s="920">
        <v>0</v>
      </c>
      <c r="J33" s="920">
        <v>0</v>
      </c>
      <c r="K33" s="920">
        <v>0</v>
      </c>
      <c r="L33" s="920">
        <v>0</v>
      </c>
      <c r="M33" s="920">
        <v>0</v>
      </c>
      <c r="N33" s="920">
        <v>0</v>
      </c>
      <c r="O33" s="920"/>
      <c r="P33" s="920">
        <v>0</v>
      </c>
      <c r="Q33" s="1551">
        <v>0</v>
      </c>
      <c r="R33" s="1551">
        <v>0</v>
      </c>
      <c r="S33" s="1551">
        <v>0</v>
      </c>
      <c r="T33" s="1551">
        <v>0</v>
      </c>
    </row>
    <row r="34" spans="1:20" ht="15" hidden="1">
      <c r="A34" s="920" t="s">
        <v>1088</v>
      </c>
      <c r="B34" s="920">
        <v>0</v>
      </c>
      <c r="C34" s="920">
        <v>0</v>
      </c>
      <c r="D34" s="920">
        <v>0</v>
      </c>
      <c r="E34" s="920">
        <v>0</v>
      </c>
      <c r="F34" s="920">
        <v>0</v>
      </c>
      <c r="G34" s="920">
        <v>0</v>
      </c>
      <c r="H34" s="920">
        <v>0</v>
      </c>
      <c r="I34" s="920">
        <v>0</v>
      </c>
      <c r="J34" s="920">
        <v>0</v>
      </c>
      <c r="K34" s="920">
        <v>0</v>
      </c>
      <c r="L34" s="920">
        <v>0</v>
      </c>
      <c r="M34" s="920">
        <v>0</v>
      </c>
      <c r="N34" s="920">
        <v>0</v>
      </c>
      <c r="O34" s="920"/>
      <c r="P34" s="920">
        <v>0</v>
      </c>
      <c r="Q34" s="1551">
        <v>0</v>
      </c>
      <c r="R34" s="1551">
        <v>0</v>
      </c>
      <c r="S34" s="1551">
        <v>0</v>
      </c>
      <c r="T34" s="1551">
        <v>0</v>
      </c>
    </row>
    <row r="35" spans="1:20" ht="15" hidden="1">
      <c r="A35" s="920" t="s">
        <v>1089</v>
      </c>
      <c r="B35" s="920">
        <v>0</v>
      </c>
      <c r="C35" s="920">
        <v>0</v>
      </c>
      <c r="D35" s="920">
        <v>0</v>
      </c>
      <c r="E35" s="920">
        <v>0</v>
      </c>
      <c r="F35" s="920">
        <v>0</v>
      </c>
      <c r="G35" s="920">
        <v>0</v>
      </c>
      <c r="H35" s="920">
        <v>0</v>
      </c>
      <c r="I35" s="920">
        <v>0</v>
      </c>
      <c r="J35" s="920">
        <v>0</v>
      </c>
      <c r="K35" s="920">
        <v>0</v>
      </c>
      <c r="L35" s="920">
        <v>0</v>
      </c>
      <c r="M35" s="920">
        <v>0</v>
      </c>
      <c r="N35" s="920">
        <v>0</v>
      </c>
      <c r="O35" s="920"/>
      <c r="P35" s="920">
        <v>0</v>
      </c>
      <c r="Q35" s="1551">
        <v>0</v>
      </c>
      <c r="R35" s="1551">
        <v>0</v>
      </c>
      <c r="S35" s="1551">
        <v>0</v>
      </c>
      <c r="T35" s="1551">
        <v>0</v>
      </c>
    </row>
    <row r="36" spans="1:20" ht="15" hidden="1">
      <c r="A36" s="920" t="s">
        <v>1090</v>
      </c>
      <c r="B36" s="920">
        <v>0</v>
      </c>
      <c r="C36" s="920">
        <v>0</v>
      </c>
      <c r="D36" s="920">
        <v>0</v>
      </c>
      <c r="E36" s="920">
        <v>0</v>
      </c>
      <c r="F36" s="920">
        <v>0</v>
      </c>
      <c r="G36" s="920">
        <v>0</v>
      </c>
      <c r="H36" s="920">
        <v>0</v>
      </c>
      <c r="I36" s="920">
        <v>0</v>
      </c>
      <c r="J36" s="920">
        <v>0</v>
      </c>
      <c r="K36" s="920">
        <v>0</v>
      </c>
      <c r="L36" s="920">
        <v>0</v>
      </c>
      <c r="M36" s="920">
        <v>0</v>
      </c>
      <c r="N36" s="920">
        <v>0</v>
      </c>
      <c r="O36" s="920"/>
      <c r="P36" s="920">
        <v>0</v>
      </c>
      <c r="Q36" s="1551">
        <v>0</v>
      </c>
      <c r="R36" s="1551">
        <v>0</v>
      </c>
      <c r="S36" s="1551">
        <v>0</v>
      </c>
      <c r="T36" s="1551">
        <v>0</v>
      </c>
    </row>
    <row r="37" spans="1:20" ht="15" hidden="1">
      <c r="A37" s="920" t="s">
        <v>1091</v>
      </c>
      <c r="B37" s="920">
        <v>0</v>
      </c>
      <c r="C37" s="920">
        <v>0</v>
      </c>
      <c r="D37" s="920">
        <v>0</v>
      </c>
      <c r="E37" s="920">
        <v>0</v>
      </c>
      <c r="F37" s="920">
        <v>0</v>
      </c>
      <c r="G37" s="920">
        <v>0</v>
      </c>
      <c r="H37" s="920">
        <v>0</v>
      </c>
      <c r="I37" s="920">
        <v>0</v>
      </c>
      <c r="J37" s="920">
        <v>0</v>
      </c>
      <c r="K37" s="920">
        <v>0</v>
      </c>
      <c r="L37" s="920">
        <v>0</v>
      </c>
      <c r="M37" s="920">
        <v>0</v>
      </c>
      <c r="N37" s="920">
        <v>0</v>
      </c>
      <c r="O37" s="920"/>
      <c r="P37" s="920">
        <v>0</v>
      </c>
      <c r="Q37" s="1551">
        <v>0</v>
      </c>
      <c r="R37" s="1551">
        <v>0</v>
      </c>
      <c r="S37" s="1551">
        <v>0</v>
      </c>
      <c r="T37" s="1551">
        <v>0</v>
      </c>
    </row>
    <row r="38" spans="1:20" ht="15" hidden="1">
      <c r="A38" s="920" t="s">
        <v>1092</v>
      </c>
      <c r="B38" s="920">
        <v>0</v>
      </c>
      <c r="C38" s="920">
        <v>0</v>
      </c>
      <c r="D38" s="920">
        <v>0</v>
      </c>
      <c r="E38" s="920">
        <v>0</v>
      </c>
      <c r="F38" s="920">
        <v>0</v>
      </c>
      <c r="G38" s="920">
        <v>0</v>
      </c>
      <c r="H38" s="920">
        <v>0</v>
      </c>
      <c r="I38" s="920">
        <v>0</v>
      </c>
      <c r="J38" s="920">
        <v>0</v>
      </c>
      <c r="K38" s="920">
        <v>0</v>
      </c>
      <c r="L38" s="920">
        <v>0</v>
      </c>
      <c r="M38" s="920">
        <v>0</v>
      </c>
      <c r="N38" s="920">
        <v>0</v>
      </c>
      <c r="O38" s="920"/>
      <c r="P38" s="920">
        <v>0</v>
      </c>
      <c r="Q38" s="1551">
        <v>0</v>
      </c>
      <c r="R38" s="1551">
        <v>0</v>
      </c>
      <c r="S38" s="1551">
        <v>0</v>
      </c>
      <c r="T38" s="1551">
        <v>0</v>
      </c>
    </row>
    <row r="39" spans="1:20" ht="15" hidden="1">
      <c r="A39" s="920" t="s">
        <v>1093</v>
      </c>
      <c r="B39" s="920">
        <v>0</v>
      </c>
      <c r="C39" s="920">
        <v>0</v>
      </c>
      <c r="D39" s="920">
        <v>0</v>
      </c>
      <c r="E39" s="920">
        <v>0</v>
      </c>
      <c r="F39" s="920">
        <v>0</v>
      </c>
      <c r="G39" s="920">
        <v>0</v>
      </c>
      <c r="H39" s="920">
        <v>0</v>
      </c>
      <c r="I39" s="920">
        <v>0</v>
      </c>
      <c r="J39" s="920">
        <v>0</v>
      </c>
      <c r="K39" s="920">
        <v>0</v>
      </c>
      <c r="L39" s="920">
        <v>0</v>
      </c>
      <c r="M39" s="920">
        <v>0</v>
      </c>
      <c r="N39" s="920">
        <v>0</v>
      </c>
      <c r="O39" s="920"/>
      <c r="P39" s="920">
        <v>0</v>
      </c>
      <c r="Q39" s="1551">
        <v>0</v>
      </c>
      <c r="R39" s="1551">
        <v>0</v>
      </c>
      <c r="S39" s="1551">
        <v>0</v>
      </c>
      <c r="T39" s="1551">
        <v>0</v>
      </c>
    </row>
    <row r="40" spans="1:20" ht="15">
      <c r="A40" s="920" t="s">
        <v>1094</v>
      </c>
      <c r="B40" s="920">
        <v>755.421</v>
      </c>
      <c r="C40" s="920">
        <v>747.075</v>
      </c>
      <c r="D40" s="920">
        <v>747.075</v>
      </c>
      <c r="E40" s="920">
        <v>749.113</v>
      </c>
      <c r="F40" s="920">
        <v>770.142</v>
      </c>
      <c r="G40" s="920">
        <v>763.607</v>
      </c>
      <c r="H40" s="920">
        <v>762.739</v>
      </c>
      <c r="I40" s="920">
        <v>781.713</v>
      </c>
      <c r="J40" s="920">
        <v>791.3439999999999</v>
      </c>
      <c r="K40" s="920">
        <v>804.984</v>
      </c>
      <c r="L40" s="920">
        <v>819.231</v>
      </c>
      <c r="M40" s="920">
        <v>818.737</v>
      </c>
      <c r="N40" s="920">
        <v>882.594</v>
      </c>
      <c r="O40" s="920">
        <v>915.833</v>
      </c>
      <c r="P40" s="920">
        <v>841.4190000000001</v>
      </c>
      <c r="Q40" s="1551">
        <v>-8.346000000000004</v>
      </c>
      <c r="R40" s="1552">
        <v>-1.1048144015059194</v>
      </c>
      <c r="S40" s="1551">
        <v>-74.41399999999987</v>
      </c>
      <c r="T40" s="1552">
        <v>-8.125280482358662</v>
      </c>
    </row>
    <row r="41" spans="1:20" s="402" customFormat="1" ht="15">
      <c r="A41" s="1548" t="s">
        <v>1095</v>
      </c>
      <c r="B41" s="1548">
        <v>573.7379999999999</v>
      </c>
      <c r="C41" s="1548">
        <v>561.503</v>
      </c>
      <c r="D41" s="1548">
        <v>561.503</v>
      </c>
      <c r="E41" s="1548">
        <v>623.119</v>
      </c>
      <c r="F41" s="1548">
        <v>745.067</v>
      </c>
      <c r="G41" s="1548">
        <v>780.8420000000001</v>
      </c>
      <c r="H41" s="1548">
        <v>740.2719999999999</v>
      </c>
      <c r="I41" s="1548">
        <v>753.2339999999999</v>
      </c>
      <c r="J41" s="1548">
        <v>740.8770000000001</v>
      </c>
      <c r="K41" s="1548">
        <v>691.511</v>
      </c>
      <c r="L41" s="1548">
        <v>448.894</v>
      </c>
      <c r="M41" s="1548">
        <v>438.289</v>
      </c>
      <c r="N41" s="1548">
        <v>391.212</v>
      </c>
      <c r="O41" s="1548">
        <v>232.813</v>
      </c>
      <c r="P41" s="1548">
        <v>340.729</v>
      </c>
      <c r="Q41" s="1548">
        <v>-12.2349999999999</v>
      </c>
      <c r="R41" s="1552">
        <v>-2.1325064750809446</v>
      </c>
      <c r="S41" s="1548">
        <v>107.916</v>
      </c>
      <c r="T41" s="1552">
        <v>46.3530816578112</v>
      </c>
    </row>
    <row r="42" spans="1:20" ht="15" hidden="1">
      <c r="A42" s="920" t="s">
        <v>1096</v>
      </c>
      <c r="B42" s="920">
        <v>0</v>
      </c>
      <c r="C42" s="920">
        <v>0</v>
      </c>
      <c r="D42" s="920">
        <v>0</v>
      </c>
      <c r="E42" s="920">
        <v>0</v>
      </c>
      <c r="F42" s="920">
        <v>0</v>
      </c>
      <c r="G42" s="920">
        <v>0</v>
      </c>
      <c r="H42" s="920">
        <v>0</v>
      </c>
      <c r="I42" s="920">
        <v>0</v>
      </c>
      <c r="J42" s="920">
        <v>0</v>
      </c>
      <c r="K42" s="920">
        <v>0</v>
      </c>
      <c r="L42" s="920">
        <v>0</v>
      </c>
      <c r="M42" s="920">
        <v>0</v>
      </c>
      <c r="N42" s="920">
        <v>0</v>
      </c>
      <c r="O42" s="920"/>
      <c r="P42" s="920">
        <v>0</v>
      </c>
      <c r="Q42" s="1551">
        <v>0</v>
      </c>
      <c r="R42" s="1550">
        <v>0</v>
      </c>
      <c r="S42" s="1551">
        <v>0</v>
      </c>
      <c r="T42" s="1550">
        <v>0</v>
      </c>
    </row>
    <row r="43" spans="1:20" ht="15" hidden="1">
      <c r="A43" s="920" t="s">
        <v>1097</v>
      </c>
      <c r="B43" s="920">
        <v>0</v>
      </c>
      <c r="C43" s="920">
        <v>0</v>
      </c>
      <c r="D43" s="920">
        <v>0</v>
      </c>
      <c r="E43" s="920">
        <v>0</v>
      </c>
      <c r="F43" s="920">
        <v>0</v>
      </c>
      <c r="G43" s="920">
        <v>0</v>
      </c>
      <c r="H43" s="920">
        <v>0</v>
      </c>
      <c r="I43" s="920">
        <v>0</v>
      </c>
      <c r="J43" s="920">
        <v>0</v>
      </c>
      <c r="K43" s="920">
        <v>0</v>
      </c>
      <c r="L43" s="920">
        <v>0</v>
      </c>
      <c r="M43" s="920">
        <v>0</v>
      </c>
      <c r="N43" s="920">
        <v>0</v>
      </c>
      <c r="O43" s="920"/>
      <c r="P43" s="920">
        <v>0</v>
      </c>
      <c r="Q43" s="1551">
        <v>0</v>
      </c>
      <c r="R43" s="1551">
        <v>0</v>
      </c>
      <c r="S43" s="1551">
        <v>0</v>
      </c>
      <c r="T43" s="1551">
        <v>0</v>
      </c>
    </row>
    <row r="44" spans="1:20" ht="15" hidden="1">
      <c r="A44" s="920" t="s">
        <v>1098</v>
      </c>
      <c r="B44" s="920">
        <v>0</v>
      </c>
      <c r="C44" s="920">
        <v>0</v>
      </c>
      <c r="D44" s="920">
        <v>0</v>
      </c>
      <c r="E44" s="920">
        <v>0</v>
      </c>
      <c r="F44" s="920">
        <v>0</v>
      </c>
      <c r="G44" s="920">
        <v>0</v>
      </c>
      <c r="H44" s="920">
        <v>0</v>
      </c>
      <c r="I44" s="920">
        <v>0</v>
      </c>
      <c r="J44" s="920">
        <v>0</v>
      </c>
      <c r="K44" s="920">
        <v>0</v>
      </c>
      <c r="L44" s="920">
        <v>0</v>
      </c>
      <c r="M44" s="920">
        <v>0</v>
      </c>
      <c r="N44" s="920">
        <v>0</v>
      </c>
      <c r="O44" s="920"/>
      <c r="P44" s="920">
        <v>0</v>
      </c>
      <c r="Q44" s="1551">
        <v>0</v>
      </c>
      <c r="R44" s="1551">
        <v>0</v>
      </c>
      <c r="S44" s="1551">
        <v>0</v>
      </c>
      <c r="T44" s="1551">
        <v>0</v>
      </c>
    </row>
    <row r="45" spans="1:20" ht="15" hidden="1">
      <c r="A45" s="920" t="s">
        <v>1099</v>
      </c>
      <c r="B45" s="920">
        <v>0</v>
      </c>
      <c r="C45" s="920">
        <v>0</v>
      </c>
      <c r="D45" s="920">
        <v>0</v>
      </c>
      <c r="E45" s="920">
        <v>0</v>
      </c>
      <c r="F45" s="920">
        <v>0</v>
      </c>
      <c r="G45" s="920">
        <v>0</v>
      </c>
      <c r="H45" s="920">
        <v>0</v>
      </c>
      <c r="I45" s="920">
        <v>0</v>
      </c>
      <c r="J45" s="920">
        <v>0</v>
      </c>
      <c r="K45" s="920">
        <v>0</v>
      </c>
      <c r="L45" s="920">
        <v>0</v>
      </c>
      <c r="M45" s="920">
        <v>0</v>
      </c>
      <c r="N45" s="920">
        <v>0</v>
      </c>
      <c r="O45" s="920"/>
      <c r="P45" s="920">
        <v>0</v>
      </c>
      <c r="Q45" s="1551">
        <v>0</v>
      </c>
      <c r="R45" s="1551">
        <v>0</v>
      </c>
      <c r="S45" s="1551">
        <v>0</v>
      </c>
      <c r="T45" s="1551">
        <v>0</v>
      </c>
    </row>
    <row r="46" spans="1:20" ht="15">
      <c r="A46" s="920" t="s">
        <v>1100</v>
      </c>
      <c r="B46" s="920">
        <v>573.539</v>
      </c>
      <c r="C46" s="920">
        <v>561.305</v>
      </c>
      <c r="D46" s="920">
        <v>561.305</v>
      </c>
      <c r="E46" s="920">
        <v>622.962</v>
      </c>
      <c r="F46" s="920">
        <v>544.931</v>
      </c>
      <c r="G46" s="920">
        <v>580.7270000000001</v>
      </c>
      <c r="H46" s="920">
        <v>540.178</v>
      </c>
      <c r="I46" s="920">
        <v>553.161</v>
      </c>
      <c r="J46" s="920">
        <v>540.8140000000001</v>
      </c>
      <c r="K46" s="920">
        <v>491.459</v>
      </c>
      <c r="L46" s="920">
        <v>448.526</v>
      </c>
      <c r="M46" s="920">
        <v>438.258</v>
      </c>
      <c r="N46" s="920">
        <v>391.191</v>
      </c>
      <c r="O46" s="920">
        <v>232.792</v>
      </c>
      <c r="P46" s="920">
        <v>340.70799999999997</v>
      </c>
      <c r="Q46" s="1551">
        <v>-12.234000000000037</v>
      </c>
      <c r="R46" s="1551">
        <v>-2.133072031718868</v>
      </c>
      <c r="S46" s="1551">
        <v>107.91599999999997</v>
      </c>
      <c r="T46" s="1551">
        <v>46.35726313619023</v>
      </c>
    </row>
    <row r="47" spans="1:20" ht="15" hidden="1">
      <c r="A47" s="920" t="s">
        <v>1101</v>
      </c>
      <c r="B47" s="920">
        <v>0</v>
      </c>
      <c r="C47" s="920">
        <v>0</v>
      </c>
      <c r="D47" s="920">
        <v>0</v>
      </c>
      <c r="E47" s="920">
        <v>0</v>
      </c>
      <c r="F47" s="920">
        <v>0</v>
      </c>
      <c r="G47" s="920">
        <v>0</v>
      </c>
      <c r="H47" s="920">
        <v>0</v>
      </c>
      <c r="I47" s="920">
        <v>0</v>
      </c>
      <c r="J47" s="920">
        <v>0</v>
      </c>
      <c r="K47" s="920">
        <v>0</v>
      </c>
      <c r="L47" s="920">
        <v>0</v>
      </c>
      <c r="M47" s="920">
        <v>0</v>
      </c>
      <c r="N47" s="920">
        <v>0</v>
      </c>
      <c r="O47" s="920"/>
      <c r="P47" s="920">
        <v>0</v>
      </c>
      <c r="Q47" s="1551">
        <v>0</v>
      </c>
      <c r="R47" s="1551">
        <v>0</v>
      </c>
      <c r="S47" s="1551">
        <v>0</v>
      </c>
      <c r="T47" s="1551">
        <v>0</v>
      </c>
    </row>
    <row r="48" spans="1:20" ht="15" hidden="1">
      <c r="A48" s="920" t="s">
        <v>1102</v>
      </c>
      <c r="B48" s="920">
        <v>0</v>
      </c>
      <c r="C48" s="920">
        <v>0</v>
      </c>
      <c r="D48" s="920">
        <v>0</v>
      </c>
      <c r="E48" s="920">
        <v>0</v>
      </c>
      <c r="F48" s="920">
        <v>0</v>
      </c>
      <c r="G48" s="920">
        <v>0</v>
      </c>
      <c r="H48" s="920">
        <v>0</v>
      </c>
      <c r="I48" s="920">
        <v>0</v>
      </c>
      <c r="J48" s="920">
        <v>0</v>
      </c>
      <c r="K48" s="920">
        <v>0</v>
      </c>
      <c r="L48" s="920">
        <v>0</v>
      </c>
      <c r="M48" s="920">
        <v>0</v>
      </c>
      <c r="N48" s="920">
        <v>0</v>
      </c>
      <c r="O48" s="920"/>
      <c r="P48" s="920">
        <v>0</v>
      </c>
      <c r="Q48" s="1551">
        <v>0</v>
      </c>
      <c r="R48" s="1551">
        <v>0</v>
      </c>
      <c r="S48" s="1551">
        <v>0</v>
      </c>
      <c r="T48" s="1551">
        <v>0</v>
      </c>
    </row>
    <row r="49" spans="1:20" ht="15" hidden="1">
      <c r="A49" s="920" t="s">
        <v>1103</v>
      </c>
      <c r="B49" s="920">
        <v>0.56</v>
      </c>
      <c r="C49" s="920">
        <v>0.199</v>
      </c>
      <c r="D49" s="920">
        <v>0.198</v>
      </c>
      <c r="E49" s="920">
        <v>0.157</v>
      </c>
      <c r="F49" s="920">
        <v>200.136</v>
      </c>
      <c r="G49" s="920">
        <v>200.115</v>
      </c>
      <c r="H49" s="920">
        <v>200.094</v>
      </c>
      <c r="I49" s="920">
        <v>200.073</v>
      </c>
      <c r="J49" s="920">
        <v>200.06300000000002</v>
      </c>
      <c r="K49" s="920">
        <v>200.052</v>
      </c>
      <c r="L49" s="920">
        <v>0.368</v>
      </c>
      <c r="M49" s="920">
        <v>0.031</v>
      </c>
      <c r="N49" s="920">
        <v>0.020999999999999998</v>
      </c>
      <c r="O49" s="920"/>
      <c r="P49" s="920">
        <v>0.020999999999999998</v>
      </c>
      <c r="Q49" s="1551">
        <v>-0.36099999999999993</v>
      </c>
      <c r="R49" s="1552">
        <v>-64.46428571428571</v>
      </c>
      <c r="S49" s="1551">
        <v>-0.17800000000000002</v>
      </c>
      <c r="T49" s="1552">
        <v>-89.44723618090453</v>
      </c>
    </row>
    <row r="50" spans="1:20" s="402" customFormat="1" ht="14.25">
      <c r="A50" s="1548" t="s">
        <v>1104</v>
      </c>
      <c r="B50" s="1548">
        <v>55.8</v>
      </c>
      <c r="C50" s="1548">
        <v>63.452</v>
      </c>
      <c r="D50" s="1548">
        <v>63.452</v>
      </c>
      <c r="E50" s="1548">
        <v>87.855</v>
      </c>
      <c r="F50" s="1548">
        <v>175.50900000000001</v>
      </c>
      <c r="G50" s="1548">
        <v>524.592</v>
      </c>
      <c r="H50" s="1548">
        <v>519.889</v>
      </c>
      <c r="I50" s="1548">
        <v>525.742</v>
      </c>
      <c r="J50" s="1548">
        <v>464.8</v>
      </c>
      <c r="K50" s="1548">
        <v>484.901</v>
      </c>
      <c r="L50" s="1548">
        <v>262.68899999999996</v>
      </c>
      <c r="M50" s="1548">
        <v>207.85199999999998</v>
      </c>
      <c r="N50" s="1548">
        <v>570.097</v>
      </c>
      <c r="O50" s="1548">
        <v>1134.649</v>
      </c>
      <c r="P50" s="1548">
        <v>1103.248</v>
      </c>
      <c r="Q50" s="1548">
        <v>7.652000000000001</v>
      </c>
      <c r="R50" s="1553">
        <v>13.713261648745515</v>
      </c>
      <c r="S50" s="1548">
        <v>-31.40099999999984</v>
      </c>
      <c r="T50" s="1553">
        <v>-2.7674637707343663</v>
      </c>
    </row>
    <row r="51" spans="1:20" ht="15">
      <c r="A51" s="920" t="s">
        <v>1105</v>
      </c>
      <c r="B51" s="920">
        <v>0</v>
      </c>
      <c r="C51" s="920">
        <v>0</v>
      </c>
      <c r="D51" s="920">
        <v>0</v>
      </c>
      <c r="E51" s="920">
        <v>0</v>
      </c>
      <c r="F51" s="920">
        <v>0</v>
      </c>
      <c r="G51" s="920">
        <v>0</v>
      </c>
      <c r="H51" s="920">
        <v>0</v>
      </c>
      <c r="I51" s="920">
        <v>0</v>
      </c>
      <c r="J51" s="920">
        <v>0</v>
      </c>
      <c r="K51" s="920">
        <v>0</v>
      </c>
      <c r="L51" s="920">
        <v>0</v>
      </c>
      <c r="M51" s="920">
        <v>0</v>
      </c>
      <c r="N51" s="920">
        <v>0</v>
      </c>
      <c r="O51" s="920">
        <v>0</v>
      </c>
      <c r="P51" s="920">
        <v>0</v>
      </c>
      <c r="Q51" s="1551">
        <v>0</v>
      </c>
      <c r="R51" s="1550"/>
      <c r="S51" s="1551">
        <v>0</v>
      </c>
      <c r="T51" s="1550"/>
    </row>
    <row r="52" spans="1:20" ht="15">
      <c r="A52" s="920" t="s">
        <v>1112</v>
      </c>
      <c r="B52" s="920">
        <v>0</v>
      </c>
      <c r="C52" s="920">
        <v>4.345</v>
      </c>
      <c r="D52" s="920">
        <v>4.345</v>
      </c>
      <c r="E52" s="920">
        <v>1.795</v>
      </c>
      <c r="F52" s="920">
        <v>2.136</v>
      </c>
      <c r="G52" s="920">
        <v>6.586</v>
      </c>
      <c r="H52" s="920">
        <v>2.289</v>
      </c>
      <c r="I52" s="920">
        <v>2.242</v>
      </c>
      <c r="J52" s="920">
        <v>2.242</v>
      </c>
      <c r="K52" s="920">
        <v>2.207</v>
      </c>
      <c r="L52" s="920">
        <v>3.7659999999999996</v>
      </c>
      <c r="M52" s="920">
        <v>2.131</v>
      </c>
      <c r="N52" s="920">
        <v>9.044</v>
      </c>
      <c r="O52" s="920">
        <v>4.0409999999999995</v>
      </c>
      <c r="P52" s="920">
        <v>4.196</v>
      </c>
      <c r="Q52" s="1551">
        <v>4.345</v>
      </c>
      <c r="R52" s="1551"/>
      <c r="S52" s="1551">
        <v>0.155</v>
      </c>
      <c r="T52" s="1551">
        <v>3.835684236575119</v>
      </c>
    </row>
    <row r="53" spans="1:20" ht="15">
      <c r="A53" s="920" t="s">
        <v>1113</v>
      </c>
      <c r="B53" s="920">
        <v>4.1</v>
      </c>
      <c r="C53" s="920">
        <v>7.507</v>
      </c>
      <c r="D53" s="920">
        <v>7.507</v>
      </c>
      <c r="E53" s="920">
        <v>34.36</v>
      </c>
      <c r="F53" s="920">
        <v>73.373</v>
      </c>
      <c r="G53" s="920">
        <v>116.306</v>
      </c>
      <c r="H53" s="920">
        <v>111.2</v>
      </c>
      <c r="I53" s="920">
        <v>117.7</v>
      </c>
      <c r="J53" s="920">
        <v>157.8</v>
      </c>
      <c r="K53" s="920">
        <v>178.822</v>
      </c>
      <c r="L53" s="920">
        <v>199.923</v>
      </c>
      <c r="M53" s="920">
        <v>146.719</v>
      </c>
      <c r="N53" s="920">
        <v>212.07399999999998</v>
      </c>
      <c r="O53" s="920">
        <v>154.244</v>
      </c>
      <c r="P53" s="920">
        <v>166.245</v>
      </c>
      <c r="Q53" s="1551">
        <v>3.407</v>
      </c>
      <c r="R53" s="1551">
        <v>83.09756097560975</v>
      </c>
      <c r="S53" s="1551">
        <v>12.001000000000005</v>
      </c>
      <c r="T53" s="1551">
        <v>7.780529550582187</v>
      </c>
    </row>
    <row r="54" spans="1:20" ht="15" hidden="1">
      <c r="A54" s="920" t="s">
        <v>1114</v>
      </c>
      <c r="B54" s="920">
        <v>0</v>
      </c>
      <c r="C54" s="920">
        <v>0</v>
      </c>
      <c r="D54" s="920">
        <v>0</v>
      </c>
      <c r="E54" s="920">
        <v>0</v>
      </c>
      <c r="F54" s="920">
        <v>0</v>
      </c>
      <c r="G54" s="920">
        <v>0</v>
      </c>
      <c r="H54" s="920">
        <v>0</v>
      </c>
      <c r="I54" s="920">
        <v>0</v>
      </c>
      <c r="J54" s="920">
        <v>0</v>
      </c>
      <c r="K54" s="920">
        <v>0</v>
      </c>
      <c r="L54" s="920">
        <v>0</v>
      </c>
      <c r="M54" s="920">
        <v>0</v>
      </c>
      <c r="N54" s="920">
        <v>0</v>
      </c>
      <c r="O54" s="920"/>
      <c r="P54" s="920">
        <v>0</v>
      </c>
      <c r="Q54" s="1551">
        <v>0</v>
      </c>
      <c r="R54" s="1551">
        <v>0</v>
      </c>
      <c r="S54" s="1551">
        <v>0</v>
      </c>
      <c r="T54" s="1551">
        <v>0</v>
      </c>
    </row>
    <row r="55" spans="1:20" ht="15" hidden="1">
      <c r="A55" s="920" t="s">
        <v>1115</v>
      </c>
      <c r="B55" s="920">
        <v>0</v>
      </c>
      <c r="C55" s="920">
        <v>0</v>
      </c>
      <c r="D55" s="920">
        <v>0</v>
      </c>
      <c r="E55" s="920">
        <v>0</v>
      </c>
      <c r="F55" s="920">
        <v>0</v>
      </c>
      <c r="G55" s="920">
        <v>0</v>
      </c>
      <c r="H55" s="920">
        <v>0</v>
      </c>
      <c r="I55" s="920">
        <v>0</v>
      </c>
      <c r="J55" s="920">
        <v>0</v>
      </c>
      <c r="K55" s="920">
        <v>0</v>
      </c>
      <c r="L55" s="920">
        <v>0</v>
      </c>
      <c r="M55" s="920">
        <v>0</v>
      </c>
      <c r="N55" s="920">
        <v>0</v>
      </c>
      <c r="O55" s="920"/>
      <c r="P55" s="920">
        <v>0</v>
      </c>
      <c r="Q55" s="1551">
        <v>0</v>
      </c>
      <c r="R55" s="1551">
        <v>0</v>
      </c>
      <c r="S55" s="1551">
        <v>0</v>
      </c>
      <c r="T55" s="1551">
        <v>0</v>
      </c>
    </row>
    <row r="56" spans="1:20" ht="15" hidden="1">
      <c r="A56" s="920" t="s">
        <v>1116</v>
      </c>
      <c r="B56" s="920">
        <v>0</v>
      </c>
      <c r="C56" s="920">
        <v>0</v>
      </c>
      <c r="D56" s="920">
        <v>0</v>
      </c>
      <c r="E56" s="920">
        <v>0</v>
      </c>
      <c r="F56" s="920">
        <v>0</v>
      </c>
      <c r="G56" s="920">
        <v>0</v>
      </c>
      <c r="H56" s="920">
        <v>0</v>
      </c>
      <c r="I56" s="920">
        <v>0</v>
      </c>
      <c r="J56" s="920">
        <v>0</v>
      </c>
      <c r="K56" s="920">
        <v>0</v>
      </c>
      <c r="L56" s="920">
        <v>0</v>
      </c>
      <c r="M56" s="920">
        <v>0</v>
      </c>
      <c r="N56" s="920">
        <v>0</v>
      </c>
      <c r="O56" s="920"/>
      <c r="P56" s="920">
        <v>0</v>
      </c>
      <c r="Q56" s="1551">
        <v>0</v>
      </c>
      <c r="R56" s="1551">
        <v>0</v>
      </c>
      <c r="S56" s="1551">
        <v>0</v>
      </c>
      <c r="T56" s="1551">
        <v>0</v>
      </c>
    </row>
    <row r="57" spans="1:20" ht="15">
      <c r="A57" s="920" t="s">
        <v>1117</v>
      </c>
      <c r="B57" s="920">
        <v>0</v>
      </c>
      <c r="C57" s="920">
        <v>0</v>
      </c>
      <c r="D57" s="920">
        <v>0</v>
      </c>
      <c r="E57" s="920">
        <v>0</v>
      </c>
      <c r="F57" s="920">
        <v>100</v>
      </c>
      <c r="G57" s="920">
        <v>350</v>
      </c>
      <c r="H57" s="920">
        <v>350</v>
      </c>
      <c r="I57" s="920">
        <v>350</v>
      </c>
      <c r="J57" s="920">
        <v>250</v>
      </c>
      <c r="K57" s="920">
        <v>250</v>
      </c>
      <c r="L57" s="920">
        <v>0</v>
      </c>
      <c r="M57" s="920">
        <v>0</v>
      </c>
      <c r="N57" s="920">
        <v>290</v>
      </c>
      <c r="O57" s="920">
        <v>690</v>
      </c>
      <c r="P57" s="920">
        <v>840</v>
      </c>
      <c r="Q57" s="1551">
        <v>0</v>
      </c>
      <c r="R57" s="1551"/>
      <c r="S57" s="1551">
        <v>150</v>
      </c>
      <c r="T57" s="1551">
        <v>21.739130434782624</v>
      </c>
    </row>
    <row r="58" spans="1:20" ht="15" hidden="1">
      <c r="A58" s="920" t="s">
        <v>1118</v>
      </c>
      <c r="B58" s="920">
        <v>0</v>
      </c>
      <c r="C58" s="920">
        <v>0</v>
      </c>
      <c r="D58" s="920">
        <v>0</v>
      </c>
      <c r="E58" s="920">
        <v>0</v>
      </c>
      <c r="F58" s="920">
        <v>0</v>
      </c>
      <c r="G58" s="920">
        <v>0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920"/>
      <c r="P58" s="920">
        <v>0</v>
      </c>
      <c r="Q58" s="1551">
        <v>0</v>
      </c>
      <c r="R58" s="1551">
        <v>0</v>
      </c>
      <c r="S58" s="1551">
        <v>0</v>
      </c>
      <c r="T58" s="1551">
        <v>0</v>
      </c>
    </row>
    <row r="59" spans="1:20" ht="15" hidden="1">
      <c r="A59" s="920" t="s">
        <v>1119</v>
      </c>
      <c r="B59" s="920">
        <v>0</v>
      </c>
      <c r="C59" s="920">
        <v>0</v>
      </c>
      <c r="D59" s="920">
        <v>0</v>
      </c>
      <c r="E59" s="920">
        <v>0</v>
      </c>
      <c r="F59" s="920">
        <v>0</v>
      </c>
      <c r="G59" s="920">
        <v>0</v>
      </c>
      <c r="H59" s="920">
        <v>0</v>
      </c>
      <c r="I59" s="920">
        <v>0</v>
      </c>
      <c r="J59" s="920">
        <v>0</v>
      </c>
      <c r="K59" s="920">
        <v>0</v>
      </c>
      <c r="L59" s="920">
        <v>0</v>
      </c>
      <c r="M59" s="920">
        <v>0</v>
      </c>
      <c r="N59" s="920">
        <v>0</v>
      </c>
      <c r="O59" s="920"/>
      <c r="P59" s="920">
        <v>0</v>
      </c>
      <c r="Q59" s="1551">
        <v>0</v>
      </c>
      <c r="R59" s="1551">
        <v>0</v>
      </c>
      <c r="S59" s="1551">
        <v>0</v>
      </c>
      <c r="T59" s="1551">
        <v>0</v>
      </c>
    </row>
    <row r="60" spans="1:20" ht="15">
      <c r="A60" s="920" t="s">
        <v>1120</v>
      </c>
      <c r="B60" s="920">
        <v>51.7</v>
      </c>
      <c r="C60" s="920">
        <v>51.6</v>
      </c>
      <c r="D60" s="920">
        <v>51.6</v>
      </c>
      <c r="E60" s="920">
        <v>51.7</v>
      </c>
      <c r="F60" s="920">
        <v>0</v>
      </c>
      <c r="G60" s="920">
        <v>51.7</v>
      </c>
      <c r="H60" s="920">
        <v>56.4</v>
      </c>
      <c r="I60" s="920">
        <v>55.8</v>
      </c>
      <c r="J60" s="920">
        <v>54.758</v>
      </c>
      <c r="K60" s="920">
        <v>53.872</v>
      </c>
      <c r="L60" s="920">
        <v>59</v>
      </c>
      <c r="M60" s="920">
        <v>59.001999999999995</v>
      </c>
      <c r="N60" s="920">
        <v>58.979</v>
      </c>
      <c r="O60" s="920">
        <v>286.364</v>
      </c>
      <c r="P60" s="920">
        <v>92.807</v>
      </c>
      <c r="Q60" s="1551">
        <v>-0.10000000000000142</v>
      </c>
      <c r="R60" s="1552">
        <v>-0.19342359767891537</v>
      </c>
      <c r="S60" s="1551">
        <v>-193.55699999999996</v>
      </c>
      <c r="T60" s="1552">
        <v>-67.59124750317777</v>
      </c>
    </row>
    <row r="61" spans="1:20" s="402" customFormat="1" ht="14.25">
      <c r="A61" s="1548" t="s">
        <v>790</v>
      </c>
      <c r="B61" s="1548">
        <v>6309.014</v>
      </c>
      <c r="C61" s="1548">
        <v>5775.73</v>
      </c>
      <c r="D61" s="1548">
        <v>5775.73</v>
      </c>
      <c r="E61" s="1548">
        <v>5378.098</v>
      </c>
      <c r="F61" s="1548">
        <v>5375.692</v>
      </c>
      <c r="G61" s="1548">
        <v>5771.683999999999</v>
      </c>
      <c r="H61" s="1548">
        <v>6426.124</v>
      </c>
      <c r="I61" s="1548">
        <v>6527.632</v>
      </c>
      <c r="J61" s="1548">
        <v>6436.764</v>
      </c>
      <c r="K61" s="1548">
        <v>5757.442</v>
      </c>
      <c r="L61" s="1548">
        <v>5719.391</v>
      </c>
      <c r="M61" s="1548">
        <v>5700.347</v>
      </c>
      <c r="N61" s="1548">
        <v>6315.168000000001</v>
      </c>
      <c r="O61" s="1548">
        <v>6873.181799999999</v>
      </c>
      <c r="P61" s="1548">
        <v>7253.484</v>
      </c>
      <c r="Q61" s="1548">
        <v>-533.2840000000006</v>
      </c>
      <c r="R61" s="1553">
        <v>-8.452731282574433</v>
      </c>
      <c r="S61" s="1548">
        <v>380.302200000001</v>
      </c>
      <c r="T61" s="1553">
        <v>5.533131685822724</v>
      </c>
    </row>
    <row r="62" spans="1:20" ht="15" hidden="1">
      <c r="A62" s="1382"/>
      <c r="B62" s="1430">
        <v>0</v>
      </c>
      <c r="C62" s="1430">
        <v>0</v>
      </c>
      <c r="D62" s="1430">
        <v>0</v>
      </c>
      <c r="E62" s="1430">
        <v>0</v>
      </c>
      <c r="F62" s="1430">
        <v>0</v>
      </c>
      <c r="G62" s="1430">
        <v>0</v>
      </c>
      <c r="H62" s="1430">
        <v>0</v>
      </c>
      <c r="I62" s="1430">
        <v>0</v>
      </c>
      <c r="J62" s="1430">
        <v>0</v>
      </c>
      <c r="K62" s="1430">
        <v>0</v>
      </c>
      <c r="L62" s="1430">
        <v>0</v>
      </c>
      <c r="M62" s="1430">
        <v>0</v>
      </c>
      <c r="N62" s="1430">
        <v>0</v>
      </c>
      <c r="O62" s="1430"/>
      <c r="P62" s="1430">
        <v>0</v>
      </c>
      <c r="Q62" s="1293">
        <v>0</v>
      </c>
      <c r="R62" s="1550">
        <v>0</v>
      </c>
      <c r="S62" s="1551">
        <v>0</v>
      </c>
      <c r="T62" s="1550">
        <v>0</v>
      </c>
    </row>
    <row r="63" spans="1:20" ht="15">
      <c r="A63" s="1382" t="s">
        <v>1121</v>
      </c>
      <c r="B63" s="1382">
        <v>855.4209999999999</v>
      </c>
      <c r="C63" s="1382">
        <v>847.075</v>
      </c>
      <c r="D63" s="1382">
        <v>847.075</v>
      </c>
      <c r="E63" s="1382">
        <v>849.1129999999999</v>
      </c>
      <c r="F63" s="1382">
        <v>870.142</v>
      </c>
      <c r="G63" s="1382">
        <v>863.607</v>
      </c>
      <c r="H63" s="1382">
        <v>862.7389999999999</v>
      </c>
      <c r="I63" s="1382">
        <v>881.713</v>
      </c>
      <c r="J63" s="1382">
        <v>891.344</v>
      </c>
      <c r="K63" s="1382">
        <v>854.984</v>
      </c>
      <c r="L63" s="1382">
        <v>869.231</v>
      </c>
      <c r="M63" s="1382">
        <v>868.7370000000001</v>
      </c>
      <c r="N63" s="1382">
        <v>932.594</v>
      </c>
      <c r="O63" s="1382">
        <v>965.833</v>
      </c>
      <c r="P63" s="1382">
        <v>841.4190000000001</v>
      </c>
      <c r="Q63" s="1293">
        <v>-8.34599999999989</v>
      </c>
      <c r="R63" s="1551">
        <v>-0.9756599382058511</v>
      </c>
      <c r="S63" s="1551">
        <v>-124.41399999999987</v>
      </c>
      <c r="T63" s="1551">
        <v>-12.881522996211544</v>
      </c>
    </row>
    <row r="64" spans="1:20" ht="15">
      <c r="A64" s="1382" t="s">
        <v>1122</v>
      </c>
      <c r="B64" s="1382">
        <v>4606.4169999999995</v>
      </c>
      <c r="C64" s="1382">
        <v>4052.5690000000004</v>
      </c>
      <c r="D64" s="1382">
        <v>4052.5690000000004</v>
      </c>
      <c r="E64" s="1382">
        <v>3706.4410000000003</v>
      </c>
      <c r="F64" s="1382">
        <v>3790.3480000000004</v>
      </c>
      <c r="G64" s="1382">
        <v>4203.775</v>
      </c>
      <c r="H64" s="1382">
        <v>4868.535</v>
      </c>
      <c r="I64" s="1382">
        <v>4900.963</v>
      </c>
      <c r="J64" s="1382">
        <v>4821.976000000001</v>
      </c>
      <c r="K64" s="1382">
        <v>4165.588</v>
      </c>
      <c r="L64" s="1382">
        <v>4085.6519999999996</v>
      </c>
      <c r="M64" s="1382">
        <v>4074.0019999999995</v>
      </c>
      <c r="N64" s="1382">
        <v>4593.644</v>
      </c>
      <c r="O64" s="1382">
        <v>4841.438</v>
      </c>
      <c r="P64" s="1382">
        <v>5496.769</v>
      </c>
      <c r="Q64" s="1293">
        <v>-553.847999999999</v>
      </c>
      <c r="R64" s="1551">
        <v>-12.023401268274213</v>
      </c>
      <c r="S64" s="1551">
        <v>655.3310000000001</v>
      </c>
      <c r="T64" s="1551">
        <v>13.535875085047053</v>
      </c>
    </row>
    <row r="65" spans="1:20" ht="15" hidden="1">
      <c r="A65" s="1382"/>
      <c r="B65" s="1382">
        <v>0</v>
      </c>
      <c r="C65" s="1382">
        <v>0</v>
      </c>
      <c r="D65" s="1382">
        <v>0</v>
      </c>
      <c r="E65" s="1382">
        <v>0</v>
      </c>
      <c r="F65" s="1382">
        <v>0</v>
      </c>
      <c r="G65" s="1382">
        <v>0</v>
      </c>
      <c r="H65" s="1382">
        <v>0</v>
      </c>
      <c r="I65" s="1382">
        <v>0</v>
      </c>
      <c r="J65" s="1382">
        <v>0</v>
      </c>
      <c r="K65" s="1382">
        <v>0</v>
      </c>
      <c r="L65" s="1382">
        <v>0</v>
      </c>
      <c r="M65" s="1382">
        <v>0</v>
      </c>
      <c r="N65" s="1382">
        <v>0</v>
      </c>
      <c r="O65" s="1382"/>
      <c r="P65" s="1382">
        <v>0</v>
      </c>
      <c r="Q65" s="1293">
        <v>0</v>
      </c>
      <c r="R65" s="1551">
        <v>0</v>
      </c>
      <c r="S65" s="1551">
        <v>0</v>
      </c>
      <c r="T65" s="1551">
        <v>0</v>
      </c>
    </row>
    <row r="66" spans="1:20" ht="15">
      <c r="A66" s="1554" t="s">
        <v>1123</v>
      </c>
      <c r="B66" s="1382">
        <v>423.588</v>
      </c>
      <c r="C66" s="1382">
        <v>438.043</v>
      </c>
      <c r="D66" s="1382">
        <v>438.043</v>
      </c>
      <c r="E66" s="1382">
        <v>411.27200000000005</v>
      </c>
      <c r="F66" s="1382">
        <v>357.601</v>
      </c>
      <c r="G66" s="1382">
        <v>352.151</v>
      </c>
      <c r="H66" s="1382">
        <v>347.425</v>
      </c>
      <c r="I66" s="1382">
        <v>372.478</v>
      </c>
      <c r="J66" s="1382">
        <v>361.722</v>
      </c>
      <c r="K66" s="1382">
        <v>368.435</v>
      </c>
      <c r="L66" s="1382">
        <v>382.254</v>
      </c>
      <c r="M66" s="1382">
        <v>378.804</v>
      </c>
      <c r="N66" s="1382">
        <v>394.465</v>
      </c>
      <c r="O66" s="1382">
        <v>532.9554</v>
      </c>
      <c r="P66" s="1382">
        <v>457.64799999999997</v>
      </c>
      <c r="Q66" s="1293">
        <v>14.455</v>
      </c>
      <c r="R66" s="1551">
        <v>3.4125140466679795</v>
      </c>
      <c r="S66" s="1551">
        <v>-75.30740000000009</v>
      </c>
      <c r="T66" s="1551">
        <v>-14.13015047788241</v>
      </c>
    </row>
    <row r="67" spans="1:20" ht="15">
      <c r="A67" s="1554" t="s">
        <v>1124</v>
      </c>
      <c r="B67" s="1382">
        <v>5.011</v>
      </c>
      <c r="C67" s="1382">
        <v>2.8440000000000003</v>
      </c>
      <c r="D67" s="1382">
        <v>2.8440000000000003</v>
      </c>
      <c r="E67" s="1382">
        <v>3.75</v>
      </c>
      <c r="F67" s="1382">
        <v>4.419</v>
      </c>
      <c r="G67" s="1382">
        <v>14.027000000000001</v>
      </c>
      <c r="H67" s="1382">
        <v>4.057</v>
      </c>
      <c r="I67" s="1382">
        <v>5.409000000000001</v>
      </c>
      <c r="J67" s="1382">
        <v>4.3740000000000006</v>
      </c>
      <c r="K67" s="1382">
        <v>4.48</v>
      </c>
      <c r="L67" s="1382">
        <v>6.356</v>
      </c>
      <c r="M67" s="1382">
        <v>3.144</v>
      </c>
      <c r="N67" s="1382">
        <v>3.254</v>
      </c>
      <c r="O67" s="1382">
        <v>4.1659999999999995</v>
      </c>
      <c r="P67" s="1382">
        <v>2.932</v>
      </c>
      <c r="Q67" s="1293">
        <v>-2.167</v>
      </c>
      <c r="R67" s="1551">
        <v>-43.244861305128715</v>
      </c>
      <c r="S67" s="1551">
        <v>-1.2339999999999995</v>
      </c>
      <c r="T67" s="1551">
        <v>-29.62073931829093</v>
      </c>
    </row>
    <row r="68" spans="1:20" ht="15">
      <c r="A68" s="1555" t="s">
        <v>1125</v>
      </c>
      <c r="B68" s="1429">
        <v>418.57700000000006</v>
      </c>
      <c r="C68" s="1429">
        <v>435.19899999999996</v>
      </c>
      <c r="D68" s="1429">
        <v>435.19899999999996</v>
      </c>
      <c r="E68" s="1429">
        <v>407.522</v>
      </c>
      <c r="F68" s="1429">
        <v>353.182</v>
      </c>
      <c r="G68" s="1429">
        <v>338.12399999999997</v>
      </c>
      <c r="H68" s="1429">
        <v>343.368</v>
      </c>
      <c r="I68" s="1429">
        <v>367.069</v>
      </c>
      <c r="J68" s="1429">
        <v>357.348</v>
      </c>
      <c r="K68" s="1429">
        <v>363.955</v>
      </c>
      <c r="L68" s="1429">
        <v>375.898</v>
      </c>
      <c r="M68" s="1429">
        <v>375.66</v>
      </c>
      <c r="N68" s="1429">
        <v>391.211</v>
      </c>
      <c r="O68" s="1429">
        <v>528.7894</v>
      </c>
      <c r="P68" s="1429">
        <v>454.716</v>
      </c>
      <c r="Q68" s="1556">
        <v>16.6219999999999</v>
      </c>
      <c r="R68" s="1552">
        <v>3.971073422572175</v>
      </c>
      <c r="S68" s="1552">
        <v>-74.07339999999999</v>
      </c>
      <c r="T68" s="1552">
        <v>-14.00810984486452</v>
      </c>
    </row>
    <row r="69" spans="11:16" ht="12">
      <c r="K69" s="1543"/>
      <c r="L69" s="1543"/>
      <c r="M69" s="1543"/>
      <c r="N69" s="1543"/>
      <c r="O69" s="1543"/>
      <c r="P69" s="1543"/>
    </row>
    <row r="70" spans="11:16" ht="12">
      <c r="K70" s="1543"/>
      <c r="L70" s="1543"/>
      <c r="M70" s="1543"/>
      <c r="N70" s="1543"/>
      <c r="O70" s="1543"/>
      <c r="P70" s="1543"/>
    </row>
    <row r="71" spans="11:16" ht="12">
      <c r="K71" s="1543"/>
      <c r="L71" s="1543"/>
      <c r="M71" s="1543"/>
      <c r="N71" s="1543"/>
      <c r="O71" s="1543"/>
      <c r="P71" s="1543"/>
    </row>
    <row r="72" spans="11:16" ht="12">
      <c r="K72" s="1543"/>
      <c r="L72" s="1543"/>
      <c r="M72" s="1543"/>
      <c r="N72" s="1543"/>
      <c r="O72" s="1543"/>
      <c r="P72" s="1543"/>
    </row>
    <row r="73" spans="11:16" ht="12">
      <c r="K73" s="1543"/>
      <c r="L73" s="1543"/>
      <c r="M73" s="1543"/>
      <c r="N73" s="1543"/>
      <c r="O73" s="1543"/>
      <c r="P73" s="1543"/>
    </row>
    <row r="74" spans="11:16" ht="12">
      <c r="K74" s="1543"/>
      <c r="L74" s="1543"/>
      <c r="M74" s="1543"/>
      <c r="N74" s="1543"/>
      <c r="O74" s="1543"/>
      <c r="P74" s="1543"/>
    </row>
    <row r="75" spans="11:16" ht="12">
      <c r="K75" s="1543"/>
      <c r="L75" s="1543"/>
      <c r="M75" s="1543"/>
      <c r="N75" s="1543"/>
      <c r="O75" s="1543"/>
      <c r="P75" s="1543"/>
    </row>
    <row r="76" spans="11:16" ht="12">
      <c r="K76" s="1543"/>
      <c r="L76" s="1543"/>
      <c r="M76" s="1543"/>
      <c r="N76" s="1543"/>
      <c r="O76" s="1543"/>
      <c r="P76" s="1543"/>
    </row>
    <row r="77" spans="11:16" ht="12">
      <c r="K77" s="1543"/>
      <c r="L77" s="1543"/>
      <c r="M77" s="1543"/>
      <c r="N77" s="1543"/>
      <c r="O77" s="1543"/>
      <c r="P77" s="1543"/>
    </row>
    <row r="78" spans="11:16" ht="12">
      <c r="K78" s="1543"/>
      <c r="L78" s="1543"/>
      <c r="M78" s="1543"/>
      <c r="N78" s="1543"/>
      <c r="O78" s="1543"/>
      <c r="P78" s="1543"/>
    </row>
  </sheetData>
  <mergeCells count="6">
    <mergeCell ref="Q5:R5"/>
    <mergeCell ref="S5:T5"/>
    <mergeCell ref="A1:T1"/>
    <mergeCell ref="A2:T2"/>
    <mergeCell ref="S3:T3"/>
    <mergeCell ref="Q4:T4"/>
  </mergeCells>
  <printOptions/>
  <pageMargins left="0.2" right="0.2" top="0.7" bottom="0.54" header="0.5" footer="0.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2008-10-05T05:52:48Z</cp:lastPrinted>
  <dcterms:created xsi:type="dcterms:W3CDTF">1996-10-14T23:33:28Z</dcterms:created>
  <dcterms:modified xsi:type="dcterms:W3CDTF">2008-10-05T07:31:58Z</dcterms:modified>
  <cp:category/>
  <cp:version/>
  <cp:contentType/>
  <cp:contentStatus/>
</cp:coreProperties>
</file>