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45" windowWidth="7110" windowHeight="6750" tabRatio="812" activeTab="1"/>
  </bookViews>
  <sheets>
    <sheet name="cover" sheetId="1" r:id="rId1"/>
    <sheet name="MS" sheetId="2" r:id="rId2"/>
    <sheet name="M AC" sheetId="3" r:id="rId3"/>
    <sheet name="RM" sheetId="4" r:id="rId4"/>
    <sheet name="A&amp;L of Com" sheetId="5" r:id="rId5"/>
    <sheet name="Deposit" sheetId="6" r:id="rId6"/>
    <sheet name="Sec.loan" sheetId="7" r:id="rId7"/>
    <sheet name="Sec loan" sheetId="8" r:id="rId8"/>
    <sheet name="Claims of Govt Ent" sheetId="9" r:id="rId9"/>
    <sheet name="outright" sheetId="10" r:id="rId10"/>
    <sheet name="repo" sheetId="11" r:id="rId11"/>
    <sheet name="forex_nrs" sheetId="12" r:id="rId12"/>
    <sheet name="forex_$" sheetId="13" r:id="rId13"/>
    <sheet name="IC_purchase" sheetId="14" r:id="rId14"/>
    <sheet name="slf_interbank" sheetId="15" r:id="rId15"/>
    <sheet name="int" sheetId="16" r:id="rId16"/>
    <sheet name="tb_91" sheetId="17" r:id="rId17"/>
    <sheet name="tb_364" sheetId="18" r:id="rId18"/>
    <sheet name="interbank_rate" sheetId="19" r:id="rId19"/>
    <sheet name="Stock Market Indicators" sheetId="20" r:id="rId20"/>
    <sheet name="Public Issue Approval" sheetId="21" r:id="rId21"/>
    <sheet name="Listed co" sheetId="22" r:id="rId22"/>
    <sheet name="SHARE MKT ACTIVITIES" sheetId="23" r:id="rId23"/>
    <sheet name="CPI" sheetId="24" r:id="rId24"/>
    <sheet name="Core CPI" sheetId="25" r:id="rId25"/>
    <sheet name="CPI YOY" sheetId="26" r:id="rId26"/>
    <sheet name="WPI" sheetId="27" r:id="rId27"/>
    <sheet name="WPI YoY" sheetId="28" r:id="rId28"/>
    <sheet name="NSWI" sheetId="29" r:id="rId29"/>
    <sheet name="GBO" sheetId="30" r:id="rId30"/>
    <sheet name="Revenue" sheetId="31" r:id="rId31"/>
    <sheet name="fresh_tbs" sheetId="32" r:id="rId32"/>
    <sheet name="ODD" sheetId="33" r:id="rId33"/>
    <sheet name="Direction" sheetId="34" r:id="rId34"/>
    <sheet name="X-IND" sheetId="35" r:id="rId35"/>
    <sheet name="X-Others" sheetId="36" r:id="rId36"/>
    <sheet name="M-Ind" sheetId="37" r:id="rId37"/>
    <sheet name="M-Others" sheetId="38" r:id="rId38"/>
    <sheet name="BOP" sheetId="39" r:id="rId39"/>
    <sheet name="M-India_$" sheetId="40" r:id="rId40"/>
    <sheet name="Reserve" sheetId="41" r:id="rId41"/>
    <sheet name="Reserve$" sheetId="42" r:id="rId42"/>
    <sheet name="Ex Rate" sheetId="43" r:id="rId43"/>
  </sheets>
  <definedNames>
    <definedName name="_xlnm.Print_Area" localSheetId="4">'A&amp;L of Com'!$A$1:$K$53</definedName>
    <definedName name="_xlnm.Print_Area" localSheetId="8">'Claims of Govt Ent'!$A$1:$I$68</definedName>
    <definedName name="_xlnm.Print_Area" localSheetId="15">'int'!$A$66:$X$108</definedName>
    <definedName name="_xlnm.Print_Area" localSheetId="2">'M AC'!$A$1:$K$49</definedName>
    <definedName name="_xlnm.Print_Area" localSheetId="1">'MS'!$A$1:$K$33</definedName>
    <definedName name="_xlnm.Print_Area" localSheetId="3">'RM'!$B$1:$L$28</definedName>
    <definedName name="_xlnm.Print_Area" localSheetId="6">'Sec.loan'!$A$1:$I$115</definedName>
  </definedNames>
  <calcPr fullCalcOnLoad="1"/>
</workbook>
</file>

<file path=xl/sharedStrings.xml><?xml version="1.0" encoding="utf-8"?>
<sst xmlns="http://schemas.openxmlformats.org/spreadsheetml/2006/main" count="2927" uniqueCount="1428">
  <si>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</si>
  <si>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</si>
  <si>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</si>
  <si>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</si>
  <si>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</si>
  <si>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</si>
  <si>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</si>
  <si>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</si>
  <si>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6. Inter Bank deposits</t>
  </si>
  <si>
    <t>7. Non Profit Organisations</t>
  </si>
  <si>
    <t>8. Individuals</t>
  </si>
  <si>
    <t>9. Miscellaneous</t>
  </si>
  <si>
    <t>Total*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</si>
  <si>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</si>
  <si>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</si>
  <si>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</si>
  <si>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</si>
  <si>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</si>
  <si>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</si>
  <si>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>* Total deposits includes current, saving and fixed deposits but excludes margin deposits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</si>
  <si>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</si>
  <si>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</si>
  <si>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</si>
  <si>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</si>
  <si>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</si>
  <si>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 xml:space="preserve">     10.5 Health Services</t>
  </si>
  <si>
    <t>Jul/Aug</t>
  </si>
  <si>
    <t>Jun/Jul</t>
  </si>
  <si>
    <t>2008/09P</t>
  </si>
  <si>
    <t>(y-o-y changes)</t>
  </si>
  <si>
    <r>
      <t>2008/09</t>
    </r>
    <r>
      <rPr>
        <b/>
        <vertAlign val="superscript"/>
        <sz val="9"/>
        <rFont val="Times New Roman"/>
        <family val="1"/>
      </rPr>
      <t>P</t>
    </r>
  </si>
  <si>
    <t xml:space="preserve">     10.6 Hospitals, Clinic etc</t>
  </si>
  <si>
    <t xml:space="preserve">     10.7 Educational Services</t>
  </si>
  <si>
    <t xml:space="preserve">     10.8 Entertainment, Recreation, Films</t>
  </si>
  <si>
    <t xml:space="preserve">     10.9 Other Service companies</t>
  </si>
  <si>
    <t xml:space="preserve"> 11 Consumable Loan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</si>
  <si>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</si>
  <si>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</si>
  <si>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</si>
  <si>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</si>
  <si>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</si>
  <si>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</si>
  <si>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</si>
  <si>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</si>
  <si>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Summary of Balance of Payments Presentation</t>
  </si>
  <si>
    <t xml:space="preserve"> </t>
  </si>
  <si>
    <t>2005/06</t>
  </si>
  <si>
    <t>2006/07</t>
  </si>
  <si>
    <t xml:space="preserve">Jul </t>
  </si>
  <si>
    <t>Aug</t>
  </si>
  <si>
    <t>Jul (p)</t>
  </si>
  <si>
    <t>Amount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</si>
  <si>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</si>
  <si>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</si>
  <si>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</si>
  <si>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</si>
  <si>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</si>
  <si>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</si>
  <si>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</si>
  <si>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</si>
  <si>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</si>
  <si>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</si>
  <si>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</si>
  <si>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</si>
  <si>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</si>
  <si>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</si>
  <si>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</si>
  <si>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</si>
  <si>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</si>
  <si>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</si>
  <si>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</si>
  <si>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</si>
  <si>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</si>
  <si>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Rs in million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</si>
  <si>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</si>
  <si>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</si>
  <si>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</si>
  <si>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</si>
  <si>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</si>
  <si>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</si>
  <si>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</si>
  <si>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</si>
  <si>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</si>
  <si>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  9.11 Real Estates</t>
  </si>
  <si>
    <t xml:space="preserve">   instrument which takes place at the initiative of NRB.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</si>
  <si>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</si>
  <si>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</si>
  <si>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</si>
  <si>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</si>
  <si>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</si>
  <si>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</si>
  <si>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</si>
  <si>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</si>
  <si>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</si>
  <si>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</si>
  <si>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</si>
  <si>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</si>
  <si>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</si>
  <si>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</si>
  <si>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</si>
  <si>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</si>
  <si>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</si>
  <si>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</si>
  <si>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</si>
  <si>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</si>
  <si>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</si>
  <si>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</si>
  <si>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</si>
  <si>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</si>
  <si>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</si>
  <si>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>11. Capital and Reserve</t>
  </si>
  <si>
    <t>12. Other Liabilities</t>
  </si>
  <si>
    <t>NFA</t>
  </si>
  <si>
    <t>NDA</t>
  </si>
  <si>
    <t>Other Items, net</t>
  </si>
  <si>
    <t>1. Total Deposits</t>
  </si>
  <si>
    <t xml:space="preserve">   1.1. Demand Deposits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</si>
  <si>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</si>
  <si>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</si>
  <si>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</si>
  <si>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</si>
  <si>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</si>
  <si>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</si>
  <si>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</si>
  <si>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</si>
  <si>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</si>
  <si>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</si>
  <si>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</si>
  <si>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</si>
  <si>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</si>
  <si>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</si>
  <si>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</si>
  <si>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</si>
  <si>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</si>
  <si>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</si>
  <si>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</si>
  <si>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</si>
  <si>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</si>
  <si>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</si>
  <si>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</si>
  <si>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</si>
  <si>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</si>
  <si>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</si>
  <si>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</si>
  <si>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</si>
  <si>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1</t>
  </si>
  <si>
    <t>Table 2</t>
  </si>
  <si>
    <t>Table 3</t>
  </si>
  <si>
    <t>(1995/96 = 100)</t>
  </si>
  <si>
    <t>Weight</t>
  </si>
  <si>
    <t>%</t>
  </si>
  <si>
    <t>Column 5</t>
  </si>
  <si>
    <t>Column 8</t>
  </si>
  <si>
    <t>3</t>
  </si>
  <si>
    <t>Over 3</t>
  </si>
  <si>
    <t>Over 4</t>
  </si>
  <si>
    <t>Over 5</t>
  </si>
  <si>
    <t>Over 7</t>
  </si>
  <si>
    <t>1.    OVERALL INDEX</t>
  </si>
  <si>
    <t>1.1. FOOD &amp; BEVERAGES</t>
  </si>
  <si>
    <t>Grains and Cereal Products</t>
  </si>
  <si>
    <t xml:space="preserve">       Rice and Rice Products</t>
  </si>
  <si>
    <t>1.2 Wheat and Wheat Flour</t>
  </si>
  <si>
    <t>1.3 Other Grains and Cereal products</t>
  </si>
  <si>
    <t>Pulses</t>
  </si>
  <si>
    <t xml:space="preserve">Vegetables and Fruits </t>
  </si>
  <si>
    <t>Table No.</t>
  </si>
  <si>
    <t>3.1 All Vegetables</t>
  </si>
  <si>
    <t>3.1.1 Vegetables without Leafy Green</t>
  </si>
  <si>
    <t>3.1.2 Leafy Green Vegetables</t>
  </si>
  <si>
    <t>3.2 Fruits and Nuts</t>
  </si>
  <si>
    <t>3.2.1 Fruits</t>
  </si>
  <si>
    <t>3.2.2 Nuts</t>
  </si>
  <si>
    <t>Spices</t>
  </si>
  <si>
    <t>Meat, Fish and Eggs</t>
  </si>
  <si>
    <t>Milk and Milk Products</t>
  </si>
  <si>
    <t>Oil and Ghee</t>
  </si>
  <si>
    <t>Sugar and Related Products</t>
  </si>
  <si>
    <t>Beverages</t>
  </si>
  <si>
    <t>9.1 Non Alcoholic Beverages</t>
  </si>
  <si>
    <t>9.2 Alcoholic Beverages</t>
  </si>
  <si>
    <t>Restaurant Meals</t>
  </si>
  <si>
    <t>1.2. NON-FOOD &amp; SERVICES</t>
  </si>
  <si>
    <t>Cloth, Clothing &amp; Sewing Services</t>
  </si>
  <si>
    <t xml:space="preserve">       Cloths</t>
  </si>
  <si>
    <t xml:space="preserve">       Clothings</t>
  </si>
  <si>
    <t>11.3 Sewing Services</t>
  </si>
  <si>
    <t>Footwear</t>
  </si>
  <si>
    <t>Housing goods and Services</t>
  </si>
  <si>
    <t>13.1 House Furnishing and Household Goods</t>
  </si>
  <si>
    <t>13.2 House Rent</t>
  </si>
  <si>
    <t>13.3 Cleaning Supplies</t>
  </si>
  <si>
    <t xml:space="preserve">       Fuel, Light and Water</t>
  </si>
  <si>
    <t>Transport and Communication</t>
  </si>
  <si>
    <t>14.1 Transport</t>
  </si>
  <si>
    <t>14.1.1 Public Transport</t>
  </si>
  <si>
    <t>14.1.2 Private Transport</t>
  </si>
  <si>
    <t>14.2 Communication</t>
  </si>
  <si>
    <t>Medical and Personal Care</t>
  </si>
  <si>
    <t>15.1 Medical Care</t>
  </si>
  <si>
    <t>15.2 Personal Care</t>
  </si>
  <si>
    <t>Education, Reading and Recreation</t>
  </si>
  <si>
    <t>16.1 Education</t>
  </si>
  <si>
    <t>16.2 Reading and Recreation</t>
  </si>
  <si>
    <t>16.3 Religious Activities</t>
  </si>
  <si>
    <t>Tobacco and Related Products</t>
  </si>
  <si>
    <t>Urban Consumer Price Index : Kathmandu Valley</t>
  </si>
  <si>
    <t>Urban Consumer Price Index : Terai</t>
  </si>
  <si>
    <t>Urban Consumer Price Index : Hills</t>
  </si>
  <si>
    <t>Table 7</t>
  </si>
  <si>
    <t>Revised</t>
  </si>
  <si>
    <t>OVERALL (Adjusted)</t>
  </si>
  <si>
    <t>FOOD AND BEVERAGES (Adjusted)</t>
  </si>
  <si>
    <t>Rice and Rice Products</t>
  </si>
  <si>
    <t>Wheat and Wheat Flour</t>
  </si>
  <si>
    <t>Other Grains and Cereal Products</t>
  </si>
  <si>
    <t>Vegetables and Fruits</t>
  </si>
  <si>
    <t>ALL VEGETABLES</t>
  </si>
  <si>
    <t>VEG WITHOUT LEAFY GREEN</t>
  </si>
  <si>
    <t>LEAFY GREEN VEGETABLES</t>
  </si>
  <si>
    <t>FRUITS &amp; NUTS</t>
  </si>
  <si>
    <t>FRUITS</t>
  </si>
  <si>
    <t>NUTS</t>
  </si>
  <si>
    <t>NON ALCOHOLIC BEVERAGES</t>
  </si>
  <si>
    <t>ALCOHOLIC BEVERAGES</t>
  </si>
  <si>
    <t>NON-FOOD AND SERVICES (Adjusted)</t>
  </si>
  <si>
    <t>CLOTH</t>
  </si>
  <si>
    <t>CLOTHING</t>
  </si>
  <si>
    <t>SEWING SERVICES</t>
  </si>
  <si>
    <t>House Furnishing and Household Goods</t>
  </si>
  <si>
    <t>House Rent</t>
  </si>
  <si>
    <t>Cleaning Supplies</t>
  </si>
  <si>
    <t>Fuel, Light and Water</t>
  </si>
  <si>
    <t>TRANSPORT &amp; COMMUNICATION</t>
  </si>
  <si>
    <t>Transport</t>
  </si>
  <si>
    <t xml:space="preserve">PUBLIC TRANSPORT </t>
  </si>
  <si>
    <t xml:space="preserve">PRIVATE TRANSPORT </t>
  </si>
  <si>
    <t>Communication</t>
  </si>
  <si>
    <t>MEDICAL CARE</t>
  </si>
  <si>
    <t>PERSONAL CARE</t>
  </si>
  <si>
    <t>EDUCATION</t>
  </si>
  <si>
    <t>READING AND RECREATION</t>
  </si>
  <si>
    <t>RELIGIUS ACTIVITIES</t>
  </si>
  <si>
    <t>P: Provisional</t>
  </si>
  <si>
    <t>**Based on the exclusion principle by excluding rice and rice products, vegetables and fruits, fuel, light and water and transports.</t>
  </si>
  <si>
    <t>Total weight excluded 31.58</t>
  </si>
  <si>
    <t>Total weight included 68.42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</si>
  <si>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</si>
  <si>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</si>
  <si>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</si>
  <si>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</si>
  <si>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</si>
  <si>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</si>
  <si>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</si>
  <si>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</si>
  <si>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Research Department</t>
  </si>
  <si>
    <t>Price Division</t>
  </si>
  <si>
    <t>National Wholesale Price Index</t>
  </si>
  <si>
    <t>(1999/00 = 100)</t>
  </si>
  <si>
    <t>S.</t>
  </si>
  <si>
    <t>N.</t>
  </si>
  <si>
    <t>Groups and Sub-groups</t>
  </si>
  <si>
    <t>Weight %</t>
  </si>
  <si>
    <t>1. Overall Index</t>
  </si>
  <si>
    <t>1.1 Agricultural Commodities</t>
  </si>
  <si>
    <t>1.1.1</t>
  </si>
  <si>
    <t xml:space="preserve">        Foodgrains </t>
  </si>
  <si>
    <t>1.1.2</t>
  </si>
  <si>
    <t xml:space="preserve">       Cash Crops </t>
  </si>
  <si>
    <t>1.1.3</t>
  </si>
  <si>
    <t xml:space="preserve">        Pulses </t>
  </si>
  <si>
    <t>1.1.4</t>
  </si>
  <si>
    <t xml:space="preserve">        Fruits and Vegetables</t>
  </si>
  <si>
    <t>1.1.5</t>
  </si>
  <si>
    <t xml:space="preserve">        Spices </t>
  </si>
  <si>
    <t>1.1.6</t>
  </si>
  <si>
    <t xml:space="preserve">        Livestock Production</t>
  </si>
  <si>
    <t>1.2 Domestic Manufactured Commodities</t>
  </si>
  <si>
    <t>1.2.1</t>
  </si>
  <si>
    <t xml:space="preserve">        Food-Related Products</t>
  </si>
  <si>
    <t>1.2.2</t>
  </si>
  <si>
    <t xml:space="preserve">        Beverages and Tobacco </t>
  </si>
  <si>
    <t>1.2.3</t>
  </si>
  <si>
    <t xml:space="preserve">        Construction Materials</t>
  </si>
  <si>
    <t>1.2.4</t>
  </si>
  <si>
    <t xml:space="preserve">        Others </t>
  </si>
  <si>
    <t>1.3 Imported Commodities</t>
  </si>
  <si>
    <t>1.3.1</t>
  </si>
  <si>
    <t xml:space="preserve">        Petroleum Products and Coal</t>
  </si>
  <si>
    <t>1.3.2</t>
  </si>
  <si>
    <t xml:space="preserve">        Chemical Fertilizers and Chemical Goods</t>
  </si>
  <si>
    <t>1.3.3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</si>
  <si>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</si>
  <si>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</si>
  <si>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</si>
  <si>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</si>
  <si>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</si>
  <si>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>1.3.4</t>
  </si>
  <si>
    <t xml:space="preserve">        Others</t>
  </si>
  <si>
    <t>P = Provisional</t>
  </si>
  <si>
    <t>R = Revised</t>
  </si>
  <si>
    <t>* Revised</t>
  </si>
  <si>
    <t>Note: Some adjustment has been done on Agricultural commodities to make annual average 100</t>
  </si>
  <si>
    <t>Table 10</t>
  </si>
  <si>
    <t>Sept-Jul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</si>
  <si>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</si>
  <si>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</si>
  <si>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</si>
  <si>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</si>
  <si>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</si>
  <si>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</si>
  <si>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</si>
  <si>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</si>
  <si>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</si>
  <si>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</si>
  <si>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</si>
  <si>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</si>
  <si>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</si>
  <si>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</si>
  <si>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</si>
  <si>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</si>
  <si>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&amp;Police Forces</t>
  </si>
  <si>
    <t>Education</t>
  </si>
  <si>
    <t>Private Organisations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</si>
  <si>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</si>
  <si>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</si>
  <si>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</si>
  <si>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</si>
  <si>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</si>
  <si>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</si>
  <si>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</si>
  <si>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</si>
  <si>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</si>
  <si>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</si>
  <si>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</si>
  <si>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</si>
  <si>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</si>
  <si>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</si>
  <si>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</si>
  <si>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</si>
  <si>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</si>
  <si>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</si>
  <si>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</si>
  <si>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</si>
  <si>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</si>
  <si>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</si>
  <si>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    b.Foreign Cash Grants</t>
  </si>
  <si>
    <t xml:space="preserve">   Principal Repayment</t>
  </si>
  <si>
    <t xml:space="preserve">   Others</t>
  </si>
  <si>
    <t>Unspent Government Balance</t>
  </si>
  <si>
    <t>Actual Expenduture</t>
  </si>
  <si>
    <t xml:space="preserve">   Revenue</t>
  </si>
  <si>
    <t xml:space="preserve">   Foreign  Grants</t>
  </si>
  <si>
    <t xml:space="preserve">   Non-Budgetary Receipts,net</t>
  </si>
  <si>
    <t xml:space="preserve">   Others  #</t>
  </si>
  <si>
    <t xml:space="preserve">   V.A.T.</t>
  </si>
  <si>
    <t>Deficits(-) Surplus(+)</t>
  </si>
  <si>
    <t>Sources of Financing</t>
  </si>
  <si>
    <t xml:space="preserve">   Internal Loans</t>
  </si>
  <si>
    <t xml:space="preserve">     Domestic Borrowings</t>
  </si>
  <si>
    <t xml:space="preserve">       a. Treasury Bills</t>
  </si>
  <si>
    <t xml:space="preserve">       b. Development Bonds</t>
  </si>
  <si>
    <t xml:space="preserve">       c. National Saving Certificates</t>
  </si>
  <si>
    <t xml:space="preserve">       d. Citizen Saving Certificates</t>
  </si>
  <si>
    <t xml:space="preserve">     Others@</t>
  </si>
  <si>
    <t xml:space="preserve">   Foreign  Loans</t>
  </si>
  <si>
    <t xml:space="preserve"> +    As per NRB records.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</si>
  <si>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</si>
  <si>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</si>
  <si>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</si>
  <si>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</si>
  <si>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</si>
  <si>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</si>
  <si>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</si>
  <si>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</si>
  <si>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</si>
  <si>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    (of which ADB/N)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</si>
  <si>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</si>
  <si>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</si>
  <si>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</si>
  <si>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</si>
  <si>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</si>
  <si>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</si>
  <si>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</si>
  <si>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</si>
  <si>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</si>
  <si>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</si>
  <si>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</si>
  <si>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</si>
  <si>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</si>
  <si>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</si>
  <si>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</si>
  <si>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(14.16)</t>
  </si>
  <si>
    <t>(2.28)</t>
  </si>
  <si>
    <t>(5.75)</t>
  </si>
  <si>
    <t>(5.92)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</si>
  <si>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</si>
  <si>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</si>
  <si>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</si>
  <si>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</si>
  <si>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</si>
  <si>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</si>
  <si>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</si>
  <si>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</si>
  <si>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</si>
  <si>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</si>
  <si>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</si>
  <si>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</si>
  <si>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</si>
  <si>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</si>
  <si>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</si>
  <si>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</si>
  <si>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</si>
  <si>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</si>
  <si>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</si>
  <si>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</si>
  <si>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</si>
  <si>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</si>
  <si>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</si>
  <si>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Name of Issuing Company</t>
  </si>
  <si>
    <t>Permission Date</t>
  </si>
  <si>
    <t>(Rs. in million)</t>
  </si>
  <si>
    <t>Table 4</t>
  </si>
  <si>
    <t>Group</t>
  </si>
  <si>
    <t>Closing</t>
  </si>
  <si>
    <t>High</t>
  </si>
  <si>
    <t>Low</t>
  </si>
  <si>
    <t>4 over 1</t>
  </si>
  <si>
    <t>Commercial Banks</t>
  </si>
  <si>
    <t xml:space="preserve">    </t>
  </si>
  <si>
    <t>Development Banks</t>
  </si>
  <si>
    <t>Om Finance Limited</t>
  </si>
  <si>
    <t>Name of Companies</t>
  </si>
  <si>
    <t>Listed Securities</t>
  </si>
  <si>
    <t>Listed Amounts in million</t>
  </si>
  <si>
    <t>Bond</t>
  </si>
  <si>
    <t>Share Units ('000)</t>
  </si>
  <si>
    <t>% Share of Value</t>
  </si>
  <si>
    <t>7over 4</t>
  </si>
  <si>
    <t>Table 5</t>
  </si>
  <si>
    <t>Table 6</t>
  </si>
  <si>
    <t xml:space="preserve">Current Macroeconomic Situation </t>
  </si>
  <si>
    <t>Monetary Survey</t>
  </si>
  <si>
    <t>Monetary Authorities' Account</t>
  </si>
  <si>
    <t>Condensed Assets and Liabilities of Commercial Banks</t>
  </si>
  <si>
    <t>National Urban Consumer Price Index</t>
  </si>
  <si>
    <t>Core CPI Inflation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</si>
  <si>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</si>
  <si>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</si>
  <si>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</si>
  <si>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</si>
  <si>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</si>
  <si>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</si>
  <si>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</si>
  <si>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</si>
  <si>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</si>
  <si>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</si>
  <si>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</si>
  <si>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</si>
  <si>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</si>
  <si>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</si>
  <si>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</si>
  <si>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</si>
  <si>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</si>
  <si>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* On customs data basis</t>
  </si>
  <si>
    <t>Table 14</t>
  </si>
  <si>
    <t>Table 15</t>
  </si>
  <si>
    <t>Table 16</t>
  </si>
  <si>
    <t>Table 17</t>
  </si>
  <si>
    <t>Table 18</t>
  </si>
  <si>
    <t>Mid-Jul.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</si>
  <si>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</si>
  <si>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</si>
  <si>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</si>
  <si>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</si>
  <si>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</si>
  <si>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</si>
  <si>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</si>
  <si>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</si>
  <si>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</si>
  <si>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2.Gold,SDR,IMF Gold Tranche</t>
  </si>
  <si>
    <t>3.Gross Foreign Assets(1+2)</t>
  </si>
  <si>
    <t>4.Foreign Liabilities</t>
  </si>
  <si>
    <t>5.Net Foreign Assets(3-4)</t>
  </si>
  <si>
    <t>6.Change in NFA (before adj. ex. val.)*</t>
  </si>
  <si>
    <t xml:space="preserve">7.Exchange Valuation </t>
  </si>
  <si>
    <t>8.Change in NFA (6+7)**</t>
  </si>
  <si>
    <t>Sources: Nepal Rastra Bank and Commercial Banks;  Estimated.</t>
  </si>
  <si>
    <t>Period end Buying Rate</t>
  </si>
  <si>
    <t>Table 20</t>
  </si>
  <si>
    <r>
      <t xml:space="preserve">Exchange Rate of US Dollar
</t>
    </r>
    <r>
      <rPr>
        <sz val="12"/>
        <rFont val="Times New Roman"/>
        <family val="1"/>
      </rPr>
      <t>(NRs/US$)</t>
    </r>
  </si>
  <si>
    <t xml:space="preserve">FY </t>
  </si>
  <si>
    <t>Mid-Month</t>
  </si>
  <si>
    <t>Month End*</t>
  </si>
  <si>
    <t>Monthly Average*</t>
  </si>
  <si>
    <t>Buying</t>
  </si>
  <si>
    <t>Selling</t>
  </si>
  <si>
    <t>Average
Middle Rate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</si>
  <si>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</si>
  <si>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</si>
  <si>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</si>
  <si>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</si>
  <si>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</si>
  <si>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</si>
  <si>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</si>
  <si>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</si>
  <si>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</si>
  <si>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Annual Avg</t>
  </si>
  <si>
    <t>Exchange Rate of US Dollar</t>
  </si>
  <si>
    <t xml:space="preserve"> Rs in million</t>
  </si>
  <si>
    <t>Particulars</t>
  </si>
  <si>
    <t>Table 19</t>
  </si>
  <si>
    <t>2007/08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</si>
  <si>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</si>
  <si>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</si>
  <si>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</si>
  <si>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</si>
  <si>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</si>
  <si>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</si>
  <si>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</si>
  <si>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</si>
  <si>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>Banking Sub-Index</t>
  </si>
  <si>
    <t xml:space="preserve">Amount </t>
  </si>
  <si>
    <t>Right Shares Total</t>
  </si>
  <si>
    <t>Grand Total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</si>
  <si>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</si>
  <si>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</si>
  <si>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</si>
  <si>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</si>
  <si>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</si>
  <si>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3 Over</t>
  </si>
  <si>
    <t xml:space="preserve">5 Over </t>
  </si>
  <si>
    <t>% change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</si>
  <si>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</si>
  <si>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</si>
  <si>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</si>
  <si>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</si>
  <si>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</si>
  <si>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</si>
  <si>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</si>
  <si>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</si>
  <si>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First Two Months</t>
  </si>
  <si>
    <t>5 over 2</t>
  </si>
  <si>
    <t>* Base: February 12, 1994</t>
  </si>
  <si>
    <t>** Base: July 16, 2006</t>
  </si>
  <si>
    <t>2007/08P</t>
  </si>
  <si>
    <t>Food &amp; Beverages</t>
  </si>
  <si>
    <t>Non-Food &amp; Services</t>
  </si>
  <si>
    <t>Domestic Goods</t>
  </si>
  <si>
    <t>Imported Goods</t>
  </si>
  <si>
    <t>Tradable Goods</t>
  </si>
  <si>
    <t>Non-Tradable Goods</t>
  </si>
  <si>
    <t>Govt. Controlled Goods</t>
  </si>
  <si>
    <t>Non-Controlled Goods</t>
  </si>
  <si>
    <t>Petroleum Product</t>
  </si>
  <si>
    <t>Non-Petroleum Product</t>
  </si>
  <si>
    <t>Index</t>
  </si>
  <si>
    <t>Mid- Months</t>
  </si>
  <si>
    <t>Resources</t>
  </si>
  <si>
    <r>
      <t xml:space="preserve">     Overdrafts</t>
    </r>
    <r>
      <rPr>
        <i/>
        <vertAlign val="superscript"/>
        <sz val="9"/>
        <rFont val="Times New Roman"/>
        <family val="1"/>
      </rPr>
      <t>++</t>
    </r>
  </si>
  <si>
    <t xml:space="preserve"> P  Preliminary </t>
  </si>
  <si>
    <t>@  Interest from Government Treasury transactions and others.</t>
  </si>
  <si>
    <t>Amount Change</t>
  </si>
  <si>
    <t xml:space="preserve">   ii. Commercial Banks</t>
  </si>
  <si>
    <t xml:space="preserve">  *= Change in NFA is derived by taking mid-July as base and minus (-) sign indicates increase.</t>
  </si>
  <si>
    <t xml:space="preserve"> * * = After adjusting exchange valuation gain/loss</t>
  </si>
  <si>
    <r>
      <t xml:space="preserve">Sources: </t>
    </r>
    <r>
      <rPr>
        <sz val="8"/>
        <rFont val="Times New Roman"/>
        <family val="1"/>
      </rPr>
      <t>h</t>
    </r>
    <r>
      <rPr>
        <u val="single"/>
        <sz val="8"/>
        <rFont val="Times New Roman"/>
        <family val="1"/>
      </rPr>
      <t>ttp://www.eia.doe.gov/emeu/international/crude1.xls</t>
    </r>
    <r>
      <rPr>
        <sz val="8"/>
        <rFont val="Times New Roman"/>
        <family val="1"/>
      </rPr>
      <t xml:space="preserve"> and </t>
    </r>
    <r>
      <rPr>
        <u val="single"/>
        <sz val="8"/>
        <rFont val="Times New Roman"/>
        <family val="1"/>
      </rPr>
      <t>http://www.kitco.com/gold.londonfix.html</t>
    </r>
  </si>
  <si>
    <t>** Refers to past London historical fix.</t>
  </si>
  <si>
    <t>Gold ($/ounce)**</t>
  </si>
  <si>
    <t>Monetary Aggregates</t>
  </si>
  <si>
    <t>Money Multiplier (M1)</t>
  </si>
  <si>
    <t>Money Multiplier (M2)</t>
  </si>
  <si>
    <t xml:space="preserve">       d. Claims on Private Sector</t>
  </si>
  <si>
    <t>5. Assets =  Liabilities</t>
  </si>
  <si>
    <t>Stock Market Indicators</t>
  </si>
  <si>
    <t>Market Capitalization of Listed Companies (Rs in million)</t>
  </si>
  <si>
    <t>Rs  in              million</t>
  </si>
  <si>
    <t>Rs               in million</t>
  </si>
  <si>
    <t>Group &amp; Sub-Groups</t>
  </si>
  <si>
    <t>Groups &amp; Sub-Groups</t>
  </si>
  <si>
    <t>Mid-Months</t>
  </si>
  <si>
    <t>1. Ratio of Export to Import</t>
  </si>
  <si>
    <t>2.Share in Total Export</t>
  </si>
  <si>
    <t>3.Share in Total Import</t>
  </si>
  <si>
    <t>4.Share in Trade Balance</t>
  </si>
  <si>
    <t xml:space="preserve">5.Share in Total Trade </t>
  </si>
  <si>
    <t>6. Share of  Export and Import in Total Trade</t>
  </si>
  <si>
    <t xml:space="preserve">   Others (Freeze Account)</t>
  </si>
  <si>
    <t>US $ in million</t>
  </si>
  <si>
    <r>
      <t>Monthly Turnover</t>
    </r>
    <r>
      <rPr>
        <b/>
        <sz val="9"/>
        <rFont val="Times New Roman"/>
        <family val="1"/>
      </rPr>
      <t>:</t>
    </r>
    <r>
      <rPr>
        <sz val="9"/>
        <rFont val="Times New Roman"/>
        <family val="1"/>
      </rPr>
      <t xml:space="preserve">                      </t>
    </r>
  </si>
  <si>
    <t>Listed Companies and their Market Capitalization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</si>
  <si>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</si>
  <si>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</si>
  <si>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</si>
  <si>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</si>
  <si>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</si>
  <si>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 xml:space="preserve"> #  Change in outstanding amount disbursed to VDC/Municipalities/DDC remaining unspent.</t>
  </si>
  <si>
    <t>** Base; July 16, 2006</t>
  </si>
  <si>
    <t>8. Other Assets</t>
  </si>
  <si>
    <t>Factors Affecting Reserve Money</t>
  </si>
  <si>
    <t>Percent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</si>
  <si>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</si>
  <si>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</si>
  <si>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</si>
  <si>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</si>
  <si>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</si>
  <si>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</si>
  <si>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</si>
  <si>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</si>
  <si>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</si>
  <si>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</si>
  <si>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</si>
  <si>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</si>
  <si>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 xml:space="preserve">   c. Other Deposits</t>
  </si>
  <si>
    <t>2.2 Other Items, Net</t>
  </si>
  <si>
    <t xml:space="preserve">   c. Claims on Non-Gov Fin.Ent</t>
  </si>
  <si>
    <t xml:space="preserve">   b.  Deposits of Com. Banks</t>
  </si>
  <si>
    <t>Table 21</t>
  </si>
  <si>
    <t>Table 22</t>
  </si>
  <si>
    <t>Table 23</t>
  </si>
  <si>
    <t>Table 24</t>
  </si>
  <si>
    <t>Table 26</t>
  </si>
  <si>
    <t xml:space="preserve">3. Reserve Money </t>
  </si>
  <si>
    <t>Number of Listed Shares (000)</t>
  </si>
  <si>
    <t>Amount Rs in million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</si>
  <si>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</si>
  <si>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</si>
  <si>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</si>
  <si>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</si>
  <si>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</si>
  <si>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</si>
  <si>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</si>
  <si>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</si>
  <si>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</si>
  <si>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Source: MoF and NRB</t>
  </si>
  <si>
    <t>Table 25</t>
  </si>
  <si>
    <t>-</t>
  </si>
  <si>
    <t>Claims on Government Enterprises</t>
  </si>
  <si>
    <t>Name of Corporation</t>
  </si>
  <si>
    <t>Amcunt</t>
  </si>
  <si>
    <t xml:space="preserve">     1. Industrial</t>
  </si>
  <si>
    <t xml:space="preserve">         1.1 Agricultural Lime Industries Ltd.</t>
  </si>
  <si>
    <t xml:space="preserve">         1.2 Birjung Sugar Mills Ltd.</t>
  </si>
  <si>
    <t xml:space="preserve">         1.3 Dairy Development Corporation</t>
  </si>
  <si>
    <t xml:space="preserve">         1.4 Herbs Production and Processing Center Ltd.</t>
  </si>
  <si>
    <t xml:space="preserve">         1.5 Hetauda Cement Industries Ltd.</t>
  </si>
  <si>
    <t xml:space="preserve">         1.6 Janakpur Cigaratte Factory Ltd.</t>
  </si>
  <si>
    <t xml:space="preserve">         1.7 Limbini Sugar Mills Ltd.</t>
  </si>
  <si>
    <t xml:space="preserve">         1.8 Nepal Rosin and Terpentine Ltd.</t>
  </si>
  <si>
    <t xml:space="preserve">         1.9 Royal Drugs LTd.</t>
  </si>
  <si>
    <t xml:space="preserve">         1.10 Udaypur Cement Industries Ltd.</t>
  </si>
  <si>
    <t xml:space="preserve">         1.11 Nepal Orient and Magnesite Pvt. LTd.</t>
  </si>
  <si>
    <t xml:space="preserve">         1.12 Himal Cement Company</t>
  </si>
  <si>
    <t xml:space="preserve">         1.13 Hetauda Textile Industries Ltd.</t>
  </si>
  <si>
    <t xml:space="preserve">         1.14 Bhaktapur Brick Factory</t>
  </si>
  <si>
    <t xml:space="preserve">         1.15 Others</t>
  </si>
  <si>
    <t xml:space="preserve">     2 Trading</t>
  </si>
  <si>
    <t xml:space="preserve">         2.1 Agriculture Input Corporation</t>
  </si>
  <si>
    <t xml:space="preserve">         2.2 Cottage Indutries Development Corporation</t>
  </si>
  <si>
    <t xml:space="preserve">         2.3 National Trading Ltd.</t>
  </si>
  <si>
    <t xml:space="preserve">         2.4 Nepal Food Corporation</t>
  </si>
  <si>
    <t xml:space="preserve">         2.5 Nepal Oil Corporation</t>
  </si>
  <si>
    <t xml:space="preserve">         2.6 The Timbre Corporation of Nepal</t>
  </si>
  <si>
    <t xml:space="preserve">         2.7 Others</t>
  </si>
  <si>
    <t xml:space="preserve">     3 Financial</t>
  </si>
  <si>
    <t xml:space="preserve">         3.1 Agriculture Development Bank</t>
  </si>
  <si>
    <t xml:space="preserve">         3.2 Nepal Industrial Development Corporation</t>
  </si>
  <si>
    <t xml:space="preserve">         3.3 Rastria Banijya Bank</t>
  </si>
  <si>
    <t xml:space="preserve">         3.4 Credit Insurance and Loan Guarantee Corp. Pvt. Ltd.</t>
  </si>
  <si>
    <t xml:space="preserve">Mid-Sept 2008 </t>
  </si>
  <si>
    <t>Mid Sept</t>
  </si>
  <si>
    <t>Mid-Sept</t>
  </si>
  <si>
    <t>Aug/Sept</t>
  </si>
  <si>
    <t xml:space="preserve">         3.5 Nepal Housing Development Finance Company</t>
  </si>
  <si>
    <t xml:space="preserve">         3.6 Nepal Stock Exchange</t>
  </si>
  <si>
    <t>(Based on the First Two Months' Data of 2008/09)</t>
  </si>
  <si>
    <t xml:space="preserve"> Changes in the First Two Months of </t>
  </si>
  <si>
    <t xml:space="preserve">         3.7 Citizen Investment Fund</t>
  </si>
  <si>
    <t xml:space="preserve">         3.8 National Insurance Corporation</t>
  </si>
  <si>
    <t xml:space="preserve">         3.9 Others</t>
  </si>
  <si>
    <t xml:space="preserve">     4 Service Oriented</t>
  </si>
  <si>
    <t xml:space="preserve">         4.1 Insutrial Area Management Ltd.</t>
  </si>
  <si>
    <t xml:space="preserve">         4.2 National Construction Company Nepal Ltd.</t>
  </si>
  <si>
    <t xml:space="preserve">         4.3 Nepal Traportaion and Warehouse Management Co. Ltd.</t>
  </si>
  <si>
    <t xml:space="preserve">         4.4 Nepal Engineering Consultancy Service Center Ltd.</t>
  </si>
  <si>
    <t xml:space="preserve">         4.5 Nepal Airlines Corporation</t>
  </si>
  <si>
    <t xml:space="preserve">         4.6 National Productivity and Economic Development Center Ltd.</t>
  </si>
  <si>
    <t xml:space="preserve">         4.7 Nepal Transportation Corporation</t>
  </si>
  <si>
    <t xml:space="preserve">         4.8 Others</t>
  </si>
  <si>
    <t xml:space="preserve">     5 Other Government Corporations</t>
  </si>
  <si>
    <t xml:space="preserve">         5.1 Cultural Corporation</t>
  </si>
  <si>
    <t>Direction of Foreign Trade*</t>
  </si>
  <si>
    <t xml:space="preserve"> Export of Major Commodities to India</t>
  </si>
  <si>
    <t xml:space="preserve"> Export of Major Commodities to Other Countries</t>
  </si>
  <si>
    <t>Import of Selected Commodities From India</t>
  </si>
  <si>
    <t>Import of Selected Commodities From Other Countries</t>
  </si>
  <si>
    <t>Gross Foreign Exchange Holding of The Banking Sector</t>
  </si>
  <si>
    <t xml:space="preserve">         5.2 Gorakhapatra Corporation</t>
  </si>
  <si>
    <t xml:space="preserve">         5.3 Janak Educationa Material Center Ltd.</t>
  </si>
  <si>
    <t xml:space="preserve">         5.4 Nepal Television</t>
  </si>
  <si>
    <t xml:space="preserve">         5.5 Rural Housing Company Ltd.</t>
  </si>
  <si>
    <t xml:space="preserve">         5.6 Nepal Water Supply Corporation</t>
  </si>
  <si>
    <t xml:space="preserve">         5.7 Nepal Electricity Authority</t>
  </si>
  <si>
    <t xml:space="preserve">         5.8 Nepal Telecommunication Corporation</t>
  </si>
  <si>
    <t xml:space="preserve">         5.9 Civial Aviation Authority</t>
  </si>
  <si>
    <t xml:space="preserve">         5.10 Others</t>
  </si>
  <si>
    <t xml:space="preserve">Financial </t>
  </si>
  <si>
    <t xml:space="preserve">Non-financial </t>
  </si>
  <si>
    <t>Capitalised Interest</t>
  </si>
  <si>
    <t xml:space="preserve">    Financial </t>
  </si>
  <si>
    <t xml:space="preserve">   Non-financial</t>
  </si>
  <si>
    <t>Table 45</t>
  </si>
  <si>
    <t>Types of  Securities</t>
  </si>
  <si>
    <t>Annual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</si>
  <si>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</si>
  <si>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</si>
  <si>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</si>
  <si>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</si>
  <si>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</si>
  <si>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</si>
  <si>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</si>
  <si>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</si>
  <si>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</si>
  <si>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</si>
  <si>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</si>
  <si>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Transportation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</si>
  <si>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</si>
  <si>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</si>
  <si>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</si>
  <si>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</si>
  <si>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</si>
  <si>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</si>
  <si>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</si>
  <si>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</si>
  <si>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</si>
  <si>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</si>
  <si>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</si>
  <si>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</si>
  <si>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</si>
  <si>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</si>
  <si>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</si>
  <si>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</si>
  <si>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</si>
  <si>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</si>
  <si>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</si>
  <si>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</si>
  <si>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</si>
  <si>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</si>
  <si>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</si>
  <si>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</si>
  <si>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</si>
  <si>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</si>
  <si>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</si>
  <si>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</si>
  <si>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</si>
  <si>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Deposit Money Banks</t>
  </si>
  <si>
    <t>Other Liabilities</t>
  </si>
  <si>
    <t>Total, Group A through C</t>
  </si>
  <si>
    <t>D.</t>
  </si>
  <si>
    <t>Miscellaneous Items, Net</t>
  </si>
  <si>
    <t>Total, Group A through D</t>
  </si>
  <si>
    <t>E. Reserves and Related Items</t>
  </si>
  <si>
    <t>Reserve Assets</t>
  </si>
  <si>
    <t>Use of Fund Credit and Loans</t>
  </si>
  <si>
    <t>Changes in Reserve Net ( - increase )</t>
  </si>
  <si>
    <t>o/w Education</t>
  </si>
  <si>
    <t>Table 27</t>
  </si>
  <si>
    <t xml:space="preserve">   Local Authority Accounts 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</si>
  <si>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</si>
  <si>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</si>
  <si>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</si>
  <si>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</si>
  <si>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</si>
  <si>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</si>
  <si>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</si>
  <si>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</si>
  <si>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</si>
  <si>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</si>
  <si>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</si>
  <si>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</si>
  <si>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* Since 2004/05, the outright sale auction of treasury bills has been used as a monetary</t>
  </si>
  <si>
    <t>* Since 2004/05, the outright purchase auction of treasury bills has been used as a monetary</t>
  </si>
  <si>
    <t>* Since 2004/05, the repo auction of treasury bills has been used as a monetary</t>
  </si>
  <si>
    <t>* Since 2004/05, the reverse repo auction of treasury bills has been used as a monetary</t>
  </si>
  <si>
    <t>Foreign Exchange Intervention*</t>
  </si>
  <si>
    <t>(First Eleven Months)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</si>
  <si>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</si>
  <si>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</si>
  <si>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</si>
  <si>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</si>
  <si>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</si>
  <si>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(US$ in million)</t>
  </si>
  <si>
    <t>(In million)</t>
  </si>
  <si>
    <t>IC Purchase</t>
  </si>
  <si>
    <t>US$ Sale</t>
  </si>
  <si>
    <t xml:space="preserve">                 </t>
  </si>
  <si>
    <t>Standing Liquidity Facility (SLF)*</t>
  </si>
  <si>
    <t>* Introduced as a safety valve for domestic payments system since 2004/05.</t>
  </si>
  <si>
    <t xml:space="preserve">   This fully collateralised lending facility takes place at the initiative of</t>
  </si>
  <si>
    <t xml:space="preserve">   commercial banks.</t>
  </si>
  <si>
    <t>Interbank Transaction (Amount)</t>
  </si>
  <si>
    <t>Fresh Treasury Bills</t>
  </si>
  <si>
    <t>NEPAL RASTRA BANK</t>
  </si>
  <si>
    <t>Structure of Interest Rates</t>
  </si>
  <si>
    <t>(Percent per annum)</t>
  </si>
  <si>
    <t>Year</t>
  </si>
  <si>
    <t>2. Village Development Committees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</si>
  <si>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</si>
  <si>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</si>
  <si>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</si>
  <si>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</si>
  <si>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</si>
  <si>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</si>
  <si>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</si>
  <si>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</si>
  <si>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6.5-13.0</t>
  </si>
  <si>
    <t>Development Bonds</t>
  </si>
  <si>
    <t>3.0-8.0</t>
  </si>
  <si>
    <t>B. Nepal Rastra Bank</t>
  </si>
  <si>
    <t>CRR</t>
  </si>
  <si>
    <t>2 months</t>
  </si>
  <si>
    <t>Sept-Sept</t>
  </si>
  <si>
    <t>Bank and Refinance Rates</t>
  </si>
  <si>
    <t>2.0-5.5</t>
  </si>
  <si>
    <t>NRB Bonds Rate</t>
  </si>
  <si>
    <t>NEPSE Float Index***</t>
  </si>
  <si>
    <t xml:space="preserve"> -</t>
  </si>
  <si>
    <t>***Base:August24, 2008</t>
  </si>
  <si>
    <t>C. Interbank Rate #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</si>
  <si>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</si>
  <si>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</si>
  <si>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</si>
  <si>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</si>
  <si>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</si>
  <si>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</si>
  <si>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</si>
  <si>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</si>
  <si>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</si>
  <si>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</si>
  <si>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</si>
  <si>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</si>
  <si>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</si>
  <si>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</si>
  <si>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</si>
  <si>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</si>
  <si>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2.75-5.0</t>
  </si>
  <si>
    <t>2.25-5.0</t>
  </si>
  <si>
    <t>2 Years and Above</t>
  </si>
  <si>
    <t>3.0-6.00</t>
  </si>
  <si>
    <t>3.0-5.25</t>
  </si>
  <si>
    <t>2.5-5.25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</si>
  <si>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</si>
  <si>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</si>
  <si>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</si>
  <si>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</si>
  <si>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</si>
  <si>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</si>
  <si>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</si>
  <si>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</si>
  <si>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>4.0-11.0</t>
  </si>
  <si>
    <t xml:space="preserve">     Commercial Loans</t>
  </si>
  <si>
    <t>9-14.5</t>
  </si>
  <si>
    <t>9-14.0</t>
  </si>
  <si>
    <t xml:space="preserve">     Overdrafts</t>
  </si>
  <si>
    <t>10.0-16.0</t>
  </si>
  <si>
    <t>10.0-15.5</t>
  </si>
  <si>
    <t>9.5-15.5</t>
  </si>
  <si>
    <t>CPI Inflation (annual average)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</si>
  <si>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</si>
  <si>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</si>
  <si>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</si>
  <si>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</si>
  <si>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</si>
  <si>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</si>
  <si>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</si>
  <si>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in Thousand</t>
  </si>
  <si>
    <t>Deposit Details of Commercial Banks</t>
  </si>
  <si>
    <t>Government Revenue Collection</t>
  </si>
  <si>
    <t>Sectorwise Credit Flows of Commercial Banks</t>
  </si>
  <si>
    <t>Securitywise Credit Flows of Ccommercial Banks</t>
  </si>
  <si>
    <t>Securitywise Credit Flows of Commercial Banks</t>
  </si>
  <si>
    <t>Outright Sale Auction*</t>
  </si>
  <si>
    <t>Outright Purchase Auction*</t>
  </si>
  <si>
    <t>Repo Auction*</t>
  </si>
  <si>
    <t>Reverse Repo Auction*</t>
  </si>
  <si>
    <t>Listed Companies and Their Market Capitalization</t>
  </si>
  <si>
    <t>Share Market Activities</t>
  </si>
  <si>
    <t xml:space="preserve"> Turnover Details</t>
  </si>
  <si>
    <t xml:space="preserve"> National Urban Consumer Price Index</t>
  </si>
  <si>
    <t>Core CPI Inflation**</t>
  </si>
  <si>
    <t xml:space="preserve">  Government Budgetary Operation+</t>
  </si>
  <si>
    <t>Table 46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</si>
  <si>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</si>
  <si>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</si>
  <si>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</si>
  <si>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</si>
  <si>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</si>
  <si>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</si>
  <si>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</si>
  <si>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</si>
  <si>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</si>
  <si>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</si>
  <si>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</si>
  <si>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</si>
  <si>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</si>
  <si>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</si>
  <si>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</si>
  <si>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</si>
  <si>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</si>
  <si>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r>
      <t>Standing Liquidity Facility (SLF) Penal Rate</t>
    </r>
    <r>
      <rPr>
        <vertAlign val="superscript"/>
        <sz val="10"/>
        <rFont val="Times New Roman"/>
        <family val="1"/>
      </rPr>
      <t>#</t>
    </r>
  </si>
  <si>
    <t>B. Government Securities</t>
  </si>
  <si>
    <t>T-bills* (28 days)</t>
  </si>
  <si>
    <t>T-bills* (91 days)</t>
  </si>
  <si>
    <t>T-bills* (182 days)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</si>
  <si>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</si>
  <si>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</si>
  <si>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</si>
  <si>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</si>
  <si>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</si>
  <si>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</si>
  <si>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</si>
  <si>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</si>
  <si>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</si>
  <si>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</si>
  <si>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</si>
  <si>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</si>
  <si>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</si>
  <si>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</si>
  <si>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</si>
  <si>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</si>
  <si>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</si>
  <si>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Rs. in million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</si>
  <si>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</si>
  <si>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</si>
  <si>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</si>
  <si>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</si>
  <si>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</si>
  <si>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</si>
  <si>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</si>
  <si>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</si>
  <si>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</si>
  <si>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</si>
  <si>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</si>
  <si>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</si>
  <si>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</si>
  <si>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</si>
  <si>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</si>
  <si>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</si>
  <si>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</si>
  <si>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</si>
  <si>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</si>
  <si>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</si>
  <si>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</si>
  <si>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(Percent)</t>
  </si>
  <si>
    <t>FY</t>
  </si>
  <si>
    <t>2048/49</t>
  </si>
  <si>
    <t>1991/92</t>
  </si>
  <si>
    <t>2049/50</t>
  </si>
  <si>
    <t>1992/93</t>
  </si>
  <si>
    <t>2050/51</t>
  </si>
  <si>
    <t>1993/94</t>
  </si>
  <si>
    <t>2051/52</t>
  </si>
  <si>
    <t>1994/95</t>
  </si>
  <si>
    <t>2052/53</t>
  </si>
  <si>
    <t>1995/96</t>
  </si>
  <si>
    <t>Jul (e)</t>
  </si>
  <si>
    <t>e = estimates.</t>
  </si>
  <si>
    <t>Balance check</t>
  </si>
  <si>
    <t>p = provisional</t>
  </si>
  <si>
    <t xml:space="preserve"> 2/ Adjusting the exchange valuation gain of Rs 3.61 million</t>
  </si>
  <si>
    <t>4. Reserve Money (Use)</t>
  </si>
  <si>
    <t>5. Govt Overdraft</t>
  </si>
  <si>
    <t>1.5-5.25</t>
  </si>
  <si>
    <t>1.50-5.5</t>
  </si>
  <si>
    <t>2.5-7.25</t>
  </si>
  <si>
    <t>2.75-7.75</t>
  </si>
  <si>
    <t>2053/54</t>
  </si>
  <si>
    <t>1996/97</t>
  </si>
  <si>
    <t>2054/55</t>
  </si>
  <si>
    <t>1997/98</t>
  </si>
  <si>
    <t>2055/56</t>
  </si>
  <si>
    <t>1998/99</t>
  </si>
  <si>
    <t>2056/57</t>
  </si>
  <si>
    <t>1999/00</t>
  </si>
  <si>
    <t>2057/58</t>
  </si>
  <si>
    <t>2000/01</t>
  </si>
  <si>
    <t>2058/59</t>
  </si>
  <si>
    <t>2001/02</t>
  </si>
  <si>
    <t>2059/60</t>
  </si>
  <si>
    <t>2002/03</t>
  </si>
  <si>
    <t>2060/61</t>
  </si>
  <si>
    <t>2061/62</t>
  </si>
  <si>
    <t>2062/63</t>
  </si>
  <si>
    <t>Weighted Average Treasury Bills Rate (364-day)</t>
  </si>
  <si>
    <t>Weighted Average</t>
  </si>
  <si>
    <t>Interbank Transaction Rate</t>
  </si>
  <si>
    <t>Mid-Month\Year</t>
  </si>
  <si>
    <t>Annual Average</t>
  </si>
  <si>
    <t>Table 38</t>
  </si>
  <si>
    <t>Import from India</t>
  </si>
  <si>
    <t>Against US Dollar Payment</t>
  </si>
  <si>
    <t>2.0-5.25</t>
  </si>
  <si>
    <t>1.50-6.75</t>
  </si>
  <si>
    <t>1.75-6.75</t>
  </si>
  <si>
    <t>2.25-6.75</t>
  </si>
  <si>
    <t>2.75-6.75</t>
  </si>
  <si>
    <t>6.50-14.5</t>
  </si>
  <si>
    <t>Table 28</t>
  </si>
  <si>
    <t>Table 29</t>
  </si>
  <si>
    <t>Table 30</t>
  </si>
  <si>
    <t>Table 31</t>
  </si>
  <si>
    <t>NEPSE Float Index (Closing)***</t>
  </si>
  <si>
    <t>***Base: August24, 2008</t>
  </si>
  <si>
    <t>Public Issue Approval by SEBON</t>
  </si>
  <si>
    <t>Rights Share (5:1)</t>
  </si>
  <si>
    <t>Listed Share and Bond   in Stock Exchange Market</t>
  </si>
  <si>
    <t>Nepal Electrical Authority</t>
  </si>
  <si>
    <t>Himalayan Bank Ltd</t>
  </si>
  <si>
    <t>Kumari Bank Ltd</t>
  </si>
  <si>
    <t>Nepal Investment Bank Ltd</t>
  </si>
  <si>
    <t xml:space="preserve"> Total Bond</t>
  </si>
  <si>
    <t>World Merchant Bank Ltd</t>
  </si>
  <si>
    <t>Bonus Share</t>
  </si>
  <si>
    <t>Bageshowari Development Bank Ltd</t>
  </si>
  <si>
    <t>Bhrikuti Bikash Bank Ltd</t>
  </si>
  <si>
    <t>Navadurga Finance Company Ltd.</t>
  </si>
  <si>
    <t>Capital Merchant Banking and Finance Ltd.</t>
  </si>
  <si>
    <t>Bhajuratna Finance and Saving Company Ltd.</t>
  </si>
  <si>
    <t>Lumbini Finance and Leasing Company Ltd.</t>
  </si>
  <si>
    <t>Siddhartha Finance Company Ltd.</t>
  </si>
  <si>
    <t>Total Bonus Share</t>
  </si>
  <si>
    <t>Nepal Doorsanchar Company Ltd</t>
  </si>
  <si>
    <t>Ordinary Share</t>
  </si>
  <si>
    <t>Prabhu Finance Ltd.</t>
  </si>
  <si>
    <t>Total Ordinary Share</t>
  </si>
  <si>
    <t>Kist Merchant Banking and Finance Ltd</t>
  </si>
  <si>
    <t>Right Share</t>
  </si>
  <si>
    <t>Laxmi Bank Ltd</t>
  </si>
  <si>
    <t>Himchuli Development Bank Ltd</t>
  </si>
  <si>
    <t>Preduntial Finance Ltd</t>
  </si>
  <si>
    <t>Business Development Bank Ltd</t>
  </si>
  <si>
    <t>Premier Finance Ltd</t>
  </si>
  <si>
    <t>Nepal Industrial and Commercial Bank Ltd</t>
  </si>
  <si>
    <t>Ace Development Bank Ltd</t>
  </si>
  <si>
    <t>Total Right Share</t>
  </si>
  <si>
    <t>Table 32</t>
  </si>
  <si>
    <t>Table 33</t>
  </si>
  <si>
    <t>Table 34</t>
  </si>
  <si>
    <t>Table 35</t>
  </si>
  <si>
    <t>Table 36</t>
  </si>
  <si>
    <t>Table 37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</si>
  <si>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</si>
  <si>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</si>
  <si>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</si>
  <si>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</si>
  <si>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</si>
  <si>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</si>
  <si>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</si>
  <si>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</si>
  <si>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</si>
  <si>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</si>
  <si>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Stock Market</t>
  </si>
  <si>
    <t>Prices</t>
  </si>
  <si>
    <t>National Urban Consumer Price Index (Monthly Series)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</si>
  <si>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</si>
  <si>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</si>
  <si>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</si>
  <si>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</si>
  <si>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</si>
  <si>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</si>
  <si>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</si>
  <si>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</si>
  <si>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</si>
  <si>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</si>
  <si>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 xml:space="preserve">       Amount (Rs. million)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</si>
  <si>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</si>
  <si>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</si>
  <si>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</si>
  <si>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</si>
  <si>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</si>
  <si>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Foreign Exchange Intervention (in US$)</t>
  </si>
  <si>
    <t>Hydropower</t>
  </si>
  <si>
    <t>Mutual Fund</t>
  </si>
  <si>
    <t>Preferred Stock</t>
  </si>
  <si>
    <t>Promoter Share</t>
  </si>
  <si>
    <t>2008</t>
  </si>
  <si>
    <t xml:space="preserve"> A. Major Items</t>
  </si>
  <si>
    <t>Aluminium Section</t>
  </si>
  <si>
    <t>Batica hair oil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</si>
  <si>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</si>
  <si>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</si>
  <si>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</si>
  <si>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</si>
  <si>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</si>
  <si>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</si>
  <si>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</si>
  <si>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</si>
  <si>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</si>
  <si>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</si>
  <si>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</si>
  <si>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</si>
  <si>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</si>
  <si>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</si>
  <si>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</si>
  <si>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</si>
  <si>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</si>
  <si>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</si>
  <si>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</si>
  <si>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</si>
  <si>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</si>
  <si>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</si>
  <si>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</si>
  <si>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</si>
  <si>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</si>
  <si>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</si>
  <si>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</si>
  <si>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</si>
  <si>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</si>
  <si>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</si>
  <si>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</si>
  <si>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</si>
  <si>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</si>
  <si>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</si>
  <si>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</si>
  <si>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</si>
  <si>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</si>
  <si>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</si>
  <si>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</si>
  <si>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</si>
  <si>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</si>
  <si>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</si>
  <si>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</si>
  <si>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</si>
  <si>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</si>
  <si>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</si>
  <si>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</si>
  <si>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</si>
  <si>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</si>
  <si>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</si>
  <si>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P = Provisional</t>
  </si>
  <si>
    <t xml:space="preserve"> *= including P.P. Fabric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</si>
  <si>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</si>
  <si>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</si>
  <si>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</si>
  <si>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</si>
  <si>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</si>
  <si>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</si>
  <si>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</si>
  <si>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</si>
  <si>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</si>
  <si>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</si>
  <si>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</si>
  <si>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</si>
  <si>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</si>
  <si>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</si>
  <si>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Aluminium Ingot, Billet &amp; Rod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</si>
  <si>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</si>
  <si>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</si>
  <si>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</si>
  <si>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</si>
  <si>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</si>
  <si>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</si>
  <si>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</si>
  <si>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</si>
  <si>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</si>
  <si>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</si>
  <si>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</si>
  <si>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</si>
  <si>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</si>
  <si>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</si>
  <si>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Incoil</t>
  </si>
  <si>
    <t>Incense Sticks</t>
  </si>
  <si>
    <t>Insecticides</t>
  </si>
  <si>
    <t>M.S. Billet</t>
  </si>
  <si>
    <t>M.S. Wire Rod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</si>
  <si>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</si>
  <si>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</si>
  <si>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</si>
  <si>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</si>
  <si>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</si>
  <si>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</si>
  <si>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</si>
  <si>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</si>
  <si>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</si>
  <si>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</si>
  <si>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</si>
  <si>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</si>
  <si>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</si>
  <si>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</si>
  <si>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</si>
  <si>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</si>
  <si>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 Tubes,Flapes</t>
  </si>
  <si>
    <t>Vegetables</t>
  </si>
  <si>
    <t>Vehicles &amp; Spare Parts</t>
  </si>
  <si>
    <t>Wire Products</t>
  </si>
  <si>
    <t xml:space="preserve"> Total (A+B)</t>
  </si>
  <si>
    <t xml:space="preserve"> R=Revised</t>
  </si>
  <si>
    <t xml:space="preserve"> P=Provisional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</si>
  <si>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</si>
  <si>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</si>
  <si>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</si>
  <si>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</si>
  <si>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</si>
  <si>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</si>
  <si>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</si>
  <si>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</si>
  <si>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Computer Parts</t>
  </si>
  <si>
    <t>Copper Wire Rod,Scrapes &amp; Sheets</t>
  </si>
  <si>
    <t>Cosmetic Goods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</si>
  <si>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</si>
  <si>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</si>
  <si>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</si>
  <si>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</si>
  <si>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</si>
  <si>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</si>
  <si>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</si>
  <si>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</si>
  <si>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</si>
  <si>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</si>
  <si>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</si>
  <si>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</si>
  <si>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</si>
  <si>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</si>
  <si>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</si>
  <si>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</si>
  <si>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</si>
  <si>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</si>
  <si>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</si>
  <si>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</si>
  <si>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</si>
  <si>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</si>
  <si>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</si>
  <si>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</si>
  <si>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</si>
  <si>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</si>
  <si>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</si>
  <si>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</si>
  <si>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</si>
  <si>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</si>
  <si>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</si>
  <si>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</si>
  <si>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</si>
  <si>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</si>
  <si>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</si>
  <si>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</si>
  <si>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</si>
  <si>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</si>
  <si>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</si>
  <si>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</si>
  <si>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</si>
  <si>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</si>
  <si>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</si>
  <si>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Sept (e)</t>
  </si>
  <si>
    <t xml:space="preserve"> 1/ Adjusting the exchange valuation gain of  Rs.469.74 million.</t>
  </si>
  <si>
    <t xml:space="preserve"> 2/ Adjusting the exchange valuation gain of Rs 3017.7 million.</t>
  </si>
  <si>
    <t xml:space="preserve"> 1/ Adjusting the exchange valuation gain of Rs. 410.84 million.</t>
  </si>
  <si>
    <t xml:space="preserve"> 2/ Adjusting the exchange valuation gain of Rs. 3014.09 million.</t>
  </si>
  <si>
    <t xml:space="preserve"> 1/ Adjusting the exchange valuation gain of  Rs. 58.9 million.</t>
  </si>
  <si>
    <t>1 Adjusting the exchange valuation gain of Rs 410.84 million</t>
  </si>
  <si>
    <t>2. Adjusting the exchange valuation gain of Rs 3014.09 million</t>
  </si>
  <si>
    <t>Check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</si>
  <si>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</si>
  <si>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Writing &amp; Printing Paper</t>
  </si>
  <si>
    <t>X-Ray Film</t>
  </si>
  <si>
    <t>Zinc Ingot</t>
  </si>
  <si>
    <t xml:space="preserve"> R= Revised</t>
  </si>
  <si>
    <t>Table 39</t>
  </si>
  <si>
    <t>Table 40</t>
  </si>
  <si>
    <t>Table 41</t>
  </si>
  <si>
    <t>Table 42</t>
  </si>
  <si>
    <t>Export of Major Commodities to India</t>
  </si>
  <si>
    <t>Export of Major Commodities to Other Countries</t>
  </si>
  <si>
    <t>Import of Selected Commodities from India</t>
  </si>
  <si>
    <t>Import of Selected Commodities from Other Countries</t>
  </si>
  <si>
    <t>2.0-5.50</t>
  </si>
  <si>
    <t>1.5-6.75</t>
  </si>
  <si>
    <t>1.75-5.75</t>
  </si>
  <si>
    <t>5.0-7.5</t>
  </si>
  <si>
    <t>6.0-7.5</t>
  </si>
  <si>
    <t>2008/09</t>
  </si>
  <si>
    <t>5.0-8.0</t>
  </si>
  <si>
    <t>6.0-7.75</t>
  </si>
  <si>
    <t>7/17/2008 (2065/4/2)</t>
  </si>
  <si>
    <t>Rights Share (5:3)</t>
  </si>
  <si>
    <t>Himalayan General Insurance</t>
  </si>
  <si>
    <t>6/6/2008 (2065/2/24)</t>
  </si>
  <si>
    <t>Monetary and Credit Aggregates</t>
  </si>
  <si>
    <t>Amt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</si>
  <si>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</si>
  <si>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</si>
  <si>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</si>
  <si>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</si>
  <si>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</si>
  <si>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</si>
  <si>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 xml:space="preserve"> 5 Asset Guarantee</t>
  </si>
  <si>
    <t xml:space="preserve">  5.1 Fixed Assets</t>
  </si>
  <si>
    <t xml:space="preserve">   5.1.1 Lands  &amp; Buildings</t>
  </si>
  <si>
    <t xml:space="preserve">   5.1.2 Machinary &amp; Tools</t>
  </si>
  <si>
    <t xml:space="preserve">   5.1.3 Furniture &amp; Fixture</t>
  </si>
  <si>
    <t xml:space="preserve">   5.1.4 Vehicles</t>
  </si>
  <si>
    <t xml:space="preserve">   5.1.5 Other Fixed Assets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</si>
  <si>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</si>
  <si>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</si>
  <si>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</si>
  <si>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</si>
  <si>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>Table 43</t>
  </si>
  <si>
    <t>Table 44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</si>
  <si>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</si>
  <si>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</si>
  <si>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</si>
  <si>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</si>
  <si>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</si>
  <si>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</si>
  <si>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</si>
  <si>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</si>
  <si>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</si>
  <si>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</si>
  <si>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</si>
  <si>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</si>
  <si>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</si>
  <si>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</si>
  <si>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</si>
  <si>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</si>
  <si>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</si>
  <si>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</si>
  <si>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</si>
  <si>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</si>
  <si>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</si>
  <si>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</si>
  <si>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</si>
  <si>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</si>
  <si>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Headings</t>
  </si>
  <si>
    <t xml:space="preserve"> 1 Agriculture</t>
  </si>
  <si>
    <t xml:space="preserve">     1.1 Farming /Farming Service</t>
  </si>
  <si>
    <t xml:space="preserve">     1.2 Tea</t>
  </si>
  <si>
    <t xml:space="preserve">     1.3 Animals Farming/Service</t>
  </si>
  <si>
    <t xml:space="preserve">     1.4 Forest, Fish Farming, Shlauter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</si>
  <si>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</si>
  <si>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</si>
  <si>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</si>
  <si>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</si>
  <si>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</si>
  <si>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</si>
  <si>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</si>
  <si>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</si>
  <si>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</si>
  <si>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</si>
  <si>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</si>
  <si>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3.2 Sugar</t>
  </si>
  <si>
    <t xml:space="preserve">     3.3 Drining Materials (Bear, Alcohol, Soda etc)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</si>
  <si>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</si>
  <si>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</si>
  <si>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</si>
  <si>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</si>
  <si>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</si>
  <si>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</si>
  <si>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</si>
  <si>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</si>
  <si>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</si>
  <si>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</si>
  <si>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</si>
  <si>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</si>
  <si>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</si>
  <si>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</si>
  <si>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</si>
  <si>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</si>
  <si>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</si>
  <si>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</si>
  <si>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</si>
  <si>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</si>
  <si>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</si>
  <si>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</si>
  <si>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</si>
  <si>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</si>
  <si>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</si>
  <si>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</si>
  <si>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</si>
  <si>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</si>
  <si>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</si>
  <si>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</si>
  <si>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</si>
  <si>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</si>
  <si>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</si>
  <si>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</si>
  <si>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</si>
  <si>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</si>
  <si>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</si>
  <si>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</si>
  <si>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</si>
  <si>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</si>
  <si>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</si>
  <si>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6.2 Jet Boat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</si>
  <si>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</si>
  <si>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</si>
  <si>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</si>
  <si>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</si>
  <si>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</si>
  <si>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    7.3 Water Transportation</t>
  </si>
  <si>
    <t xml:space="preserve">     7.4 Pipe Lines Except Natural Gas</t>
  </si>
  <si>
    <t xml:space="preserve">     7.5 Communications</t>
  </si>
  <si>
    <t xml:space="preserve">     7.6 Electricity</t>
  </si>
  <si>
    <t xml:space="preserve">     7.7 Gas &amp; Gas Pipe Line Services</t>
  </si>
  <si>
    <t xml:space="preserve">     7.8 Other Services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</si>
  <si>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</si>
  <si>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</si>
  <si>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</si>
  <si>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</si>
  <si>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</si>
  <si>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</si>
  <si>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</si>
  <si>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</si>
  <si>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</si>
  <si>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</si>
  <si>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</si>
  <si>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</si>
  <si>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</si>
  <si>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     9.6 Pension Fund &amp; Insurance Companies</t>
  </si>
  <si>
    <t xml:space="preserve">     9.7 Other Financial Institutions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</si>
  <si>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</si>
  <si>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</si>
  <si>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</si>
  <si>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 xml:space="preserve">     9.12 Other Investment Instutions</t>
  </si>
  <si>
    <t>1/</t>
  </si>
  <si>
    <t>2/</t>
  </si>
  <si>
    <t>Total (1 to 13)</t>
  </si>
  <si>
    <t>1. Foreign Deposits</t>
  </si>
  <si>
    <t>3. Financial Institutions</t>
  </si>
  <si>
    <t>3.1 Deposit collection Institution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</si>
</sst>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</numFmts>
  <fonts count="7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28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9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i/>
      <sz val="8"/>
      <name val="Times New Roman"/>
      <family val="1"/>
    </font>
    <font>
      <u val="single"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sz val="10"/>
      <color indexed="10"/>
      <name val="Arial"/>
      <family val="2"/>
    </font>
    <font>
      <vertAlign val="superscript"/>
      <sz val="10"/>
      <name val="Times New Roman"/>
      <family val="1"/>
    </font>
    <font>
      <b/>
      <u val="single"/>
      <sz val="9"/>
      <name val="Times New Roman"/>
      <family val="1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4"/>
      <name val="Times New Roman"/>
      <family val="1"/>
    </font>
    <font>
      <b/>
      <sz val="9"/>
      <color indexed="4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1875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165" fontId="4" fillId="0" borderId="0" xfId="57">
      <alignment/>
      <protection/>
    </xf>
    <xf numFmtId="165" fontId="2" fillId="0" borderId="0" xfId="57" applyFont="1">
      <alignment/>
      <protection/>
    </xf>
    <xf numFmtId="165" fontId="1" fillId="0" borderId="0" xfId="57" applyFont="1" applyBorder="1" applyAlignment="1" quotePrefix="1">
      <alignment horizontal="center"/>
      <protection/>
    </xf>
    <xf numFmtId="164" fontId="4" fillId="0" borderId="0" xfId="57" applyNumberFormat="1">
      <alignment/>
      <protection/>
    </xf>
    <xf numFmtId="165" fontId="2" fillId="0" borderId="14" xfId="57" applyNumberFormat="1" applyFont="1" applyBorder="1" applyAlignment="1" applyProtection="1">
      <alignment horizontal="centerContinuous"/>
      <protection/>
    </xf>
    <xf numFmtId="165" fontId="2" fillId="0" borderId="15" xfId="57" applyFont="1" applyBorder="1" applyAlignment="1">
      <alignment horizontal="centerContinuous"/>
      <protection/>
    </xf>
    <xf numFmtId="165" fontId="2" fillId="0" borderId="13" xfId="57" applyNumberFormat="1" applyFont="1" applyBorder="1" applyAlignment="1" applyProtection="1">
      <alignment horizontal="center"/>
      <protection/>
    </xf>
    <xf numFmtId="165" fontId="2" fillId="0" borderId="0" xfId="57" applyNumberFormat="1" applyFont="1" applyAlignment="1" applyProtection="1">
      <alignment horizontal="left"/>
      <protection/>
    </xf>
    <xf numFmtId="164" fontId="2" fillId="0" borderId="0" xfId="57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164" fontId="1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65" fontId="2" fillId="0" borderId="0" xfId="57" applyNumberFormat="1" applyFont="1" applyBorder="1" applyAlignment="1" applyProtection="1">
      <alignment horizontal="center" vertical="center"/>
      <protection/>
    </xf>
    <xf numFmtId="164" fontId="1" fillId="0" borderId="18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164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32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  <xf numFmtId="164" fontId="2" fillId="0" borderId="34" xfId="0" applyNumberFormat="1" applyFont="1" applyBorder="1" applyAlignment="1">
      <alignment/>
    </xf>
    <xf numFmtId="0" fontId="2" fillId="0" borderId="28" xfId="0" applyFont="1" applyBorder="1" applyAlignment="1">
      <alignment/>
    </xf>
    <xf numFmtId="164" fontId="2" fillId="0" borderId="12" xfId="57" applyNumberFormat="1" applyFont="1" applyBorder="1" applyAlignment="1">
      <alignment horizontal="center" vertical="center"/>
      <protection/>
    </xf>
    <xf numFmtId="166" fontId="2" fillId="0" borderId="22" xfId="57" applyNumberFormat="1" applyFont="1" applyBorder="1" applyAlignment="1" applyProtection="1">
      <alignment horizontal="center" vertical="center"/>
      <protection/>
    </xf>
    <xf numFmtId="164" fontId="1" fillId="0" borderId="35" xfId="57" applyNumberFormat="1" applyFont="1" applyBorder="1" applyAlignment="1">
      <alignment horizontal="center" vertical="center"/>
      <protection/>
    </xf>
    <xf numFmtId="165" fontId="2" fillId="0" borderId="28" xfId="57" applyNumberFormat="1" applyFont="1" applyBorder="1" applyAlignment="1" applyProtection="1">
      <alignment horizontal="center" vertical="center"/>
      <protection/>
    </xf>
    <xf numFmtId="165" fontId="1" fillId="0" borderId="34" xfId="57" applyNumberFormat="1" applyFont="1" applyBorder="1" applyAlignment="1" applyProtection="1">
      <alignment horizontal="center" vertical="center"/>
      <protection/>
    </xf>
    <xf numFmtId="164" fontId="1" fillId="0" borderId="36" xfId="57" applyNumberFormat="1" applyFont="1" applyBorder="1" applyAlignment="1">
      <alignment horizontal="center" vertical="center"/>
      <protection/>
    </xf>
    <xf numFmtId="164" fontId="2" fillId="0" borderId="37" xfId="57" applyNumberFormat="1" applyFont="1" applyBorder="1" applyAlignment="1">
      <alignment horizontal="center" vertical="center"/>
      <protection/>
    </xf>
    <xf numFmtId="164" fontId="1" fillId="0" borderId="38" xfId="57" applyNumberFormat="1" applyFont="1" applyBorder="1" applyAlignment="1">
      <alignment horizontal="center" vertical="center"/>
      <protection/>
    </xf>
    <xf numFmtId="166" fontId="2" fillId="0" borderId="0" xfId="57" applyNumberFormat="1" applyFont="1" applyBorder="1" applyAlignment="1" applyProtection="1">
      <alignment horizontal="center" vertical="center"/>
      <protection/>
    </xf>
    <xf numFmtId="164" fontId="1" fillId="0" borderId="39" xfId="57" applyNumberFormat="1" applyFont="1" applyBorder="1" applyAlignment="1">
      <alignment horizontal="center" vertical="center"/>
      <protection/>
    </xf>
    <xf numFmtId="164" fontId="9" fillId="0" borderId="24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/>
    </xf>
    <xf numFmtId="164" fontId="1" fillId="0" borderId="14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vertical="center"/>
    </xf>
    <xf numFmtId="164" fontId="1" fillId="0" borderId="32" xfId="57" applyNumberFormat="1" applyFont="1" applyBorder="1" applyAlignment="1">
      <alignment horizontal="center" vertical="center"/>
      <protection/>
    </xf>
    <xf numFmtId="164" fontId="1" fillId="0" borderId="34" xfId="57" applyNumberFormat="1" applyFont="1" applyBorder="1" applyAlignment="1">
      <alignment horizontal="center" vertical="center"/>
      <protection/>
    </xf>
    <xf numFmtId="165" fontId="2" fillId="0" borderId="40" xfId="57" applyNumberFormat="1" applyFont="1" applyBorder="1" applyAlignment="1" applyProtection="1">
      <alignment horizontal="center" vertical="center"/>
      <protection/>
    </xf>
    <xf numFmtId="165" fontId="1" fillId="0" borderId="41" xfId="57" applyNumberFormat="1" applyFont="1" applyBorder="1" applyAlignment="1" applyProtection="1">
      <alignment horizontal="center" vertical="center"/>
      <protection/>
    </xf>
    <xf numFmtId="164" fontId="1" fillId="0" borderId="42" xfId="0" applyNumberFormat="1" applyFont="1" applyBorder="1" applyAlignment="1">
      <alignment horizontal="center"/>
    </xf>
    <xf numFmtId="164" fontId="1" fillId="0" borderId="43" xfId="0" applyNumberFormat="1" applyFont="1" applyBorder="1" applyAlignment="1">
      <alignment horizontal="center"/>
    </xf>
    <xf numFmtId="164" fontId="2" fillId="0" borderId="42" xfId="0" applyNumberFormat="1" applyFont="1" applyBorder="1" applyAlignment="1">
      <alignment horizontal="center"/>
    </xf>
    <xf numFmtId="164" fontId="2" fillId="0" borderId="44" xfId="0" applyNumberFormat="1" applyFont="1" applyBorder="1" applyAlignment="1">
      <alignment horizontal="center"/>
    </xf>
    <xf numFmtId="164" fontId="1" fillId="0" borderId="45" xfId="0" applyNumberFormat="1" applyFont="1" applyBorder="1" applyAlignment="1">
      <alignment horizontal="center"/>
    </xf>
    <xf numFmtId="164" fontId="2" fillId="0" borderId="46" xfId="0" applyNumberFormat="1" applyFont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164" fontId="1" fillId="0" borderId="48" xfId="0" applyNumberFormat="1" applyFont="1" applyBorder="1" applyAlignment="1">
      <alignment horizontal="center"/>
    </xf>
    <xf numFmtId="164" fontId="1" fillId="0" borderId="49" xfId="0" applyNumberFormat="1" applyFont="1" applyBorder="1" applyAlignment="1">
      <alignment horizontal="center"/>
    </xf>
    <xf numFmtId="164" fontId="2" fillId="0" borderId="48" xfId="0" applyNumberFormat="1" applyFont="1" applyBorder="1" applyAlignment="1">
      <alignment horizontal="center"/>
    </xf>
    <xf numFmtId="164" fontId="2" fillId="0" borderId="50" xfId="0" applyNumberFormat="1" applyFont="1" applyBorder="1" applyAlignment="1">
      <alignment horizontal="center"/>
    </xf>
    <xf numFmtId="164" fontId="1" fillId="0" borderId="51" xfId="0" applyNumberFormat="1" applyFont="1" applyBorder="1" applyAlignment="1">
      <alignment horizontal="center"/>
    </xf>
    <xf numFmtId="164" fontId="2" fillId="0" borderId="52" xfId="0" applyNumberFormat="1" applyFont="1" applyBorder="1" applyAlignment="1">
      <alignment horizontal="center"/>
    </xf>
    <xf numFmtId="0" fontId="2" fillId="0" borderId="53" xfId="0" applyFont="1" applyBorder="1" applyAlignment="1">
      <alignment/>
    </xf>
    <xf numFmtId="0" fontId="16" fillId="0" borderId="53" xfId="0" applyFont="1" applyBorder="1" applyAlignment="1">
      <alignment/>
    </xf>
    <xf numFmtId="0" fontId="2" fillId="0" borderId="54" xfId="0" applyFont="1" applyBorder="1" applyAlignment="1">
      <alignment/>
    </xf>
    <xf numFmtId="164" fontId="2" fillId="0" borderId="55" xfId="0" applyNumberFormat="1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 quotePrefix="1">
      <alignment horizontal="center"/>
      <protection/>
    </xf>
    <xf numFmtId="0" fontId="3" fillId="0" borderId="54" xfId="0" applyFont="1" applyBorder="1" applyAlignment="1" applyProtection="1">
      <alignment/>
      <protection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7" xfId="0" applyFont="1" applyBorder="1" applyAlignment="1">
      <alignment/>
    </xf>
    <xf numFmtId="166" fontId="2" fillId="0" borderId="40" xfId="0" applyNumberFormat="1" applyFont="1" applyBorder="1" applyAlignment="1" applyProtection="1">
      <alignment horizontal="center"/>
      <protection/>
    </xf>
    <xf numFmtId="166" fontId="1" fillId="0" borderId="40" xfId="0" applyNumberFormat="1" applyFont="1" applyBorder="1" applyAlignment="1">
      <alignment horizontal="left"/>
    </xf>
    <xf numFmtId="166" fontId="2" fillId="0" borderId="40" xfId="0" applyNumberFormat="1" applyFont="1" applyBorder="1" applyAlignment="1">
      <alignment horizontal="left" indent="2"/>
    </xf>
    <xf numFmtId="0" fontId="2" fillId="0" borderId="40" xfId="0" applyFont="1" applyBorder="1" applyAlignment="1">
      <alignment horizontal="left" indent="2"/>
    </xf>
    <xf numFmtId="2" fontId="2" fillId="0" borderId="28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164" fontId="2" fillId="0" borderId="36" xfId="0" applyNumberFormat="1" applyFont="1" applyBorder="1" applyAlignment="1">
      <alignment/>
    </xf>
    <xf numFmtId="164" fontId="14" fillId="0" borderId="0" xfId="0" applyNumberFormat="1" applyFont="1" applyBorder="1" applyAlignment="1">
      <alignment horizontal="right"/>
    </xf>
    <xf numFmtId="164" fontId="12" fillId="0" borderId="30" xfId="0" applyNumberFormat="1" applyFont="1" applyBorder="1" applyAlignment="1">
      <alignment/>
    </xf>
    <xf numFmtId="164" fontId="12" fillId="0" borderId="28" xfId="0" applyNumberFormat="1" applyFont="1" applyBorder="1" applyAlignment="1">
      <alignment/>
    </xf>
    <xf numFmtId="164" fontId="12" fillId="0" borderId="29" xfId="0" applyNumberFormat="1" applyFont="1" applyBorder="1" applyAlignment="1">
      <alignment/>
    </xf>
    <xf numFmtId="164" fontId="12" fillId="0" borderId="31" xfId="0" applyNumberFormat="1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1" fillId="0" borderId="40" xfId="0" applyFont="1" applyBorder="1" applyAlignment="1" applyProtection="1">
      <alignment horizontal="left"/>
      <protection/>
    </xf>
    <xf numFmtId="0" fontId="2" fillId="0" borderId="40" xfId="0" applyFont="1" applyBorder="1" applyAlignment="1" applyProtection="1">
      <alignment horizontal="left"/>
      <protection/>
    </xf>
    <xf numFmtId="0" fontId="2" fillId="0" borderId="59" xfId="0" applyFont="1" applyBorder="1" applyAlignment="1" applyProtection="1">
      <alignment horizontal="left"/>
      <protection/>
    </xf>
    <xf numFmtId="0" fontId="2" fillId="0" borderId="40" xfId="0" applyFont="1" applyBorder="1" applyAlignment="1">
      <alignment/>
    </xf>
    <xf numFmtId="0" fontId="2" fillId="0" borderId="60" xfId="0" applyFont="1" applyBorder="1" applyAlignment="1" applyProtection="1">
      <alignment horizontal="left"/>
      <protection/>
    </xf>
    <xf numFmtId="164" fontId="2" fillId="0" borderId="61" xfId="0" applyNumberFormat="1" applyFont="1" applyBorder="1" applyAlignment="1">
      <alignment/>
    </xf>
    <xf numFmtId="164" fontId="2" fillId="0" borderId="11" xfId="0" applyNumberFormat="1" applyFont="1" applyFill="1" applyBorder="1" applyAlignment="1">
      <alignment/>
    </xf>
    <xf numFmtId="166" fontId="1" fillId="0" borderId="62" xfId="0" applyNumberFormat="1" applyFont="1" applyBorder="1" applyAlignment="1" applyProtection="1" quotePrefix="1">
      <alignment horizontal="left"/>
      <protection/>
    </xf>
    <xf numFmtId="166" fontId="2" fillId="0" borderId="58" xfId="0" applyNumberFormat="1" applyFont="1" applyBorder="1" applyAlignment="1" applyProtection="1" quotePrefix="1">
      <alignment horizontal="left"/>
      <protection/>
    </xf>
    <xf numFmtId="166" fontId="2" fillId="0" borderId="59" xfId="0" applyNumberFormat="1" applyFont="1" applyBorder="1" applyAlignment="1" applyProtection="1">
      <alignment horizontal="left"/>
      <protection/>
    </xf>
    <xf numFmtId="166" fontId="1" fillId="0" borderId="40" xfId="0" applyNumberFormat="1" applyFont="1" applyBorder="1" applyAlignment="1" applyProtection="1" quotePrefix="1">
      <alignment horizontal="left"/>
      <protection/>
    </xf>
    <xf numFmtId="166" fontId="2" fillId="0" borderId="40" xfId="0" applyNumberFormat="1" applyFont="1" applyBorder="1" applyAlignment="1" applyProtection="1">
      <alignment horizontal="left"/>
      <protection/>
    </xf>
    <xf numFmtId="166" fontId="1" fillId="0" borderId="63" xfId="0" applyNumberFormat="1" applyFont="1" applyBorder="1" applyAlignment="1" applyProtection="1" quotePrefix="1">
      <alignment horizontal="left"/>
      <protection/>
    </xf>
    <xf numFmtId="166" fontId="2" fillId="0" borderId="60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33" borderId="64" xfId="0" applyFont="1" applyFill="1" applyBorder="1" applyAlignment="1">
      <alignment horizontal="center" vertical="center"/>
    </xf>
    <xf numFmtId="164" fontId="2" fillId="0" borderId="22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11" fillId="33" borderId="65" xfId="0" applyFont="1" applyFill="1" applyBorder="1" applyAlignment="1">
      <alignment horizontal="center" vertical="center"/>
    </xf>
    <xf numFmtId="0" fontId="11" fillId="33" borderId="66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 quotePrefix="1">
      <alignment horizontal="center"/>
    </xf>
    <xf numFmtId="164" fontId="15" fillId="0" borderId="66" xfId="0" applyNumberFormat="1" applyFont="1" applyBorder="1" applyAlignment="1">
      <alignment horizontal="center"/>
    </xf>
    <xf numFmtId="164" fontId="15" fillId="0" borderId="66" xfId="0" applyNumberFormat="1" applyFont="1" applyBorder="1" applyAlignment="1" quotePrefix="1">
      <alignment horizontal="center"/>
    </xf>
    <xf numFmtId="164" fontId="15" fillId="0" borderId="14" xfId="0" applyNumberFormat="1" applyFont="1" applyBorder="1" applyAlignment="1">
      <alignment horizontal="center"/>
    </xf>
    <xf numFmtId="164" fontId="15" fillId="0" borderId="66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1" fillId="0" borderId="0" xfId="0" applyFont="1" applyBorder="1" applyAlignment="1">
      <alignment/>
    </xf>
    <xf numFmtId="164" fontId="1" fillId="33" borderId="67" xfId="0" applyNumberFormat="1" applyFont="1" applyFill="1" applyBorder="1" applyAlignment="1">
      <alignment/>
    </xf>
    <xf numFmtId="1" fontId="1" fillId="33" borderId="67" xfId="0" applyNumberFormat="1" applyFont="1" applyFill="1" applyBorder="1" applyAlignment="1">
      <alignment/>
    </xf>
    <xf numFmtId="1" fontId="1" fillId="33" borderId="68" xfId="0" applyNumberFormat="1" applyFont="1" applyFill="1" applyBorder="1" applyAlignment="1">
      <alignment/>
    </xf>
    <xf numFmtId="164" fontId="1" fillId="33" borderId="69" xfId="0" applyNumberFormat="1" applyFont="1" applyFill="1" applyBorder="1" applyAlignment="1">
      <alignment/>
    </xf>
    <xf numFmtId="164" fontId="1" fillId="33" borderId="68" xfId="0" applyNumberFormat="1" applyFont="1" applyFill="1" applyBorder="1" applyAlignment="1">
      <alignment/>
    </xf>
    <xf numFmtId="164" fontId="1" fillId="33" borderId="28" xfId="0" applyNumberFormat="1" applyFont="1" applyFill="1" applyBorder="1" applyAlignment="1">
      <alignment/>
    </xf>
    <xf numFmtId="1" fontId="1" fillId="33" borderId="28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" fontId="1" fillId="33" borderId="22" xfId="0" applyNumberFormat="1" applyFont="1" applyFill="1" applyBorder="1" applyAlignment="1">
      <alignment horizontal="center"/>
    </xf>
    <xf numFmtId="164" fontId="1" fillId="33" borderId="31" xfId="0" applyNumberFormat="1" applyFont="1" applyFill="1" applyBorder="1" applyAlignment="1">
      <alignment/>
    </xf>
    <xf numFmtId="164" fontId="1" fillId="33" borderId="31" xfId="0" applyNumberFormat="1" applyFont="1" applyFill="1" applyBorder="1" applyAlignment="1">
      <alignment horizontal="center"/>
    </xf>
    <xf numFmtId="164" fontId="1" fillId="33" borderId="25" xfId="0" applyNumberFormat="1" applyFont="1" applyFill="1" applyBorder="1" applyAlignment="1">
      <alignment horizontal="center"/>
    </xf>
    <xf numFmtId="164" fontId="1" fillId="33" borderId="27" xfId="0" applyNumberFormat="1" applyFont="1" applyFill="1" applyBorder="1" applyAlignment="1">
      <alignment horizontal="center"/>
    </xf>
    <xf numFmtId="164" fontId="1" fillId="33" borderId="26" xfId="0" applyNumberFormat="1" applyFont="1" applyFill="1" applyBorder="1" applyAlignment="1">
      <alignment horizontal="center"/>
    </xf>
    <xf numFmtId="164" fontId="1" fillId="33" borderId="29" xfId="0" applyNumberFormat="1" applyFont="1" applyFill="1" applyBorder="1" applyAlignment="1">
      <alignment/>
    </xf>
    <xf numFmtId="164" fontId="1" fillId="33" borderId="29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64" fontId="1" fillId="33" borderId="23" xfId="0" applyNumberFormat="1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1" fillId="0" borderId="70" xfId="0" applyFont="1" applyBorder="1" applyAlignment="1">
      <alignment horizontal="left" indent="1"/>
    </xf>
    <xf numFmtId="2" fontId="1" fillId="0" borderId="66" xfId="0" applyNumberFormat="1" applyFont="1" applyBorder="1" applyAlignment="1" quotePrefix="1">
      <alignment horizontal="center" vertical="center"/>
    </xf>
    <xf numFmtId="164" fontId="1" fillId="0" borderId="15" xfId="0" applyNumberFormat="1" applyFont="1" applyBorder="1" applyAlignment="1">
      <alignment vertical="center"/>
    </xf>
    <xf numFmtId="164" fontId="1" fillId="0" borderId="14" xfId="0" applyNumberFormat="1" applyFont="1" applyBorder="1" applyAlignment="1" applyProtection="1">
      <alignment horizontal="center" vertical="center"/>
      <protection/>
    </xf>
    <xf numFmtId="164" fontId="1" fillId="0" borderId="71" xfId="0" applyNumberFormat="1" applyFont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left" indent="1"/>
    </xf>
    <xf numFmtId="2" fontId="1" fillId="0" borderId="56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center" vertical="center"/>
      <protection/>
    </xf>
    <xf numFmtId="164" fontId="1" fillId="0" borderId="72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164" fontId="2" fillId="0" borderId="72" xfId="0" applyNumberFormat="1" applyFont="1" applyBorder="1" applyAlignment="1" applyProtection="1">
      <alignment horizontal="center" vertical="center"/>
      <protection/>
    </xf>
    <xf numFmtId="2" fontId="2" fillId="0" borderId="56" xfId="0" applyNumberFormat="1" applyFont="1" applyBorder="1" applyAlignment="1" quotePrefix="1">
      <alignment horizontal="center" vertical="center"/>
    </xf>
    <xf numFmtId="2" fontId="2" fillId="0" borderId="56" xfId="0" applyNumberFormat="1" applyFont="1" applyBorder="1" applyAlignment="1">
      <alignment horizontal="center" vertical="center"/>
    </xf>
    <xf numFmtId="0" fontId="1" fillId="0" borderId="70" xfId="0" applyFont="1" applyBorder="1" applyAlignment="1">
      <alignment/>
    </xf>
    <xf numFmtId="0" fontId="2" fillId="0" borderId="73" xfId="0" applyFont="1" applyBorder="1" applyAlignment="1">
      <alignment horizontal="left" indent="1"/>
    </xf>
    <xf numFmtId="2" fontId="2" fillId="0" borderId="64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0" xfId="0" applyNumberFormat="1" applyFont="1" applyBorder="1" applyAlignment="1" applyProtection="1">
      <alignment horizontal="center" vertical="center"/>
      <protection/>
    </xf>
    <xf numFmtId="164" fontId="2" fillId="0" borderId="74" xfId="0" applyNumberFormat="1" applyFont="1" applyBorder="1" applyAlignment="1" applyProtection="1">
      <alignment horizontal="center" vertical="center"/>
      <protection/>
    </xf>
    <xf numFmtId="2" fontId="2" fillId="0" borderId="17" xfId="0" applyNumberFormat="1" applyFont="1" applyBorder="1" applyAlignment="1">
      <alignment/>
    </xf>
    <xf numFmtId="2" fontId="2" fillId="0" borderId="75" xfId="0" applyNumberFormat="1" applyFont="1" applyBorder="1" applyAlignment="1">
      <alignment/>
    </xf>
    <xf numFmtId="2" fontId="2" fillId="0" borderId="76" xfId="0" applyNumberFormat="1" applyFont="1" applyBorder="1" applyAlignment="1">
      <alignment horizontal="center" vertical="center"/>
    </xf>
    <xf numFmtId="164" fontId="2" fillId="0" borderId="77" xfId="0" applyNumberFormat="1" applyFont="1" applyBorder="1" applyAlignment="1">
      <alignment vertical="center"/>
    </xf>
    <xf numFmtId="164" fontId="2" fillId="0" borderId="78" xfId="0" applyNumberFormat="1" applyFont="1" applyBorder="1" applyAlignment="1">
      <alignment vertical="center"/>
    </xf>
    <xf numFmtId="164" fontId="2" fillId="0" borderId="77" xfId="0" applyNumberFormat="1" applyFont="1" applyBorder="1" applyAlignment="1" applyProtection="1">
      <alignment horizontal="center" vertical="center"/>
      <protection/>
    </xf>
    <xf numFmtId="164" fontId="2" fillId="0" borderId="79" xfId="0" applyNumberFormat="1" applyFont="1" applyBorder="1" applyAlignment="1" applyProtection="1">
      <alignment horizontal="center" vertical="center"/>
      <protection/>
    </xf>
    <xf numFmtId="0" fontId="2" fillId="0" borderId="80" xfId="0" applyFont="1" applyBorder="1" applyAlignment="1">
      <alignment/>
    </xf>
    <xf numFmtId="2" fontId="2" fillId="0" borderId="64" xfId="0" applyNumberFormat="1" applyFont="1" applyBorder="1" applyAlignment="1" quotePrefix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2" fontId="2" fillId="0" borderId="73" xfId="0" applyNumberFormat="1" applyFont="1" applyBorder="1" applyAlignment="1" quotePrefix="1">
      <alignment horizontal="left"/>
    </xf>
    <xf numFmtId="2" fontId="2" fillId="0" borderId="81" xfId="0" applyNumberFormat="1" applyFont="1" applyBorder="1" applyAlignment="1">
      <alignment/>
    </xf>
    <xf numFmtId="2" fontId="2" fillId="0" borderId="54" xfId="0" applyNumberFormat="1" applyFont="1" applyBorder="1" applyAlignment="1">
      <alignment horizontal="center" vertical="center"/>
    </xf>
    <xf numFmtId="164" fontId="2" fillId="0" borderId="55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2" fontId="2" fillId="0" borderId="82" xfId="0" applyNumberFormat="1" applyFont="1" applyBorder="1" applyAlignment="1">
      <alignment/>
    </xf>
    <xf numFmtId="0" fontId="22" fillId="0" borderId="71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164" fontId="2" fillId="0" borderId="17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0" fontId="2" fillId="0" borderId="72" xfId="0" applyFont="1" applyBorder="1" applyAlignment="1">
      <alignment/>
    </xf>
    <xf numFmtId="164" fontId="2" fillId="0" borderId="83" xfId="0" applyNumberFormat="1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1" fillId="33" borderId="84" xfId="0" applyFont="1" applyFill="1" applyBorder="1" applyAlignment="1">
      <alignment horizontal="left" vertical="center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 applyProtection="1">
      <alignment horizontal="center" vertical="center"/>
      <protection/>
    </xf>
    <xf numFmtId="0" fontId="1" fillId="33" borderId="87" xfId="0" applyFont="1" applyFill="1" applyBorder="1" applyAlignment="1">
      <alignment vertical="center"/>
    </xf>
    <xf numFmtId="0" fontId="1" fillId="33" borderId="88" xfId="0" applyFont="1" applyFill="1" applyBorder="1" applyAlignment="1">
      <alignment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89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11" fillId="33" borderId="66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6" fontId="12" fillId="0" borderId="0" xfId="0" applyNumberFormat="1" applyFont="1" applyBorder="1" applyAlignment="1">
      <alignment horizontal="center" vertical="center" wrapText="1"/>
    </xf>
    <xf numFmtId="164" fontId="12" fillId="0" borderId="66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2" fontId="12" fillId="0" borderId="0" xfId="0" applyNumberFormat="1" applyFont="1" applyBorder="1" applyAlignment="1">
      <alignment horizontal="left" vertical="center" indent="1"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vertical="center"/>
    </xf>
    <xf numFmtId="0" fontId="11" fillId="33" borderId="15" xfId="0" applyFont="1" applyFill="1" applyBorder="1" applyAlignment="1">
      <alignment horizontal="center" vertical="center" wrapText="1"/>
    </xf>
    <xf numFmtId="0" fontId="23" fillId="33" borderId="64" xfId="0" applyFont="1" applyFill="1" applyBorder="1" applyAlignment="1">
      <alignment horizontal="center" vertical="center" wrapText="1"/>
    </xf>
    <xf numFmtId="0" fontId="23" fillId="33" borderId="66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16" fontId="23" fillId="33" borderId="66" xfId="0" applyNumberFormat="1" applyFont="1" applyFill="1" applyBorder="1" applyAlignment="1">
      <alignment horizontal="center" vertical="center" wrapText="1"/>
    </xf>
    <xf numFmtId="164" fontId="12" fillId="0" borderId="64" xfId="0" applyNumberFormat="1" applyFont="1" applyFill="1" applyBorder="1" applyAlignment="1">
      <alignment horizontal="right" vertical="center"/>
    </xf>
    <xf numFmtId="0" fontId="2" fillId="0" borderId="66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3" fillId="33" borderId="54" xfId="0" applyFont="1" applyFill="1" applyBorder="1" applyAlignment="1">
      <alignment horizontal="center" vertical="center"/>
    </xf>
    <xf numFmtId="0" fontId="23" fillId="33" borderId="65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3" fillId="33" borderId="56" xfId="0" applyFont="1" applyFill="1" applyBorder="1" applyAlignment="1">
      <alignment horizontal="center" vertical="center"/>
    </xf>
    <xf numFmtId="0" fontId="12" fillId="33" borderId="54" xfId="0" applyFont="1" applyFill="1" applyBorder="1" applyAlignment="1">
      <alignment/>
    </xf>
    <xf numFmtId="0" fontId="23" fillId="33" borderId="15" xfId="0" applyFont="1" applyFill="1" applyBorder="1" applyAlignment="1">
      <alignment horizontal="center"/>
    </xf>
    <xf numFmtId="0" fontId="23" fillId="33" borderId="66" xfId="0" applyFont="1" applyFill="1" applyBorder="1" applyAlignment="1">
      <alignment horizontal="center" vertical="center"/>
    </xf>
    <xf numFmtId="0" fontId="23" fillId="33" borderId="64" xfId="0" applyFont="1" applyFill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2" fontId="1" fillId="0" borderId="90" xfId="0" applyNumberFormat="1" applyFont="1" applyBorder="1" applyAlignment="1">
      <alignment horizontal="center" vertical="center"/>
    </xf>
    <xf numFmtId="2" fontId="2" fillId="0" borderId="66" xfId="0" applyNumberFormat="1" applyFont="1" applyBorder="1" applyAlignment="1">
      <alignment horizontal="center" vertical="center"/>
    </xf>
    <xf numFmtId="2" fontId="1" fillId="0" borderId="65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vertical="center"/>
    </xf>
    <xf numFmtId="164" fontId="1" fillId="0" borderId="24" xfId="0" applyNumberFormat="1" applyFont="1" applyBorder="1" applyAlignment="1">
      <alignment vertical="center"/>
    </xf>
    <xf numFmtId="164" fontId="2" fillId="0" borderId="30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2" fontId="1" fillId="0" borderId="37" xfId="0" applyNumberFormat="1" applyFont="1" applyBorder="1" applyAlignment="1">
      <alignment horizontal="center" vertical="center"/>
    </xf>
    <xf numFmtId="2" fontId="1" fillId="0" borderId="53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2" fontId="2" fillId="0" borderId="37" xfId="0" applyNumberFormat="1" applyFont="1" applyBorder="1" applyAlignment="1">
      <alignment horizontal="center" vertical="center"/>
    </xf>
    <xf numFmtId="2" fontId="2" fillId="0" borderId="53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indent="1"/>
    </xf>
    <xf numFmtId="2" fontId="24" fillId="0" borderId="37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left" indent="1"/>
    </xf>
    <xf numFmtId="0" fontId="2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horizontal="left" indent="1"/>
    </xf>
    <xf numFmtId="0" fontId="2" fillId="0" borderId="28" xfId="0" applyFont="1" applyBorder="1" applyAlignment="1">
      <alignment horizontal="left" indent="2"/>
    </xf>
    <xf numFmtId="0" fontId="2" fillId="0" borderId="31" xfId="0" applyFont="1" applyBorder="1" applyAlignment="1">
      <alignment vertical="center"/>
    </xf>
    <xf numFmtId="2" fontId="2" fillId="0" borderId="91" xfId="0" applyNumberFormat="1" applyFont="1" applyBorder="1" applyAlignment="1">
      <alignment horizontal="center" vertical="center"/>
    </xf>
    <xf numFmtId="2" fontId="2" fillId="0" borderId="92" xfId="0" applyNumberFormat="1" applyFont="1" applyBorder="1" applyAlignment="1">
      <alignment horizontal="center" vertical="center"/>
    </xf>
    <xf numFmtId="2" fontId="2" fillId="0" borderId="93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vertical="center"/>
    </xf>
    <xf numFmtId="164" fontId="2" fillId="0" borderId="27" xfId="0" applyNumberFormat="1" applyFont="1" applyBorder="1" applyAlignment="1">
      <alignment vertical="center"/>
    </xf>
    <xf numFmtId="2" fontId="25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1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2"/>
    </xf>
    <xf numFmtId="0" fontId="1" fillId="33" borderId="84" xfId="0" applyFont="1" applyFill="1" applyBorder="1" applyAlignment="1">
      <alignment horizontal="center" vertical="center"/>
    </xf>
    <xf numFmtId="0" fontId="1" fillId="33" borderId="94" xfId="0" applyFont="1" applyFill="1" applyBorder="1" applyAlignment="1">
      <alignment vertical="center"/>
    </xf>
    <xf numFmtId="0" fontId="1" fillId="33" borderId="95" xfId="0" applyFont="1" applyFill="1" applyBorder="1" applyAlignment="1">
      <alignment horizontal="center" vertical="center"/>
    </xf>
    <xf numFmtId="0" fontId="1" fillId="33" borderId="84" xfId="0" applyFont="1" applyFill="1" applyBorder="1" applyAlignment="1" quotePrefix="1">
      <alignment horizontal="center" vertical="center"/>
    </xf>
    <xf numFmtId="0" fontId="1" fillId="33" borderId="94" xfId="0" applyFont="1" applyFill="1" applyBorder="1" applyAlignment="1" quotePrefix="1">
      <alignment horizontal="center" vertical="center"/>
    </xf>
    <xf numFmtId="0" fontId="1" fillId="33" borderId="96" xfId="0" applyFont="1" applyFill="1" applyBorder="1" applyAlignment="1" quotePrefix="1">
      <alignment horizontal="center" vertical="center"/>
    </xf>
    <xf numFmtId="0" fontId="1" fillId="33" borderId="69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vertical="center"/>
    </xf>
    <xf numFmtId="0" fontId="1" fillId="33" borderId="83" xfId="0" applyFont="1" applyFill="1" applyBorder="1" applyAlignment="1">
      <alignment horizontal="center" vertical="center"/>
    </xf>
    <xf numFmtId="0" fontId="1" fillId="33" borderId="10" xfId="0" applyFont="1" applyFill="1" applyBorder="1" applyAlignment="1" quotePrefix="1">
      <alignment horizontal="center" vertical="center"/>
    </xf>
    <xf numFmtId="0" fontId="1" fillId="33" borderId="23" xfId="0" applyFont="1" applyFill="1" applyBorder="1" applyAlignment="1" quotePrefix="1">
      <alignment horizontal="center" vertical="center"/>
    </xf>
    <xf numFmtId="165" fontId="1" fillId="33" borderId="89" xfId="57" applyNumberFormat="1" applyFont="1" applyFill="1" applyBorder="1" applyAlignment="1" applyProtection="1">
      <alignment horizontal="center" vertical="center"/>
      <protection/>
    </xf>
    <xf numFmtId="165" fontId="1" fillId="33" borderId="23" xfId="57" applyNumberFormat="1" applyFont="1" applyFill="1" applyBorder="1" applyAlignment="1" applyProtection="1">
      <alignment horizontal="center" vertical="center"/>
      <protection/>
    </xf>
    <xf numFmtId="165" fontId="1" fillId="33" borderId="13" xfId="57" applyNumberFormat="1" applyFont="1" applyFill="1" applyBorder="1" applyAlignment="1" applyProtection="1">
      <alignment horizontal="center" vertical="center"/>
      <protection/>
    </xf>
    <xf numFmtId="165" fontId="1" fillId="33" borderId="10" xfId="57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165" fontId="2" fillId="0" borderId="0" xfId="59" applyFont="1">
      <alignment/>
      <protection/>
    </xf>
    <xf numFmtId="164" fontId="2" fillId="0" borderId="0" xfId="57" applyNumberFormat="1" applyFont="1" applyBorder="1" applyAlignment="1">
      <alignment horizontal="center" vertical="center"/>
      <protection/>
    </xf>
    <xf numFmtId="164" fontId="2" fillId="0" borderId="28" xfId="57" applyNumberFormat="1" applyFont="1" applyBorder="1" applyAlignment="1">
      <alignment horizontal="center" vertical="center"/>
      <protection/>
    </xf>
    <xf numFmtId="164" fontId="2" fillId="0" borderId="22" xfId="57" applyNumberFormat="1" applyFont="1" applyBorder="1" applyAlignment="1">
      <alignment horizontal="center" vertical="center"/>
      <protection/>
    </xf>
    <xf numFmtId="165" fontId="2" fillId="0" borderId="0" xfId="57" applyFont="1" applyBorder="1">
      <alignment/>
      <protection/>
    </xf>
    <xf numFmtId="0" fontId="1" fillId="0" borderId="0" xfId="0" applyFont="1" applyBorder="1" applyAlignment="1">
      <alignment horizontal="center"/>
    </xf>
    <xf numFmtId="0" fontId="1" fillId="0" borderId="97" xfId="0" applyFont="1" applyBorder="1" applyAlignment="1">
      <alignment horizontal="left"/>
    </xf>
    <xf numFmtId="0" fontId="1" fillId="0" borderId="61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2" fillId="0" borderId="61" xfId="0" applyFont="1" applyBorder="1" applyAlignment="1">
      <alignment/>
    </xf>
    <xf numFmtId="0" fontId="1" fillId="0" borderId="48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2" fillId="0" borderId="98" xfId="0" applyFont="1" applyBorder="1" applyAlignment="1">
      <alignment horizontal="left"/>
    </xf>
    <xf numFmtId="0" fontId="1" fillId="0" borderId="48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48" xfId="0" applyFont="1" applyBorder="1" applyAlignment="1">
      <alignment horizontal="right"/>
    </xf>
    <xf numFmtId="0" fontId="2" fillId="0" borderId="50" xfId="0" applyFont="1" applyBorder="1" applyAlignment="1">
      <alignment horizontal="right"/>
    </xf>
    <xf numFmtId="0" fontId="2" fillId="0" borderId="99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1" fillId="0" borderId="51" xfId="0" applyFont="1" applyFill="1" applyBorder="1" applyAlignment="1">
      <alignment horizontal="right"/>
    </xf>
    <xf numFmtId="0" fontId="1" fillId="0" borderId="100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52" xfId="0" applyFont="1" applyBorder="1" applyAlignment="1">
      <alignment horizontal="right"/>
    </xf>
    <xf numFmtId="164" fontId="1" fillId="0" borderId="28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33" borderId="9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3" fillId="33" borderId="66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164" fontId="23" fillId="0" borderId="54" xfId="0" applyNumberFormat="1" applyFont="1" applyBorder="1" applyAlignment="1" applyProtection="1">
      <alignment horizontal="right" vertical="center"/>
      <protection/>
    </xf>
    <xf numFmtId="164" fontId="23" fillId="0" borderId="54" xfId="0" applyNumberFormat="1" applyFont="1" applyBorder="1" applyAlignment="1" applyProtection="1">
      <alignment horizontal="center" vertical="center"/>
      <protection/>
    </xf>
    <xf numFmtId="164" fontId="12" fillId="0" borderId="56" xfId="0" applyNumberFormat="1" applyFont="1" applyBorder="1" applyAlignment="1" applyProtection="1">
      <alignment horizontal="right" vertical="center"/>
      <protection/>
    </xf>
    <xf numFmtId="164" fontId="12" fillId="0" borderId="56" xfId="0" applyNumberFormat="1" applyFont="1" applyBorder="1" applyAlignment="1" applyProtection="1" quotePrefix="1">
      <alignment horizontal="center" vertical="center"/>
      <protection/>
    </xf>
    <xf numFmtId="164" fontId="12" fillId="0" borderId="56" xfId="0" applyNumberFormat="1" applyFont="1" applyBorder="1" applyAlignment="1" applyProtection="1">
      <alignment horizontal="center" vertical="center"/>
      <protection/>
    </xf>
    <xf numFmtId="164" fontId="27" fillId="0" borderId="56" xfId="0" applyNumberFormat="1" applyFont="1" applyBorder="1" applyAlignment="1" applyProtection="1">
      <alignment horizontal="right" vertical="center"/>
      <protection/>
    </xf>
    <xf numFmtId="164" fontId="27" fillId="0" borderId="56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vertical="center"/>
    </xf>
    <xf numFmtId="164" fontId="12" fillId="0" borderId="64" xfId="0" applyNumberFormat="1" applyFont="1" applyBorder="1" applyAlignment="1" applyProtection="1">
      <alignment horizontal="right" vertical="center"/>
      <protection/>
    </xf>
    <xf numFmtId="164" fontId="12" fillId="0" borderId="64" xfId="0" applyNumberFormat="1" applyFont="1" applyBorder="1" applyAlignment="1" applyProtection="1">
      <alignment horizontal="center" vertical="center"/>
      <protection/>
    </xf>
    <xf numFmtId="164" fontId="23" fillId="0" borderId="56" xfId="0" applyNumberFormat="1" applyFont="1" applyBorder="1" applyAlignment="1" applyProtection="1">
      <alignment horizontal="right" vertical="center"/>
      <protection/>
    </xf>
    <xf numFmtId="164" fontId="23" fillId="0" borderId="56" xfId="0" applyNumberFormat="1" applyFont="1" applyBorder="1" applyAlignment="1" applyProtection="1">
      <alignment horizontal="center" vertical="center"/>
      <protection/>
    </xf>
    <xf numFmtId="164" fontId="12" fillId="0" borderId="64" xfId="0" applyNumberFormat="1" applyFont="1" applyBorder="1" applyAlignment="1" applyProtection="1" quotePrefix="1">
      <alignment horizontal="center" vertical="center"/>
      <protection/>
    </xf>
    <xf numFmtId="164" fontId="23" fillId="0" borderId="66" xfId="0" applyNumberFormat="1" applyFont="1" applyBorder="1" applyAlignment="1" applyProtection="1">
      <alignment vertical="center"/>
      <protection/>
    </xf>
    <xf numFmtId="164" fontId="23" fillId="0" borderId="66" xfId="0" applyNumberFormat="1" applyFont="1" applyBorder="1" applyAlignment="1" applyProtection="1">
      <alignment horizontal="center" vertical="center"/>
      <protection/>
    </xf>
    <xf numFmtId="164" fontId="23" fillId="0" borderId="56" xfId="0" applyNumberFormat="1" applyFont="1" applyBorder="1" applyAlignment="1">
      <alignment horizontal="right" vertical="center"/>
    </xf>
    <xf numFmtId="164" fontId="23" fillId="0" borderId="56" xfId="0" applyNumberFormat="1" applyFont="1" applyBorder="1" applyAlignment="1">
      <alignment horizontal="center" vertical="center"/>
    </xf>
    <xf numFmtId="164" fontId="12" fillId="0" borderId="56" xfId="0" applyNumberFormat="1" applyFont="1" applyBorder="1" applyAlignment="1" applyProtection="1" quotePrefix="1">
      <alignment horizontal="right" vertical="center"/>
      <protection/>
    </xf>
    <xf numFmtId="0" fontId="23" fillId="0" borderId="0" xfId="0" applyFont="1" applyBorder="1" applyAlignment="1" applyProtection="1">
      <alignment horizontal="left"/>
      <protection/>
    </xf>
    <xf numFmtId="0" fontId="1" fillId="33" borderId="22" xfId="0" applyFont="1" applyFill="1" applyBorder="1" applyAlignment="1">
      <alignment horizontal="center" vertical="center"/>
    </xf>
    <xf numFmtId="164" fontId="23" fillId="0" borderId="0" xfId="0" applyNumberFormat="1" applyFont="1" applyBorder="1" applyAlignment="1">
      <alignment/>
    </xf>
    <xf numFmtId="164" fontId="23" fillId="0" borderId="0" xfId="0" applyNumberFormat="1" applyFont="1" applyBorder="1" applyAlignment="1" quotePrefix="1">
      <alignment horizontal="center"/>
    </xf>
    <xf numFmtId="164" fontId="23" fillId="0" borderId="0" xfId="0" applyNumberFormat="1" applyFont="1" applyBorder="1" applyAlignment="1">
      <alignment horizontal="center"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Border="1" applyAlignment="1" quotePrefix="1">
      <alignment/>
    </xf>
    <xf numFmtId="0" fontId="8" fillId="0" borderId="0" xfId="0" applyFont="1" applyAlignment="1">
      <alignment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23" fillId="33" borderId="64" xfId="0" applyFont="1" applyFill="1" applyBorder="1" applyAlignment="1" applyProtection="1">
      <alignment horizontal="center"/>
      <protection locked="0"/>
    </xf>
    <xf numFmtId="166" fontId="23" fillId="0" borderId="56" xfId="0" applyNumberFormat="1" applyFont="1" applyBorder="1" applyAlignment="1" applyProtection="1">
      <alignment horizontal="right"/>
      <protection locked="0"/>
    </xf>
    <xf numFmtId="166" fontId="12" fillId="0" borderId="56" xfId="0" applyNumberFormat="1" applyFont="1" applyBorder="1" applyAlignment="1" applyProtection="1">
      <alignment horizontal="right"/>
      <protection locked="0"/>
    </xf>
    <xf numFmtId="166" fontId="12" fillId="0" borderId="56" xfId="0" applyNumberFormat="1" applyFont="1" applyBorder="1" applyAlignment="1">
      <alignment horizontal="right"/>
    </xf>
    <xf numFmtId="166" fontId="12" fillId="0" borderId="56" xfId="0" applyNumberFormat="1" applyFont="1" applyBorder="1" applyAlignment="1" applyProtection="1">
      <alignment horizontal="right"/>
      <protection/>
    </xf>
    <xf numFmtId="166" fontId="23" fillId="0" borderId="56" xfId="0" applyNumberFormat="1" applyFont="1" applyBorder="1" applyAlignment="1" applyProtection="1">
      <alignment horizontal="right"/>
      <protection/>
    </xf>
    <xf numFmtId="166" fontId="23" fillId="0" borderId="56" xfId="0" applyNumberFormat="1" applyFont="1" applyBorder="1" applyAlignment="1">
      <alignment horizontal="right"/>
    </xf>
    <xf numFmtId="166" fontId="27" fillId="0" borderId="56" xfId="0" applyNumberFormat="1" applyFont="1" applyBorder="1" applyAlignment="1" applyProtection="1">
      <alignment horizontal="right"/>
      <protection locked="0"/>
    </xf>
    <xf numFmtId="166" fontId="27" fillId="0" borderId="56" xfId="0" applyNumberFormat="1" applyFont="1" applyBorder="1" applyAlignment="1" applyProtection="1">
      <alignment horizontal="right"/>
      <protection/>
    </xf>
    <xf numFmtId="1" fontId="12" fillId="0" borderId="0" xfId="0" applyNumberFormat="1" applyFont="1" applyBorder="1" applyAlignment="1">
      <alignment/>
    </xf>
    <xf numFmtId="166" fontId="12" fillId="0" borderId="0" xfId="0" applyNumberFormat="1" applyFont="1" applyBorder="1" applyAlignment="1">
      <alignment horizontal="right"/>
    </xf>
    <xf numFmtId="0" fontId="1" fillId="33" borderId="67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/>
    </xf>
    <xf numFmtId="0" fontId="12" fillId="0" borderId="0" xfId="0" applyFont="1" applyAlignment="1" applyProtection="1">
      <alignment horizontal="right"/>
      <protection/>
    </xf>
    <xf numFmtId="0" fontId="1" fillId="33" borderId="66" xfId="0" applyFont="1" applyFill="1" applyBorder="1" applyAlignment="1" applyProtection="1">
      <alignment horizontal="right"/>
      <protection/>
    </xf>
    <xf numFmtId="0" fontId="1" fillId="33" borderId="101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02" xfId="0" applyFont="1" applyBorder="1" applyAlignment="1">
      <alignment/>
    </xf>
    <xf numFmtId="0" fontId="2" fillId="0" borderId="29" xfId="0" applyFont="1" applyBorder="1" applyAlignment="1">
      <alignment/>
    </xf>
    <xf numFmtId="0" fontId="1" fillId="33" borderId="90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left"/>
    </xf>
    <xf numFmtId="2" fontId="15" fillId="0" borderId="28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 applyProtection="1">
      <alignment/>
      <protection/>
    </xf>
    <xf numFmtId="2" fontId="15" fillId="0" borderId="22" xfId="0" applyNumberFormat="1" applyFont="1" applyFill="1" applyBorder="1" applyAlignment="1" applyProtection="1">
      <alignment/>
      <protection/>
    </xf>
    <xf numFmtId="0" fontId="1" fillId="0" borderId="31" xfId="0" applyFont="1" applyBorder="1" applyAlignment="1">
      <alignment horizontal="left"/>
    </xf>
    <xf numFmtId="2" fontId="15" fillId="0" borderId="31" xfId="0" applyNumberFormat="1" applyFont="1" applyBorder="1" applyAlignment="1">
      <alignment/>
    </xf>
    <xf numFmtId="2" fontId="15" fillId="0" borderId="25" xfId="0" applyNumberFormat="1" applyFont="1" applyBorder="1" applyAlignment="1">
      <alignment/>
    </xf>
    <xf numFmtId="2" fontId="15" fillId="0" borderId="27" xfId="0" applyNumberFormat="1" applyFont="1" applyBorder="1" applyAlignment="1">
      <alignment/>
    </xf>
    <xf numFmtId="0" fontId="15" fillId="0" borderId="0" xfId="0" applyFont="1" applyAlignment="1">
      <alignment/>
    </xf>
    <xf numFmtId="0" fontId="29" fillId="0" borderId="0" xfId="0" applyFont="1" applyAlignment="1">
      <alignment/>
    </xf>
    <xf numFmtId="164" fontId="2" fillId="0" borderId="102" xfId="0" applyNumberFormat="1" applyFont="1" applyBorder="1" applyAlignment="1">
      <alignment/>
    </xf>
    <xf numFmtId="164" fontId="2" fillId="0" borderId="67" xfId="0" applyNumberFormat="1" applyFont="1" applyBorder="1" applyAlignment="1">
      <alignment/>
    </xf>
    <xf numFmtId="164" fontId="2" fillId="0" borderId="85" xfId="0" applyNumberFormat="1" applyFont="1" applyBorder="1" applyAlignment="1">
      <alignment/>
    </xf>
    <xf numFmtId="164" fontId="2" fillId="0" borderId="68" xfId="0" applyNumberFormat="1" applyFont="1" applyBorder="1" applyAlignment="1">
      <alignment/>
    </xf>
    <xf numFmtId="164" fontId="2" fillId="0" borderId="69" xfId="0" applyNumberFormat="1" applyFont="1" applyBorder="1" applyAlignment="1">
      <alignment/>
    </xf>
    <xf numFmtId="164" fontId="2" fillId="0" borderId="95" xfId="0" applyNumberFormat="1" applyFont="1" applyBorder="1" applyAlignment="1">
      <alignment/>
    </xf>
    <xf numFmtId="164" fontId="2" fillId="0" borderId="53" xfId="0" applyNumberFormat="1" applyFont="1" applyBorder="1" applyAlignment="1">
      <alignment/>
    </xf>
    <xf numFmtId="164" fontId="2" fillId="0" borderId="93" xfId="0" applyNumberFormat="1" applyFont="1" applyBorder="1" applyAlignment="1">
      <alignment/>
    </xf>
    <xf numFmtId="164" fontId="12" fillId="0" borderId="102" xfId="0" applyNumberFormat="1" applyFont="1" applyBorder="1" applyAlignment="1">
      <alignment/>
    </xf>
    <xf numFmtId="164" fontId="2" fillId="0" borderId="102" xfId="0" applyNumberFormat="1" applyFont="1" applyFill="1" applyBorder="1" applyAlignment="1">
      <alignment/>
    </xf>
    <xf numFmtId="164" fontId="2" fillId="0" borderId="55" xfId="0" applyNumberFormat="1" applyFont="1" applyFill="1" applyBorder="1" applyAlignment="1">
      <alignment/>
    </xf>
    <xf numFmtId="164" fontId="2" fillId="0" borderId="61" xfId="0" applyNumberFormat="1" applyFont="1" applyFill="1" applyBorder="1" applyAlignment="1">
      <alignment/>
    </xf>
    <xf numFmtId="0" fontId="2" fillId="33" borderId="84" xfId="0" applyFont="1" applyFill="1" applyBorder="1" applyAlignment="1">
      <alignment/>
    </xf>
    <xf numFmtId="0" fontId="11" fillId="33" borderId="37" xfId="0" applyFont="1" applyFill="1" applyBorder="1" applyAlignment="1">
      <alignment horizontal="center"/>
    </xf>
    <xf numFmtId="0" fontId="2" fillId="33" borderId="89" xfId="0" applyFont="1" applyFill="1" applyBorder="1" applyAlignment="1">
      <alignment/>
    </xf>
    <xf numFmtId="164" fontId="15" fillId="0" borderId="101" xfId="0" applyNumberFormat="1" applyFont="1" applyBorder="1" applyAlignment="1">
      <alignment horizontal="center"/>
    </xf>
    <xf numFmtId="164" fontId="15" fillId="0" borderId="101" xfId="0" applyNumberFormat="1" applyFont="1" applyBorder="1" applyAlignment="1" quotePrefix="1">
      <alignment horizontal="center"/>
    </xf>
    <xf numFmtId="164" fontId="15" fillId="0" borderId="24" xfId="0" applyNumberFormat="1" applyFont="1" applyBorder="1" applyAlignment="1">
      <alignment horizontal="center"/>
    </xf>
    <xf numFmtId="164" fontId="15" fillId="0" borderId="103" xfId="0" applyNumberFormat="1" applyFont="1" applyBorder="1" applyAlignment="1" quotePrefix="1">
      <alignment horizontal="center"/>
    </xf>
    <xf numFmtId="164" fontId="15" fillId="0" borderId="35" xfId="0" applyNumberFormat="1" applyFont="1" applyBorder="1" applyAlignment="1" quotePrefix="1">
      <alignment horizontal="center"/>
    </xf>
    <xf numFmtId="0" fontId="23" fillId="33" borderId="24" xfId="0" applyFont="1" applyFill="1" applyBorder="1" applyAlignment="1">
      <alignment horizontal="center" vertical="center"/>
    </xf>
    <xf numFmtId="0" fontId="23" fillId="33" borderId="37" xfId="0" applyFont="1" applyFill="1" applyBorder="1" applyAlignment="1">
      <alignment horizontal="center" vertical="center" wrapText="1"/>
    </xf>
    <xf numFmtId="0" fontId="23" fillId="33" borderId="57" xfId="0" applyFont="1" applyFill="1" applyBorder="1" applyAlignment="1">
      <alignment horizontal="center" vertical="center"/>
    </xf>
    <xf numFmtId="0" fontId="23" fillId="33" borderId="89" xfId="0" applyFont="1" applyFill="1" applyBorder="1" applyAlignment="1">
      <alignment horizontal="center" vertical="center" wrapText="1"/>
    </xf>
    <xf numFmtId="0" fontId="23" fillId="33" borderId="104" xfId="0" applyFont="1" applyFill="1" applyBorder="1" applyAlignment="1">
      <alignment horizontal="center" vertical="center"/>
    </xf>
    <xf numFmtId="164" fontId="12" fillId="0" borderId="101" xfId="0" applyNumberFormat="1" applyFont="1" applyBorder="1" applyAlignment="1">
      <alignment horizontal="center" vertical="center"/>
    </xf>
    <xf numFmtId="0" fontId="23" fillId="33" borderId="67" xfId="0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2" fillId="0" borderId="30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12" fillId="33" borderId="105" xfId="0" applyFont="1" applyFill="1" applyBorder="1" applyAlignment="1">
      <alignment/>
    </xf>
    <xf numFmtId="0" fontId="12" fillId="33" borderId="57" xfId="0" applyFont="1" applyFill="1" applyBorder="1" applyAlignment="1">
      <alignment/>
    </xf>
    <xf numFmtId="0" fontId="23" fillId="33" borderId="106" xfId="0" applyFont="1" applyFill="1" applyBorder="1" applyAlignment="1">
      <alignment horizontal="center"/>
    </xf>
    <xf numFmtId="0" fontId="23" fillId="33" borderId="104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8" fillId="33" borderId="69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 wrapText="1"/>
    </xf>
    <xf numFmtId="0" fontId="11" fillId="33" borderId="101" xfId="0" applyFont="1" applyFill="1" applyBorder="1" applyAlignment="1">
      <alignment horizontal="center" vertical="center" wrapText="1"/>
    </xf>
    <xf numFmtId="0" fontId="8" fillId="33" borderId="67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33" borderId="68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1" fillId="33" borderId="90" xfId="0" applyFont="1" applyFill="1" applyBorder="1" applyAlignment="1">
      <alignment horizontal="center" vertical="center" wrapText="1"/>
    </xf>
    <xf numFmtId="0" fontId="11" fillId="33" borderId="90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23" fillId="33" borderId="101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left" vertical="center"/>
    </xf>
    <xf numFmtId="0" fontId="23" fillId="33" borderId="1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Continuous"/>
    </xf>
    <xf numFmtId="2" fontId="31" fillId="0" borderId="90" xfId="0" applyNumberFormat="1" applyFont="1" applyBorder="1" applyAlignment="1">
      <alignment horizontal="center" vertical="center"/>
    </xf>
    <xf numFmtId="2" fontId="31" fillId="0" borderId="37" xfId="0" applyNumberFormat="1" applyFont="1" applyBorder="1" applyAlignment="1">
      <alignment horizontal="center" vertical="center"/>
    </xf>
    <xf numFmtId="2" fontId="32" fillId="0" borderId="37" xfId="0" applyNumberFormat="1" applyFont="1" applyBorder="1" applyAlignment="1">
      <alignment horizontal="center" vertical="center"/>
    </xf>
    <xf numFmtId="164" fontId="9" fillId="0" borderId="53" xfId="0" applyNumberFormat="1" applyFont="1" applyBorder="1" applyAlignment="1">
      <alignment horizontal="right" vertical="center"/>
    </xf>
    <xf numFmtId="164" fontId="9" fillId="0" borderId="12" xfId="0" applyNumberFormat="1" applyFont="1" applyBorder="1" applyAlignment="1">
      <alignment horizontal="right" vertical="center"/>
    </xf>
    <xf numFmtId="164" fontId="1" fillId="0" borderId="65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2" fillId="0" borderId="53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1" fillId="0" borderId="65" xfId="0" applyNumberFormat="1" applyFont="1" applyBorder="1" applyAlignment="1">
      <alignment vertical="center"/>
    </xf>
    <xf numFmtId="164" fontId="2" fillId="0" borderId="53" xfId="0" applyNumberFormat="1" applyFont="1" applyBorder="1" applyAlignment="1">
      <alignment vertical="center"/>
    </xf>
    <xf numFmtId="164" fontId="2" fillId="0" borderId="93" xfId="0" applyNumberFormat="1" applyFont="1" applyBorder="1" applyAlignment="1">
      <alignment vertical="center"/>
    </xf>
    <xf numFmtId="164" fontId="2" fillId="0" borderId="26" xfId="0" applyNumberFormat="1" applyFont="1" applyBorder="1" applyAlignment="1">
      <alignment vertical="center"/>
    </xf>
    <xf numFmtId="0" fontId="9" fillId="0" borderId="30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2" fontId="9" fillId="0" borderId="56" xfId="0" applyNumberFormat="1" applyFont="1" applyBorder="1" applyAlignment="1">
      <alignment horizontal="right" vertical="center"/>
    </xf>
    <xf numFmtId="2" fontId="1" fillId="0" borderId="66" xfId="0" applyNumberFormat="1" applyFont="1" applyBorder="1" applyAlignment="1">
      <alignment horizontal="right" vertical="center"/>
    </xf>
    <xf numFmtId="2" fontId="2" fillId="0" borderId="56" xfId="0" applyNumberFormat="1" applyFont="1" applyBorder="1" applyAlignment="1">
      <alignment horizontal="right" vertical="center"/>
    </xf>
    <xf numFmtId="2" fontId="1" fillId="0" borderId="66" xfId="0" applyNumberFormat="1" applyFont="1" applyBorder="1" applyAlignment="1">
      <alignment vertical="center"/>
    </xf>
    <xf numFmtId="2" fontId="2" fillId="0" borderId="56" xfId="0" applyNumberFormat="1" applyFont="1" applyBorder="1" applyAlignment="1">
      <alignment vertical="center"/>
    </xf>
    <xf numFmtId="2" fontId="2" fillId="0" borderId="92" xfId="0" applyNumberFormat="1" applyFont="1" applyBorder="1" applyAlignment="1">
      <alignment vertical="center"/>
    </xf>
    <xf numFmtId="165" fontId="1" fillId="33" borderId="90" xfId="57" applyNumberFormat="1" applyFont="1" applyFill="1" applyBorder="1" applyAlignment="1" applyProtection="1">
      <alignment horizontal="center" vertical="center"/>
      <protection/>
    </xf>
    <xf numFmtId="164" fontId="2" fillId="0" borderId="37" xfId="57" applyNumberFormat="1" applyFont="1" applyBorder="1" applyAlignment="1">
      <alignment horizontal="center"/>
      <protection/>
    </xf>
    <xf numFmtId="165" fontId="1" fillId="33" borderId="29" xfId="57" applyNumberFormat="1" applyFont="1" applyFill="1" applyBorder="1" applyAlignment="1" applyProtection="1">
      <alignment horizontal="center" vertical="center"/>
      <protection/>
    </xf>
    <xf numFmtId="165" fontId="1" fillId="33" borderId="101" xfId="57" applyNumberFormat="1" applyFont="1" applyFill="1" applyBorder="1" applyAlignment="1" applyProtection="1">
      <alignment horizontal="center" vertical="center"/>
      <protection/>
    </xf>
    <xf numFmtId="164" fontId="2" fillId="0" borderId="106" xfId="57" applyNumberFormat="1" applyFont="1" applyBorder="1" applyAlignment="1">
      <alignment horizontal="center" vertical="center"/>
      <protection/>
    </xf>
    <xf numFmtId="164" fontId="1" fillId="0" borderId="33" xfId="57" applyNumberFormat="1" applyFont="1" applyBorder="1" applyAlignment="1">
      <alignment horizontal="center" vertical="center"/>
      <protection/>
    </xf>
    <xf numFmtId="0" fontId="1" fillId="33" borderId="68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07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08" xfId="0" applyNumberFormat="1" applyFont="1" applyBorder="1" applyAlignment="1">
      <alignment horizontal="center"/>
    </xf>
    <xf numFmtId="164" fontId="1" fillId="0" borderId="109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1" fillId="0" borderId="110" xfId="0" applyFont="1" applyBorder="1" applyAlignment="1">
      <alignment horizontal="center"/>
    </xf>
    <xf numFmtId="164" fontId="1" fillId="0" borderId="111" xfId="0" applyNumberFormat="1" applyFont="1" applyBorder="1" applyAlignment="1">
      <alignment horizontal="center"/>
    </xf>
    <xf numFmtId="164" fontId="1" fillId="0" borderId="112" xfId="0" applyNumberFormat="1" applyFont="1" applyBorder="1" applyAlignment="1">
      <alignment horizontal="center"/>
    </xf>
    <xf numFmtId="164" fontId="2" fillId="0" borderId="111" xfId="0" applyNumberFormat="1" applyFont="1" applyBorder="1" applyAlignment="1">
      <alignment horizontal="center"/>
    </xf>
    <xf numFmtId="164" fontId="2" fillId="0" borderId="113" xfId="0" applyNumberFormat="1" applyFont="1" applyBorder="1" applyAlignment="1">
      <alignment horizontal="center"/>
    </xf>
    <xf numFmtId="164" fontId="1" fillId="0" borderId="114" xfId="0" applyNumberFormat="1" applyFont="1" applyBorder="1" applyAlignment="1">
      <alignment horizontal="center"/>
    </xf>
    <xf numFmtId="164" fontId="2" fillId="0" borderId="115" xfId="0" applyNumberFormat="1" applyFont="1" applyBorder="1" applyAlignment="1">
      <alignment horizontal="center"/>
    </xf>
    <xf numFmtId="0" fontId="23" fillId="33" borderId="101" xfId="0" applyFont="1" applyFill="1" applyBorder="1" applyAlignment="1">
      <alignment horizontal="center"/>
    </xf>
    <xf numFmtId="164" fontId="23" fillId="0" borderId="57" xfId="0" applyNumberFormat="1" applyFont="1" applyBorder="1" applyAlignment="1" applyProtection="1">
      <alignment horizontal="center" vertical="center"/>
      <protection/>
    </xf>
    <xf numFmtId="164" fontId="12" fillId="0" borderId="106" xfId="0" applyNumberFormat="1" applyFont="1" applyBorder="1" applyAlignment="1" applyProtection="1">
      <alignment horizontal="center" vertical="center"/>
      <protection/>
    </xf>
    <xf numFmtId="164" fontId="27" fillId="0" borderId="106" xfId="0" applyNumberFormat="1" applyFont="1" applyBorder="1" applyAlignment="1" applyProtection="1">
      <alignment horizontal="center" vertical="center"/>
      <protection/>
    </xf>
    <xf numFmtId="164" fontId="12" fillId="0" borderId="106" xfId="0" applyNumberFormat="1" applyFont="1" applyBorder="1" applyAlignment="1" applyProtection="1" quotePrefix="1">
      <alignment horizontal="center" vertical="center"/>
      <protection/>
    </xf>
    <xf numFmtId="164" fontId="12" fillId="0" borderId="104" xfId="0" applyNumberFormat="1" applyFont="1" applyBorder="1" applyAlignment="1" applyProtection="1">
      <alignment horizontal="center" vertical="center"/>
      <protection/>
    </xf>
    <xf numFmtId="164" fontId="23" fillId="0" borderId="106" xfId="0" applyNumberFormat="1" applyFont="1" applyBorder="1" applyAlignment="1" applyProtection="1">
      <alignment horizontal="center" vertical="center"/>
      <protection/>
    </xf>
    <xf numFmtId="164" fontId="23" fillId="0" borderId="101" xfId="0" applyNumberFormat="1" applyFont="1" applyBorder="1" applyAlignment="1" applyProtection="1">
      <alignment horizontal="center" vertical="center"/>
      <protection/>
    </xf>
    <xf numFmtId="164" fontId="23" fillId="0" borderId="106" xfId="0" applyNumberFormat="1" applyFont="1" applyBorder="1" applyAlignment="1">
      <alignment horizontal="center" vertical="center"/>
    </xf>
    <xf numFmtId="164" fontId="12" fillId="0" borderId="92" xfId="0" applyNumberFormat="1" applyFont="1" applyBorder="1" applyAlignment="1" applyProtection="1">
      <alignment horizontal="right" vertical="center"/>
      <protection/>
    </xf>
    <xf numFmtId="164" fontId="12" fillId="0" borderId="92" xfId="0" applyNumberFormat="1" applyFont="1" applyBorder="1" applyAlignment="1" applyProtection="1">
      <alignment horizontal="center" vertical="center"/>
      <protection/>
    </xf>
    <xf numFmtId="164" fontId="12" fillId="0" borderId="116" xfId="0" applyNumberFormat="1" applyFont="1" applyBorder="1" applyAlignment="1" applyProtection="1">
      <alignment horizontal="center" vertical="center"/>
      <protection/>
    </xf>
    <xf numFmtId="0" fontId="23" fillId="33" borderId="67" xfId="0" applyFont="1" applyFill="1" applyBorder="1" applyAlignment="1">
      <alignment/>
    </xf>
    <xf numFmtId="0" fontId="23" fillId="33" borderId="29" xfId="0" applyFont="1" applyFill="1" applyBorder="1" applyAlignment="1" applyProtection="1">
      <alignment horizontal="center"/>
      <protection/>
    </xf>
    <xf numFmtId="0" fontId="23" fillId="0" borderId="28" xfId="0" applyFont="1" applyBorder="1" applyAlignment="1" applyProtection="1">
      <alignment horizontal="left" vertical="center"/>
      <protection/>
    </xf>
    <xf numFmtId="0" fontId="12" fillId="0" borderId="28" xfId="0" applyFont="1" applyBorder="1" applyAlignment="1" applyProtection="1">
      <alignment horizontal="left" vertical="center"/>
      <protection/>
    </xf>
    <xf numFmtId="0" fontId="27" fillId="0" borderId="28" xfId="0" applyFont="1" applyBorder="1" applyAlignment="1" applyProtection="1">
      <alignment horizontal="left" vertical="center"/>
      <protection/>
    </xf>
    <xf numFmtId="0" fontId="12" fillId="0" borderId="29" xfId="0" applyFont="1" applyBorder="1" applyAlignment="1" applyProtection="1">
      <alignment horizontal="left" vertical="center"/>
      <protection/>
    </xf>
    <xf numFmtId="0" fontId="23" fillId="0" borderId="30" xfId="0" applyFont="1" applyBorder="1" applyAlignment="1" applyProtection="1">
      <alignment vertical="center"/>
      <protection/>
    </xf>
    <xf numFmtId="0" fontId="12" fillId="0" borderId="31" xfId="0" applyFont="1" applyBorder="1" applyAlignment="1" applyProtection="1">
      <alignment horizontal="left" vertical="center"/>
      <protection/>
    </xf>
    <xf numFmtId="0" fontId="23" fillId="33" borderId="90" xfId="0" applyFont="1" applyFill="1" applyBorder="1" applyAlignment="1">
      <alignment horizontal="center"/>
    </xf>
    <xf numFmtId="164" fontId="23" fillId="0" borderId="105" xfId="0" applyNumberFormat="1" applyFont="1" applyBorder="1" applyAlignment="1" applyProtection="1">
      <alignment horizontal="right" vertical="center"/>
      <protection/>
    </xf>
    <xf numFmtId="164" fontId="23" fillId="0" borderId="57" xfId="0" applyNumberFormat="1" applyFont="1" applyBorder="1" applyAlignment="1" applyProtection="1">
      <alignment horizontal="right" vertical="center"/>
      <protection/>
    </xf>
    <xf numFmtId="164" fontId="12" fillId="0" borderId="37" xfId="0" applyNumberFormat="1" applyFont="1" applyBorder="1" applyAlignment="1" applyProtection="1">
      <alignment horizontal="right" vertical="center"/>
      <protection/>
    </xf>
    <xf numFmtId="164" fontId="12" fillId="0" borderId="106" xfId="0" applyNumberFormat="1" applyFont="1" applyBorder="1" applyAlignment="1" applyProtection="1">
      <alignment horizontal="right" vertical="center"/>
      <protection/>
    </xf>
    <xf numFmtId="164" fontId="27" fillId="0" borderId="37" xfId="0" applyNumberFormat="1" applyFont="1" applyBorder="1" applyAlignment="1" applyProtection="1">
      <alignment horizontal="right" vertical="center"/>
      <protection/>
    </xf>
    <xf numFmtId="164" fontId="27" fillId="0" borderId="106" xfId="0" applyNumberFormat="1" applyFont="1" applyBorder="1" applyAlignment="1" applyProtection="1">
      <alignment horizontal="right" vertical="center"/>
      <protection/>
    </xf>
    <xf numFmtId="164" fontId="12" fillId="0" borderId="89" xfId="0" applyNumberFormat="1" applyFont="1" applyBorder="1" applyAlignment="1" applyProtection="1">
      <alignment horizontal="right" vertical="center"/>
      <protection/>
    </xf>
    <xf numFmtId="164" fontId="12" fillId="0" borderId="104" xfId="0" applyNumberFormat="1" applyFont="1" applyBorder="1" applyAlignment="1" applyProtection="1">
      <alignment horizontal="right" vertical="center"/>
      <protection/>
    </xf>
    <xf numFmtId="164" fontId="23" fillId="0" borderId="37" xfId="0" applyNumberFormat="1" applyFont="1" applyBorder="1" applyAlignment="1" applyProtection="1">
      <alignment horizontal="right" vertical="center"/>
      <protection/>
    </xf>
    <xf numFmtId="164" fontId="23" fillId="0" borderId="106" xfId="0" applyNumberFormat="1" applyFont="1" applyBorder="1" applyAlignment="1" applyProtection="1">
      <alignment horizontal="right" vertical="center"/>
      <protection/>
    </xf>
    <xf numFmtId="164" fontId="12" fillId="0" borderId="89" xfId="0" applyNumberFormat="1" applyFont="1" applyBorder="1" applyAlignment="1" applyProtection="1" quotePrefix="1">
      <alignment horizontal="right" vertical="center"/>
      <protection/>
    </xf>
    <xf numFmtId="164" fontId="23" fillId="0" borderId="90" xfId="0" applyNumberFormat="1" applyFont="1" applyBorder="1" applyAlignment="1" applyProtection="1">
      <alignment vertical="center"/>
      <protection/>
    </xf>
    <xf numFmtId="164" fontId="23" fillId="0" borderId="101" xfId="0" applyNumberFormat="1" applyFont="1" applyBorder="1" applyAlignment="1" applyProtection="1">
      <alignment vertical="center"/>
      <protection/>
    </xf>
    <xf numFmtId="164" fontId="23" fillId="0" borderId="37" xfId="0" applyNumberFormat="1" applyFont="1" applyBorder="1" applyAlignment="1">
      <alignment horizontal="right" vertical="center"/>
    </xf>
    <xf numFmtId="164" fontId="23" fillId="0" borderId="106" xfId="0" applyNumberFormat="1" applyFont="1" applyBorder="1" applyAlignment="1">
      <alignment horizontal="right" vertical="center"/>
    </xf>
    <xf numFmtId="164" fontId="12" fillId="0" borderId="106" xfId="0" applyNumberFormat="1" applyFont="1" applyBorder="1" applyAlignment="1" applyProtection="1" quotePrefix="1">
      <alignment horizontal="right" vertical="center"/>
      <protection/>
    </xf>
    <xf numFmtId="164" fontId="12" fillId="0" borderId="91" xfId="0" applyNumberFormat="1" applyFont="1" applyBorder="1" applyAlignment="1" applyProtection="1">
      <alignment horizontal="right" vertical="center"/>
      <protection/>
    </xf>
    <xf numFmtId="164" fontId="12" fillId="0" borderId="116" xfId="0" applyNumberFormat="1" applyFont="1" applyBorder="1" applyAlignment="1" applyProtection="1">
      <alignment horizontal="right" vertical="center"/>
      <protection/>
    </xf>
    <xf numFmtId="0" fontId="23" fillId="0" borderId="53" xfId="0" applyFont="1" applyBorder="1" applyAlignment="1" applyProtection="1">
      <alignment horizontal="left"/>
      <protection locked="0"/>
    </xf>
    <xf numFmtId="0" fontId="12" fillId="0" borderId="53" xfId="0" applyFont="1" applyBorder="1" applyAlignment="1" applyProtection="1">
      <alignment horizontal="left"/>
      <protection locked="0"/>
    </xf>
    <xf numFmtId="0" fontId="27" fillId="0" borderId="53" xfId="0" applyFont="1" applyBorder="1" applyAlignment="1" applyProtection="1">
      <alignment horizontal="left"/>
      <protection locked="0"/>
    </xf>
    <xf numFmtId="166" fontId="23" fillId="0" borderId="12" xfId="0" applyNumberFormat="1" applyFont="1" applyBorder="1" applyAlignment="1" applyProtection="1">
      <alignment horizontal="right"/>
      <protection locked="0"/>
    </xf>
    <xf numFmtId="166" fontId="12" fillId="0" borderId="12" xfId="0" applyNumberFormat="1" applyFont="1" applyBorder="1" applyAlignment="1" applyProtection="1">
      <alignment horizontal="right"/>
      <protection locked="0"/>
    </xf>
    <xf numFmtId="0" fontId="1" fillId="33" borderId="68" xfId="0" applyFont="1" applyFill="1" applyBorder="1" applyAlignment="1">
      <alignment/>
    </xf>
    <xf numFmtId="0" fontId="1" fillId="33" borderId="69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1" fillId="33" borderId="2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6" fillId="0" borderId="0" xfId="0" applyFont="1" applyBorder="1" applyAlignment="1">
      <alignment horizontal="center"/>
    </xf>
    <xf numFmtId="0" fontId="3" fillId="33" borderId="67" xfId="0" applyFont="1" applyFill="1" applyBorder="1" applyAlignment="1">
      <alignment/>
    </xf>
    <xf numFmtId="0" fontId="1" fillId="33" borderId="69" xfId="0" applyFont="1" applyFill="1" applyBorder="1" applyAlignment="1" quotePrefix="1">
      <alignment horizontal="centerContinuous"/>
    </xf>
    <xf numFmtId="0" fontId="1" fillId="33" borderId="28" xfId="0" applyFont="1" applyFill="1" applyBorder="1" applyAlignment="1">
      <alignment/>
    </xf>
    <xf numFmtId="0" fontId="1" fillId="33" borderId="23" xfId="0" applyFont="1" applyFill="1" applyBorder="1" applyAlignment="1" quotePrefix="1">
      <alignment horizontal="centerContinuous"/>
    </xf>
    <xf numFmtId="0" fontId="1" fillId="0" borderId="28" xfId="0" applyFont="1" applyBorder="1" applyAlignment="1">
      <alignment/>
    </xf>
    <xf numFmtId="0" fontId="1" fillId="0" borderId="102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102" xfId="0" applyFont="1" applyBorder="1" applyAlignment="1" quotePrefix="1">
      <alignment horizontal="left"/>
    </xf>
    <xf numFmtId="0" fontId="2" fillId="0" borderId="28" xfId="0" applyFont="1" applyBorder="1" applyAlignment="1" quotePrefix="1">
      <alignment horizontal="left"/>
    </xf>
    <xf numFmtId="0" fontId="1" fillId="0" borderId="31" xfId="0" applyFont="1" applyBorder="1" applyAlignment="1" quotePrefix="1">
      <alignment horizontal="left"/>
    </xf>
    <xf numFmtId="0" fontId="1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55" xfId="0" applyFont="1" applyFill="1" applyBorder="1" applyAlignment="1">
      <alignment/>
    </xf>
    <xf numFmtId="0" fontId="1" fillId="33" borderId="68" xfId="0" applyFont="1" applyFill="1" applyBorder="1" applyAlignment="1" quotePrefix="1">
      <alignment horizontal="centerContinuous"/>
    </xf>
    <xf numFmtId="0" fontId="1" fillId="33" borderId="10" xfId="0" applyFont="1" applyFill="1" applyBorder="1" applyAlignment="1" quotePrefix="1">
      <alignment horizontal="centerContinuous"/>
    </xf>
    <xf numFmtId="0" fontId="2" fillId="0" borderId="97" xfId="0" applyFont="1" applyBorder="1" applyAlignment="1">
      <alignment/>
    </xf>
    <xf numFmtId="0" fontId="2" fillId="0" borderId="117" xfId="0" applyFont="1" applyBorder="1" applyAlignment="1">
      <alignment/>
    </xf>
    <xf numFmtId="0" fontId="2" fillId="0" borderId="118" xfId="0" applyFont="1" applyBorder="1" applyAlignment="1">
      <alignment/>
    </xf>
    <xf numFmtId="0" fontId="1" fillId="33" borderId="61" xfId="0" applyFont="1" applyFill="1" applyBorder="1" applyAlignment="1" quotePrefix="1">
      <alignment horizontal="center"/>
    </xf>
    <xf numFmtId="0" fontId="1" fillId="33" borderId="97" xfId="0" applyFont="1" applyFill="1" applyBorder="1" applyAlignment="1" quotePrefix="1">
      <alignment horizontal="center"/>
    </xf>
    <xf numFmtId="0" fontId="12" fillId="0" borderId="90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/>
    </xf>
    <xf numFmtId="0" fontId="12" fillId="0" borderId="101" xfId="0" applyFont="1" applyBorder="1" applyAlignment="1">
      <alignment horizontal="center"/>
    </xf>
    <xf numFmtId="0" fontId="12" fillId="0" borderId="90" xfId="0" applyFont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103" xfId="0" applyFont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164" fontId="23" fillId="0" borderId="48" xfId="0" applyNumberFormat="1" applyFont="1" applyBorder="1" applyAlignment="1">
      <alignment horizontal="right"/>
    </xf>
    <xf numFmtId="164" fontId="23" fillId="0" borderId="18" xfId="0" applyNumberFormat="1" applyFont="1" applyBorder="1" applyAlignment="1">
      <alignment horizontal="right"/>
    </xf>
    <xf numFmtId="164" fontId="23" fillId="0" borderId="42" xfId="0" applyNumberFormat="1" applyFont="1" applyBorder="1" applyAlignment="1">
      <alignment horizontal="right"/>
    </xf>
    <xf numFmtId="164" fontId="12" fillId="0" borderId="48" xfId="0" applyNumberFormat="1" applyFont="1" applyFill="1" applyBorder="1" applyAlignment="1">
      <alignment horizontal="right"/>
    </xf>
    <xf numFmtId="164" fontId="12" fillId="0" borderId="18" xfId="0" applyNumberFormat="1" applyFont="1" applyFill="1" applyBorder="1" applyAlignment="1">
      <alignment horizontal="right"/>
    </xf>
    <xf numFmtId="164" fontId="12" fillId="0" borderId="42" xfId="0" applyNumberFormat="1" applyFont="1" applyFill="1" applyBorder="1" applyAlignment="1">
      <alignment horizontal="right"/>
    </xf>
    <xf numFmtId="164" fontId="12" fillId="0" borderId="119" xfId="0" applyNumberFormat="1" applyFont="1" applyFill="1" applyBorder="1" applyAlignment="1">
      <alignment horizontal="right"/>
    </xf>
    <xf numFmtId="164" fontId="12" fillId="0" borderId="120" xfId="0" applyNumberFormat="1" applyFont="1" applyFill="1" applyBorder="1" applyAlignment="1">
      <alignment horizontal="right"/>
    </xf>
    <xf numFmtId="164" fontId="12" fillId="0" borderId="121" xfId="0" applyNumberFormat="1" applyFont="1" applyFill="1" applyBorder="1" applyAlignment="1">
      <alignment horizontal="right"/>
    </xf>
    <xf numFmtId="164" fontId="12" fillId="0" borderId="97" xfId="0" applyNumberFormat="1" applyFont="1" applyFill="1" applyBorder="1" applyAlignment="1">
      <alignment horizontal="right"/>
    </xf>
    <xf numFmtId="164" fontId="12" fillId="0" borderId="117" xfId="0" applyNumberFormat="1" applyFont="1" applyFill="1" applyBorder="1" applyAlignment="1">
      <alignment horizontal="right"/>
    </xf>
    <xf numFmtId="164" fontId="12" fillId="0" borderId="118" xfId="0" applyNumberFormat="1" applyFont="1" applyFill="1" applyBorder="1" applyAlignment="1">
      <alignment horizontal="right"/>
    </xf>
    <xf numFmtId="164" fontId="23" fillId="0" borderId="48" xfId="0" applyNumberFormat="1" applyFont="1" applyFill="1" applyBorder="1" applyAlignment="1">
      <alignment horizontal="right"/>
    </xf>
    <xf numFmtId="164" fontId="23" fillId="0" borderId="18" xfId="0" applyNumberFormat="1" applyFont="1" applyFill="1" applyBorder="1" applyAlignment="1">
      <alignment horizontal="right"/>
    </xf>
    <xf numFmtId="164" fontId="23" fillId="0" borderId="42" xfId="0" applyNumberFormat="1" applyFont="1" applyFill="1" applyBorder="1" applyAlignment="1">
      <alignment horizontal="right"/>
    </xf>
    <xf numFmtId="164" fontId="12" fillId="0" borderId="119" xfId="0" applyNumberFormat="1" applyFont="1" applyFill="1" applyBorder="1" applyAlignment="1">
      <alignment/>
    </xf>
    <xf numFmtId="164" fontId="12" fillId="0" borderId="120" xfId="0" applyNumberFormat="1" applyFont="1" applyFill="1" applyBorder="1" applyAlignment="1">
      <alignment/>
    </xf>
    <xf numFmtId="164" fontId="12" fillId="0" borderId="121" xfId="0" applyNumberFormat="1" applyFont="1" applyFill="1" applyBorder="1" applyAlignment="1">
      <alignment/>
    </xf>
    <xf numFmtId="164" fontId="12" fillId="0" borderId="48" xfId="0" applyNumberFormat="1" applyFont="1" applyFill="1" applyBorder="1" applyAlignment="1">
      <alignment/>
    </xf>
    <xf numFmtId="164" fontId="12" fillId="0" borderId="18" xfId="0" applyNumberFormat="1" applyFont="1" applyFill="1" applyBorder="1" applyAlignment="1">
      <alignment/>
    </xf>
    <xf numFmtId="164" fontId="12" fillId="0" borderId="42" xfId="0" applyNumberFormat="1" applyFont="1" applyFill="1" applyBorder="1" applyAlignment="1">
      <alignment/>
    </xf>
    <xf numFmtId="164" fontId="12" fillId="0" borderId="121" xfId="0" applyNumberFormat="1" applyFont="1" applyFill="1" applyBorder="1" applyAlignment="1" quotePrefix="1">
      <alignment horizontal="right"/>
    </xf>
    <xf numFmtId="164" fontId="23" fillId="0" borderId="52" xfId="0" applyNumberFormat="1" applyFont="1" applyFill="1" applyBorder="1" applyAlignment="1">
      <alignment horizontal="right"/>
    </xf>
    <xf numFmtId="164" fontId="23" fillId="0" borderId="46" xfId="0" applyNumberFormat="1" applyFont="1" applyFill="1" applyBorder="1" applyAlignment="1">
      <alignment horizontal="right"/>
    </xf>
    <xf numFmtId="164" fontId="23" fillId="0" borderId="47" xfId="0" applyNumberFormat="1" applyFont="1" applyFill="1" applyBorder="1" applyAlignment="1">
      <alignment horizontal="right"/>
    </xf>
    <xf numFmtId="1" fontId="11" fillId="33" borderId="29" xfId="0" applyNumberFormat="1" applyFont="1" applyFill="1" applyBorder="1" applyAlignment="1" applyProtection="1">
      <alignment horizontal="right"/>
      <protection/>
    </xf>
    <xf numFmtId="1" fontId="11" fillId="33" borderId="10" xfId="0" applyNumberFormat="1" applyFont="1" applyFill="1" applyBorder="1" applyAlignment="1" applyProtection="1">
      <alignment horizontal="right"/>
      <protection/>
    </xf>
    <xf numFmtId="1" fontId="11" fillId="33" borderId="23" xfId="0" applyNumberFormat="1" applyFont="1" applyFill="1" applyBorder="1" applyAlignment="1" applyProtection="1">
      <alignment horizontal="right"/>
      <protection/>
    </xf>
    <xf numFmtId="164" fontId="15" fillId="0" borderId="28" xfId="0" applyNumberFormat="1" applyFont="1" applyBorder="1" applyAlignment="1">
      <alignment horizontal="center"/>
    </xf>
    <xf numFmtId="164" fontId="15" fillId="0" borderId="12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15" fillId="0" borderId="22" xfId="0" applyNumberFormat="1" applyFont="1" applyBorder="1" applyAlignment="1">
      <alignment horizontal="center"/>
    </xf>
    <xf numFmtId="164" fontId="15" fillId="0" borderId="31" xfId="0" applyNumberFormat="1" applyFont="1" applyBorder="1" applyAlignment="1">
      <alignment horizontal="center"/>
    </xf>
    <xf numFmtId="164" fontId="15" fillId="0" borderId="26" xfId="0" applyNumberFormat="1" applyFont="1" applyBorder="1" applyAlignment="1">
      <alignment horizontal="center"/>
    </xf>
    <xf numFmtId="164" fontId="15" fillId="0" borderId="25" xfId="0" applyNumberFormat="1" applyFont="1" applyBorder="1" applyAlignment="1">
      <alignment horizontal="center"/>
    </xf>
    <xf numFmtId="164" fontId="15" fillId="0" borderId="27" xfId="0" applyNumberFormat="1" applyFont="1" applyBorder="1" applyAlignment="1">
      <alignment horizontal="center"/>
    </xf>
    <xf numFmtId="0" fontId="2" fillId="33" borderId="122" xfId="0" applyFont="1" applyFill="1" applyBorder="1" applyAlignment="1" applyProtection="1">
      <alignment horizontal="center"/>
      <protection/>
    </xf>
    <xf numFmtId="0" fontId="1" fillId="33" borderId="88" xfId="0" applyFont="1" applyFill="1" applyBorder="1" applyAlignment="1" applyProtection="1">
      <alignment horizontal="center"/>
      <protection/>
    </xf>
    <xf numFmtId="0" fontId="1" fillId="33" borderId="87" xfId="0" applyFont="1" applyFill="1" applyBorder="1" applyAlignment="1" applyProtection="1">
      <alignment horizontal="center"/>
      <protection/>
    </xf>
    <xf numFmtId="1" fontId="11" fillId="33" borderId="29" xfId="0" applyNumberFormat="1" applyFont="1" applyFill="1" applyBorder="1" applyAlignment="1" applyProtection="1" quotePrefix="1">
      <alignment horizontal="center"/>
      <protection/>
    </xf>
    <xf numFmtId="1" fontId="11" fillId="33" borderId="15" xfId="0" applyNumberFormat="1" applyFont="1" applyFill="1" applyBorder="1" applyAlignment="1" applyProtection="1" quotePrefix="1">
      <alignment horizontal="center"/>
      <protection/>
    </xf>
    <xf numFmtId="1" fontId="11" fillId="33" borderId="10" xfId="0" applyNumberFormat="1" applyFont="1" applyFill="1" applyBorder="1" applyAlignment="1" applyProtection="1" quotePrefix="1">
      <alignment horizontal="center"/>
      <protection/>
    </xf>
    <xf numFmtId="1" fontId="11" fillId="33" borderId="23" xfId="0" applyNumberFormat="1" applyFont="1" applyFill="1" applyBorder="1" applyAlignment="1" applyProtection="1" quotePrefix="1">
      <alignment horizontal="center"/>
      <protection/>
    </xf>
    <xf numFmtId="0" fontId="12" fillId="0" borderId="90" xfId="0" applyFont="1" applyBorder="1" applyAlignment="1">
      <alignment/>
    </xf>
    <xf numFmtId="0" fontId="12" fillId="0" borderId="90" xfId="0" applyFont="1" applyBorder="1" applyAlignment="1">
      <alignment wrapText="1"/>
    </xf>
    <xf numFmtId="0" fontId="12" fillId="0" borderId="90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 wrapText="1"/>
    </xf>
    <xf numFmtId="0" fontId="12" fillId="0" borderId="90" xfId="0" applyFont="1" applyBorder="1" applyAlignment="1">
      <alignment horizontal="left" vertical="center" wrapText="1"/>
    </xf>
    <xf numFmtId="0" fontId="12" fillId="0" borderId="90" xfId="0" applyFont="1" applyFill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 indent="1"/>
    </xf>
    <xf numFmtId="0" fontId="12" fillId="0" borderId="34" xfId="0" applyFont="1" applyBorder="1" applyAlignment="1">
      <alignment horizontal="left" vertical="center" indent="1"/>
    </xf>
    <xf numFmtId="0" fontId="2" fillId="0" borderId="81" xfId="0" applyFont="1" applyBorder="1" applyAlignment="1">
      <alignment/>
    </xf>
    <xf numFmtId="0" fontId="2" fillId="0" borderId="82" xfId="0" applyFont="1" applyBorder="1" applyAlignment="1">
      <alignment/>
    </xf>
    <xf numFmtId="0" fontId="1" fillId="33" borderId="122" xfId="0" applyFont="1" applyFill="1" applyBorder="1" applyAlignment="1">
      <alignment horizontal="center" vertical="center"/>
    </xf>
    <xf numFmtId="0" fontId="1" fillId="33" borderId="122" xfId="0" applyFont="1" applyFill="1" applyBorder="1" applyAlignment="1">
      <alignment horizontal="center"/>
    </xf>
    <xf numFmtId="0" fontId="23" fillId="0" borderId="90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/>
    </xf>
    <xf numFmtId="0" fontId="23" fillId="0" borderId="101" xfId="0" applyFont="1" applyBorder="1" applyAlignment="1">
      <alignment horizontal="center"/>
    </xf>
    <xf numFmtId="0" fontId="1" fillId="33" borderId="123" xfId="0" applyFont="1" applyFill="1" applyBorder="1" applyAlignment="1" applyProtection="1">
      <alignment horizontal="center" vertical="center"/>
      <protection/>
    </xf>
    <xf numFmtId="0" fontId="1" fillId="33" borderId="124" xfId="0" applyFont="1" applyFill="1" applyBorder="1" applyAlignment="1">
      <alignment horizontal="center" vertical="center"/>
    </xf>
    <xf numFmtId="0" fontId="1" fillId="33" borderId="125" xfId="0" applyFont="1" applyFill="1" applyBorder="1" applyAlignment="1">
      <alignment horizontal="center" vertical="center"/>
    </xf>
    <xf numFmtId="0" fontId="1" fillId="33" borderId="123" xfId="0" applyFont="1" applyFill="1" applyBorder="1" applyAlignment="1">
      <alignment horizontal="center" vertical="center"/>
    </xf>
    <xf numFmtId="0" fontId="1" fillId="33" borderId="120" xfId="0" applyFont="1" applyFill="1" applyBorder="1" applyAlignment="1">
      <alignment horizontal="center" vertical="center"/>
    </xf>
    <xf numFmtId="164" fontId="9" fillId="0" borderId="111" xfId="0" applyNumberFormat="1" applyFont="1" applyBorder="1" applyAlignment="1">
      <alignment horizontal="right" vertical="center"/>
    </xf>
    <xf numFmtId="164" fontId="1" fillId="0" borderId="124" xfId="0" applyNumberFormat="1" applyFont="1" applyBorder="1" applyAlignment="1">
      <alignment horizontal="right" vertical="center"/>
    </xf>
    <xf numFmtId="164" fontId="2" fillId="0" borderId="111" xfId="0" applyNumberFormat="1" applyFont="1" applyBorder="1" applyAlignment="1">
      <alignment horizontal="right" vertical="center"/>
    </xf>
    <xf numFmtId="164" fontId="1" fillId="0" borderId="124" xfId="0" applyNumberFormat="1" applyFont="1" applyBorder="1" applyAlignment="1">
      <alignment vertical="center"/>
    </xf>
    <xf numFmtId="164" fontId="2" fillId="0" borderId="111" xfId="0" applyNumberFormat="1" applyFont="1" applyBorder="1" applyAlignment="1">
      <alignment vertical="center"/>
    </xf>
    <xf numFmtId="164" fontId="2" fillId="0" borderId="115" xfId="0" applyNumberFormat="1" applyFont="1" applyBorder="1" applyAlignment="1">
      <alignment vertical="center"/>
    </xf>
    <xf numFmtId="0" fontId="1" fillId="33" borderId="126" xfId="0" applyFont="1" applyFill="1" applyBorder="1" applyAlignment="1">
      <alignment horizontal="center" vertical="center"/>
    </xf>
    <xf numFmtId="0" fontId="1" fillId="33" borderId="127" xfId="0" applyFont="1" applyFill="1" applyBorder="1" applyAlignment="1">
      <alignment horizontal="center" vertical="center"/>
    </xf>
    <xf numFmtId="0" fontId="2" fillId="33" borderId="83" xfId="0" applyFont="1" applyFill="1" applyBorder="1" applyAlignment="1">
      <alignment horizontal="center"/>
    </xf>
    <xf numFmtId="164" fontId="1" fillId="0" borderId="53" xfId="0" applyNumberFormat="1" applyFont="1" applyBorder="1" applyAlignment="1">
      <alignment horizontal="center"/>
    </xf>
    <xf numFmtId="164" fontId="1" fillId="0" borderId="128" xfId="0" applyNumberFormat="1" applyFont="1" applyBorder="1" applyAlignment="1">
      <alignment horizontal="center"/>
    </xf>
    <xf numFmtId="164" fontId="2" fillId="0" borderId="53" xfId="0" applyNumberFormat="1" applyFont="1" applyBorder="1" applyAlignment="1">
      <alignment horizontal="center"/>
    </xf>
    <xf numFmtId="164" fontId="2" fillId="0" borderId="129" xfId="0" applyNumberFormat="1" applyFont="1" applyBorder="1" applyAlignment="1">
      <alignment horizontal="center"/>
    </xf>
    <xf numFmtId="164" fontId="1" fillId="0" borderId="130" xfId="0" applyNumberFormat="1" applyFont="1" applyBorder="1" applyAlignment="1">
      <alignment horizontal="center"/>
    </xf>
    <xf numFmtId="164" fontId="2" fillId="0" borderId="93" xfId="0" applyNumberFormat="1" applyFont="1" applyBorder="1" applyAlignment="1">
      <alignment horizontal="center"/>
    </xf>
    <xf numFmtId="0" fontId="1" fillId="0" borderId="131" xfId="0" applyFont="1" applyBorder="1" applyAlignment="1">
      <alignment horizontal="center"/>
    </xf>
    <xf numFmtId="1" fontId="2" fillId="33" borderId="23" xfId="0" applyNumberFormat="1" applyFont="1" applyFill="1" applyBorder="1" applyAlignment="1" quotePrefix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98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99" xfId="0" applyNumberFormat="1" applyFont="1" applyBorder="1" applyAlignment="1">
      <alignment horizontal="center"/>
    </xf>
    <xf numFmtId="164" fontId="1" fillId="0" borderId="100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2" fillId="0" borderId="68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0" fontId="1" fillId="0" borderId="54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64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64" xfId="0" applyFont="1" applyBorder="1" applyAlignment="1">
      <alignment/>
    </xf>
    <xf numFmtId="164" fontId="2" fillId="0" borderId="56" xfId="0" applyNumberFormat="1" applyFont="1" applyBorder="1" applyAlignment="1">
      <alignment horizontal="center"/>
    </xf>
    <xf numFmtId="164" fontId="1" fillId="0" borderId="56" xfId="0" applyNumberFormat="1" applyFont="1" applyBorder="1" applyAlignment="1">
      <alignment horizontal="center"/>
    </xf>
    <xf numFmtId="164" fontId="2" fillId="0" borderId="64" xfId="0" applyNumberFormat="1" applyFont="1" applyBorder="1" applyAlignment="1">
      <alignment horizontal="center"/>
    </xf>
    <xf numFmtId="0" fontId="1" fillId="33" borderId="64" xfId="0" applyFont="1" applyFill="1" applyBorder="1" applyAlignment="1">
      <alignment horizontal="center" vertical="center" wrapText="1"/>
    </xf>
    <xf numFmtId="1" fontId="1" fillId="33" borderId="54" xfId="0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Fill="1" applyBorder="1" applyAlignment="1" applyProtection="1">
      <alignment vertical="center"/>
      <protection/>
    </xf>
    <xf numFmtId="166" fontId="1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4" fontId="12" fillId="0" borderId="106" xfId="0" applyNumberFormat="1" applyFont="1" applyFill="1" applyBorder="1" applyAlignment="1">
      <alignment horizontal="right"/>
    </xf>
    <xf numFmtId="0" fontId="12" fillId="0" borderId="37" xfId="0" applyFont="1" applyBorder="1" applyAlignment="1">
      <alignment/>
    </xf>
    <xf numFmtId="0" fontId="15" fillId="0" borderId="0" xfId="0" applyFont="1" applyAlignment="1" quotePrefix="1">
      <alignment horizontal="left"/>
    </xf>
    <xf numFmtId="174" fontId="2" fillId="0" borderId="0" xfId="0" applyNumberFormat="1" applyFont="1" applyAlignment="1">
      <alignment/>
    </xf>
    <xf numFmtId="164" fontId="9" fillId="0" borderId="132" xfId="0" applyNumberFormat="1" applyFont="1" applyBorder="1" applyAlignment="1">
      <alignment horizontal="right" vertical="center"/>
    </xf>
    <xf numFmtId="164" fontId="1" fillId="0" borderId="126" xfId="0" applyNumberFormat="1" applyFont="1" applyBorder="1" applyAlignment="1">
      <alignment horizontal="right" vertical="center"/>
    </xf>
    <xf numFmtId="164" fontId="2" fillId="0" borderId="132" xfId="0" applyNumberFormat="1" applyFont="1" applyBorder="1" applyAlignment="1">
      <alignment horizontal="right" vertical="center"/>
    </xf>
    <xf numFmtId="164" fontId="1" fillId="0" borderId="126" xfId="0" applyNumberFormat="1" applyFont="1" applyBorder="1" applyAlignment="1">
      <alignment vertical="center"/>
    </xf>
    <xf numFmtId="164" fontId="2" fillId="0" borderId="132" xfId="0" applyNumberFormat="1" applyFont="1" applyBorder="1" applyAlignment="1">
      <alignment vertical="center"/>
    </xf>
    <xf numFmtId="164" fontId="2" fillId="0" borderId="133" xfId="0" applyNumberFormat="1" applyFont="1" applyBorder="1" applyAlignment="1">
      <alignment vertical="center"/>
    </xf>
    <xf numFmtId="164" fontId="1" fillId="0" borderId="134" xfId="0" applyNumberFormat="1" applyFont="1" applyBorder="1" applyAlignment="1">
      <alignment horizontal="center"/>
    </xf>
    <xf numFmtId="164" fontId="1" fillId="0" borderId="132" xfId="0" applyNumberFormat="1" applyFont="1" applyBorder="1" applyAlignment="1">
      <alignment horizontal="center"/>
    </xf>
    <xf numFmtId="164" fontId="1" fillId="0" borderId="135" xfId="0" applyNumberFormat="1" applyFont="1" applyBorder="1" applyAlignment="1">
      <alignment horizontal="center"/>
    </xf>
    <xf numFmtId="164" fontId="2" fillId="0" borderId="132" xfId="0" applyNumberFormat="1" applyFont="1" applyBorder="1" applyAlignment="1">
      <alignment horizontal="center"/>
    </xf>
    <xf numFmtId="164" fontId="2" fillId="0" borderId="136" xfId="0" applyNumberFormat="1" applyFont="1" applyBorder="1" applyAlignment="1">
      <alignment horizontal="center"/>
    </xf>
    <xf numFmtId="164" fontId="1" fillId="0" borderId="137" xfId="0" applyNumberFormat="1" applyFont="1" applyBorder="1" applyAlignment="1">
      <alignment horizontal="center"/>
    </xf>
    <xf numFmtId="164" fontId="2" fillId="0" borderId="133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164" fontId="15" fillId="0" borderId="14" xfId="0" applyNumberFormat="1" applyFont="1" applyBorder="1" applyAlignment="1">
      <alignment horizontal="right"/>
    </xf>
    <xf numFmtId="164" fontId="15" fillId="0" borderId="103" xfId="0" applyNumberFormat="1" applyFont="1" applyBorder="1" applyAlignment="1">
      <alignment horizontal="right"/>
    </xf>
    <xf numFmtId="164" fontId="12" fillId="0" borderId="90" xfId="0" applyNumberFormat="1" applyFont="1" applyFill="1" applyBorder="1" applyAlignment="1">
      <alignment horizontal="right" vertical="center"/>
    </xf>
    <xf numFmtId="164" fontId="12" fillId="0" borderId="66" xfId="0" applyNumberFormat="1" applyFont="1" applyFill="1" applyBorder="1" applyAlignment="1">
      <alignment horizontal="right" vertical="center"/>
    </xf>
    <xf numFmtId="164" fontId="2" fillId="0" borderId="66" xfId="0" applyNumberFormat="1" applyFont="1" applyBorder="1" applyAlignment="1">
      <alignment horizontal="right" vertical="center"/>
    </xf>
    <xf numFmtId="164" fontId="2" fillId="0" borderId="101" xfId="0" applyNumberFormat="1" applyFont="1" applyBorder="1" applyAlignment="1">
      <alignment horizontal="right" vertical="center"/>
    </xf>
    <xf numFmtId="164" fontId="2" fillId="0" borderId="90" xfId="0" applyNumberFormat="1" applyFont="1" applyBorder="1" applyAlignment="1">
      <alignment horizontal="right" vertical="center"/>
    </xf>
    <xf numFmtId="164" fontId="12" fillId="0" borderId="38" xfId="0" applyNumberFormat="1" applyFont="1" applyFill="1" applyBorder="1" applyAlignment="1">
      <alignment horizontal="right" vertical="center"/>
    </xf>
    <xf numFmtId="164" fontId="12" fillId="0" borderId="103" xfId="0" applyNumberFormat="1" applyFont="1" applyFill="1" applyBorder="1" applyAlignment="1">
      <alignment horizontal="right" vertical="center"/>
    </xf>
    <xf numFmtId="164" fontId="2" fillId="0" borderId="103" xfId="0" applyNumberFormat="1" applyFont="1" applyBorder="1" applyAlignment="1">
      <alignment horizontal="right" vertical="center"/>
    </xf>
    <xf numFmtId="164" fontId="2" fillId="0" borderId="35" xfId="0" applyNumberFormat="1" applyFont="1" applyBorder="1" applyAlignment="1">
      <alignment horizontal="right" vertical="center"/>
    </xf>
    <xf numFmtId="164" fontId="12" fillId="0" borderId="13" xfId="0" applyNumberFormat="1" applyFont="1" applyFill="1" applyBorder="1" applyAlignment="1">
      <alignment horizontal="center" vertical="center"/>
    </xf>
    <xf numFmtId="164" fontId="12" fillId="0" borderId="103" xfId="0" applyNumberFormat="1" applyFont="1" applyBorder="1" applyAlignment="1">
      <alignment horizontal="center" vertical="center"/>
    </xf>
    <xf numFmtId="164" fontId="12" fillId="0" borderId="35" xfId="0" applyNumberFormat="1" applyFont="1" applyBorder="1" applyAlignment="1">
      <alignment horizontal="center" vertical="center"/>
    </xf>
    <xf numFmtId="0" fontId="1" fillId="33" borderId="6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quotePrefix="1">
      <alignment horizontal="left"/>
    </xf>
    <xf numFmtId="168" fontId="2" fillId="0" borderId="0" xfId="0" applyNumberFormat="1" applyFont="1" applyAlignment="1" applyProtection="1" quotePrefix="1">
      <alignment horizontal="left"/>
      <protection/>
    </xf>
    <xf numFmtId="168" fontId="3" fillId="0" borderId="0" xfId="0" applyNumberFormat="1" applyFont="1" applyAlignment="1" applyProtection="1" quotePrefix="1">
      <alignment horizontal="left"/>
      <protection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left"/>
    </xf>
    <xf numFmtId="164" fontId="1" fillId="0" borderId="56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56" xfId="0" applyNumberFormat="1" applyFont="1" applyBorder="1" applyAlignment="1">
      <alignment/>
    </xf>
    <xf numFmtId="164" fontId="2" fillId="0" borderId="64" xfId="0" applyNumberFormat="1" applyFont="1" applyBorder="1" applyAlignment="1">
      <alignment/>
    </xf>
    <xf numFmtId="164" fontId="2" fillId="0" borderId="104" xfId="0" applyNumberFormat="1" applyFont="1" applyBorder="1" applyAlignment="1">
      <alignment/>
    </xf>
    <xf numFmtId="164" fontId="2" fillId="0" borderId="92" xfId="0" applyNumberFormat="1" applyFont="1" applyBorder="1" applyAlignment="1">
      <alignment/>
    </xf>
    <xf numFmtId="164" fontId="2" fillId="0" borderId="116" xfId="0" applyNumberFormat="1" applyFont="1" applyBorder="1" applyAlignment="1">
      <alignment/>
    </xf>
    <xf numFmtId="164" fontId="2" fillId="0" borderId="122" xfId="0" applyNumberFormat="1" applyFont="1" applyBorder="1" applyAlignment="1">
      <alignment/>
    </xf>
    <xf numFmtId="164" fontId="2" fillId="0" borderId="86" xfId="0" applyNumberFormat="1" applyFont="1" applyBorder="1" applyAlignment="1">
      <alignment/>
    </xf>
    <xf numFmtId="164" fontId="2" fillId="0" borderId="138" xfId="0" applyNumberFormat="1" applyFont="1" applyBorder="1" applyAlignment="1">
      <alignment/>
    </xf>
    <xf numFmtId="164" fontId="2" fillId="0" borderId="110" xfId="0" applyNumberFormat="1" applyFont="1" applyBorder="1" applyAlignment="1">
      <alignment/>
    </xf>
    <xf numFmtId="164" fontId="2" fillId="0" borderId="54" xfId="0" applyNumberFormat="1" applyFont="1" applyBorder="1" applyAlignment="1">
      <alignment/>
    </xf>
    <xf numFmtId="164" fontId="2" fillId="0" borderId="57" xfId="0" applyNumberFormat="1" applyFont="1" applyBorder="1" applyAlignment="1">
      <alignment/>
    </xf>
    <xf numFmtId="164" fontId="2" fillId="0" borderId="8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24" xfId="0" applyFont="1" applyBorder="1" applyAlignment="1">
      <alignment/>
    </xf>
    <xf numFmtId="164" fontId="2" fillId="0" borderId="55" xfId="0" applyNumberFormat="1" applyFont="1" applyBorder="1" applyAlignment="1">
      <alignment/>
    </xf>
    <xf numFmtId="164" fontId="2" fillId="0" borderId="6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1" fillId="0" borderId="106" xfId="0" applyNumberFormat="1" applyFont="1" applyBorder="1" applyAlignment="1">
      <alignment horizontal="center"/>
    </xf>
    <xf numFmtId="164" fontId="2" fillId="0" borderId="106" xfId="0" applyNumberFormat="1" applyFont="1" applyBorder="1" applyAlignment="1">
      <alignment horizontal="center"/>
    </xf>
    <xf numFmtId="164" fontId="2" fillId="0" borderId="104" xfId="0" applyNumberFormat="1" applyFont="1" applyBorder="1" applyAlignment="1">
      <alignment horizontal="center"/>
    </xf>
    <xf numFmtId="164" fontId="2" fillId="0" borderId="92" xfId="0" applyNumberFormat="1" applyFont="1" applyBorder="1" applyAlignment="1">
      <alignment horizontal="center"/>
    </xf>
    <xf numFmtId="164" fontId="2" fillId="0" borderId="116" xfId="0" applyNumberFormat="1" applyFont="1" applyBorder="1" applyAlignment="1">
      <alignment horizontal="center"/>
    </xf>
    <xf numFmtId="164" fontId="23" fillId="0" borderId="48" xfId="0" applyNumberFormat="1" applyFont="1" applyBorder="1" applyAlignment="1">
      <alignment horizontal="center"/>
    </xf>
    <xf numFmtId="164" fontId="23" fillId="0" borderId="22" xfId="0" applyNumberFormat="1" applyFont="1" applyBorder="1" applyAlignment="1">
      <alignment horizontal="center"/>
    </xf>
    <xf numFmtId="164" fontId="12" fillId="0" borderId="48" xfId="0" applyNumberFormat="1" applyFont="1" applyBorder="1" applyAlignment="1">
      <alignment horizontal="center"/>
    </xf>
    <xf numFmtId="164" fontId="12" fillId="0" borderId="22" xfId="0" applyNumberFormat="1" applyFont="1" applyBorder="1" applyAlignment="1">
      <alignment horizontal="center"/>
    </xf>
    <xf numFmtId="164" fontId="12" fillId="0" borderId="119" xfId="0" applyNumberFormat="1" applyFont="1" applyBorder="1" applyAlignment="1">
      <alignment horizontal="center"/>
    </xf>
    <xf numFmtId="164" fontId="12" fillId="0" borderId="23" xfId="0" applyNumberFormat="1" applyFont="1" applyBorder="1" applyAlignment="1">
      <alignment horizontal="center"/>
    </xf>
    <xf numFmtId="164" fontId="12" fillId="0" borderId="97" xfId="0" applyNumberFormat="1" applyFont="1" applyBorder="1" applyAlignment="1">
      <alignment horizontal="center"/>
    </xf>
    <xf numFmtId="164" fontId="12" fillId="0" borderId="61" xfId="0" applyNumberFormat="1" applyFont="1" applyBorder="1" applyAlignment="1">
      <alignment horizontal="center"/>
    </xf>
    <xf numFmtId="164" fontId="12" fillId="0" borderId="52" xfId="0" applyNumberFormat="1" applyFont="1" applyBorder="1" applyAlignment="1">
      <alignment horizontal="center"/>
    </xf>
    <xf numFmtId="164" fontId="12" fillId="0" borderId="27" xfId="0" applyNumberFormat="1" applyFont="1" applyBorder="1" applyAlignment="1">
      <alignment horizontal="center"/>
    </xf>
    <xf numFmtId="164" fontId="1" fillId="0" borderId="54" xfId="0" applyNumberFormat="1" applyFont="1" applyBorder="1" applyAlignment="1">
      <alignment/>
    </xf>
    <xf numFmtId="164" fontId="1" fillId="0" borderId="64" xfId="0" applyNumberFormat="1" applyFont="1" applyBorder="1" applyAlignment="1">
      <alignment/>
    </xf>
    <xf numFmtId="0" fontId="23" fillId="33" borderId="13" xfId="0" applyFont="1" applyFill="1" applyBorder="1" applyAlignment="1">
      <alignment horizontal="center" vertical="center"/>
    </xf>
    <xf numFmtId="0" fontId="1" fillId="33" borderId="10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33" borderId="9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01" xfId="0" applyFont="1" applyFill="1" applyBorder="1" applyAlignment="1">
      <alignment/>
    </xf>
    <xf numFmtId="0" fontId="2" fillId="0" borderId="12" xfId="0" applyFont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54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56" xfId="0" applyNumberFormat="1" applyFont="1" applyBorder="1" applyAlignment="1">
      <alignment/>
    </xf>
    <xf numFmtId="164" fontId="2" fillId="0" borderId="12" xfId="0" applyNumberFormat="1" applyFont="1" applyBorder="1" applyAlignment="1" quotePrefix="1">
      <alignment horizontal="right"/>
    </xf>
    <xf numFmtId="0" fontId="0" fillId="0" borderId="12" xfId="0" applyFont="1" applyBorder="1" applyAlignment="1">
      <alignment/>
    </xf>
    <xf numFmtId="164" fontId="2" fillId="0" borderId="89" xfId="0" applyNumberFormat="1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05" xfId="0" applyNumberFormat="1" applyFont="1" applyBorder="1" applyAlignment="1">
      <alignment/>
    </xf>
    <xf numFmtId="164" fontId="2" fillId="0" borderId="58" xfId="0" applyNumberFormat="1" applyFont="1" applyBorder="1" applyAlignment="1">
      <alignment/>
    </xf>
    <xf numFmtId="0" fontId="2" fillId="0" borderId="13" xfId="0" applyFont="1" applyBorder="1" applyAlignment="1">
      <alignment/>
    </xf>
    <xf numFmtId="164" fontId="2" fillId="0" borderId="64" xfId="0" applyNumberFormat="1" applyFont="1" applyBorder="1" applyAlignment="1">
      <alignment/>
    </xf>
    <xf numFmtId="164" fontId="2" fillId="0" borderId="59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2" xfId="0" applyFont="1" applyBorder="1" applyAlignment="1">
      <alignment/>
    </xf>
    <xf numFmtId="164" fontId="2" fillId="0" borderId="38" xfId="0" applyNumberFormat="1" applyFont="1" applyFill="1" applyBorder="1" applyAlignment="1">
      <alignment/>
    </xf>
    <xf numFmtId="164" fontId="2" fillId="0" borderId="103" xfId="0" applyNumberFormat="1" applyFont="1" applyFill="1" applyBorder="1" applyAlignment="1">
      <alignment/>
    </xf>
    <xf numFmtId="164" fontId="2" fillId="0" borderId="4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3" borderId="89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1" fillId="33" borderId="84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3" fillId="33" borderId="139" xfId="0" applyFont="1" applyFill="1" applyBorder="1" applyAlignment="1" quotePrefix="1">
      <alignment horizontal="center"/>
    </xf>
    <xf numFmtId="0" fontId="23" fillId="33" borderId="88" xfId="0" applyFont="1" applyFill="1" applyBorder="1" applyAlignment="1" quotePrefix="1">
      <alignment horizontal="center"/>
    </xf>
    <xf numFmtId="0" fontId="23" fillId="33" borderId="10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 wrapText="1"/>
    </xf>
    <xf numFmtId="0" fontId="23" fillId="33" borderId="83" xfId="0" applyFont="1" applyFill="1" applyBorder="1" applyAlignment="1">
      <alignment horizontal="center"/>
    </xf>
    <xf numFmtId="0" fontId="23" fillId="33" borderId="24" xfId="0" applyFont="1" applyFill="1" applyBorder="1" applyAlignment="1">
      <alignment horizontal="center" wrapText="1"/>
    </xf>
    <xf numFmtId="0" fontId="2" fillId="0" borderId="37" xfId="0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176" fontId="2" fillId="0" borderId="53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176" fontId="2" fillId="0" borderId="53" xfId="0" applyNumberFormat="1" applyFont="1" applyFill="1" applyBorder="1" applyAlignment="1">
      <alignment/>
    </xf>
    <xf numFmtId="0" fontId="2" fillId="0" borderId="89" xfId="0" applyFont="1" applyBorder="1" applyAlignment="1">
      <alignment/>
    </xf>
    <xf numFmtId="176" fontId="2" fillId="0" borderId="10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6" fontId="2" fillId="0" borderId="10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/>
    </xf>
    <xf numFmtId="176" fontId="2" fillId="0" borderId="83" xfId="0" applyNumberFormat="1" applyFont="1" applyFill="1" applyBorder="1" applyAlignment="1">
      <alignment/>
    </xf>
    <xf numFmtId="177" fontId="2" fillId="0" borderId="23" xfId="0" applyNumberFormat="1" applyFont="1" applyFill="1" applyBorder="1" applyAlignment="1">
      <alignment/>
    </xf>
    <xf numFmtId="0" fontId="1" fillId="0" borderId="91" xfId="0" applyFont="1" applyBorder="1" applyAlignment="1">
      <alignment horizontal="center" vertical="center"/>
    </xf>
    <xf numFmtId="176" fontId="23" fillId="0" borderId="25" xfId="0" applyNumberFormat="1" applyFont="1" applyBorder="1" applyAlignment="1">
      <alignment vertical="center"/>
    </xf>
    <xf numFmtId="177" fontId="23" fillId="0" borderId="26" xfId="0" applyNumberFormat="1" applyFont="1" applyBorder="1" applyAlignment="1">
      <alignment vertical="center"/>
    </xf>
    <xf numFmtId="176" fontId="23" fillId="0" borderId="93" xfId="0" applyNumberFormat="1" applyFont="1" applyFill="1" applyBorder="1" applyAlignment="1">
      <alignment vertical="center"/>
    </xf>
    <xf numFmtId="177" fontId="23" fillId="0" borderId="26" xfId="0" applyNumberFormat="1" applyFont="1" applyFill="1" applyBorder="1" applyAlignment="1">
      <alignment vertical="center"/>
    </xf>
    <xf numFmtId="176" fontId="23" fillId="0" borderId="25" xfId="0" applyNumberFormat="1" applyFont="1" applyFill="1" applyBorder="1" applyAlignment="1">
      <alignment vertical="center"/>
    </xf>
    <xf numFmtId="177" fontId="23" fillId="0" borderId="27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0" xfId="0" applyNumberFormat="1" applyFont="1" applyFill="1" applyBorder="1" applyAlignment="1">
      <alignment/>
    </xf>
    <xf numFmtId="178" fontId="2" fillId="0" borderId="12" xfId="0" applyNumberFormat="1" applyFont="1" applyBorder="1" applyAlignment="1">
      <alignment/>
    </xf>
    <xf numFmtId="177" fontId="2" fillId="0" borderId="53" xfId="0" applyNumberFormat="1" applyFont="1" applyFill="1" applyBorder="1" applyAlignment="1">
      <alignment/>
    </xf>
    <xf numFmtId="176" fontId="2" fillId="0" borderId="83" xfId="0" applyNumberFormat="1" applyFont="1" applyBorder="1" applyAlignment="1">
      <alignment/>
    </xf>
    <xf numFmtId="177" fontId="2" fillId="0" borderId="83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176" fontId="23" fillId="0" borderId="93" xfId="0" applyNumberFormat="1" applyFont="1" applyBorder="1" applyAlignment="1">
      <alignment vertical="center"/>
    </xf>
    <xf numFmtId="177" fontId="23" fillId="0" borderId="93" xfId="0" applyNumberFormat="1" applyFont="1" applyFill="1" applyBorder="1" applyAlignment="1">
      <alignment vertical="center"/>
    </xf>
    <xf numFmtId="177" fontId="23" fillId="0" borderId="25" xfId="0" applyNumberFormat="1" applyFont="1" applyFill="1" applyBorder="1" applyAlignment="1">
      <alignment vertical="center"/>
    </xf>
    <xf numFmtId="0" fontId="1" fillId="33" borderId="140" xfId="0" applyFont="1" applyFill="1" applyBorder="1" applyAlignment="1">
      <alignment horizontal="left"/>
    </xf>
    <xf numFmtId="0" fontId="23" fillId="33" borderId="86" xfId="0" applyFont="1" applyFill="1" applyBorder="1" applyAlignment="1" quotePrefix="1">
      <alignment horizontal="center"/>
    </xf>
    <xf numFmtId="176" fontId="2" fillId="0" borderId="56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22" xfId="0" applyNumberFormat="1" applyFont="1" applyFill="1" applyBorder="1" applyAlignment="1">
      <alignment/>
    </xf>
    <xf numFmtId="176" fontId="2" fillId="0" borderId="56" xfId="0" applyNumberFormat="1" applyFont="1" applyFill="1" applyBorder="1" applyAlignment="1">
      <alignment/>
    </xf>
    <xf numFmtId="176" fontId="2" fillId="0" borderId="64" xfId="0" applyNumberFormat="1" applyFont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2" fillId="0" borderId="64" xfId="0" applyNumberFormat="1" applyFont="1" applyFill="1" applyBorder="1" applyAlignment="1">
      <alignment/>
    </xf>
    <xf numFmtId="176" fontId="2" fillId="0" borderId="23" xfId="0" applyNumberFormat="1" applyFont="1" applyFill="1" applyBorder="1" applyAlignment="1">
      <alignment/>
    </xf>
    <xf numFmtId="176" fontId="23" fillId="0" borderId="26" xfId="0" applyNumberFormat="1" applyFont="1" applyBorder="1" applyAlignment="1">
      <alignment horizontal="center" vertical="center"/>
    </xf>
    <xf numFmtId="176" fontId="23" fillId="0" borderId="92" xfId="0" applyNumberFormat="1" applyFont="1" applyFill="1" applyBorder="1" applyAlignment="1">
      <alignment horizontal="center" vertical="center"/>
    </xf>
    <xf numFmtId="176" fontId="23" fillId="0" borderId="27" xfId="0" applyNumberFormat="1" applyFont="1" applyFill="1" applyBorder="1" applyAlignment="1">
      <alignment horizontal="center" vertical="center"/>
    </xf>
    <xf numFmtId="176" fontId="2" fillId="0" borderId="22" xfId="0" applyNumberFormat="1" applyFont="1" applyBorder="1" applyAlignment="1">
      <alignment/>
    </xf>
    <xf numFmtId="176" fontId="2" fillId="0" borderId="12" xfId="0" applyNumberFormat="1" applyFont="1" applyFill="1" applyBorder="1" applyAlignment="1">
      <alignment/>
    </xf>
    <xf numFmtId="176" fontId="23" fillId="0" borderId="26" xfId="0" applyNumberFormat="1" applyFont="1" applyFill="1" applyBorder="1" applyAlignment="1">
      <alignment horizontal="center" vertical="center"/>
    </xf>
    <xf numFmtId="39" fontId="23" fillId="0" borderId="0" xfId="0" applyNumberFormat="1" applyFont="1" applyAlignment="1" applyProtection="1">
      <alignment horizontal="center"/>
      <protection/>
    </xf>
    <xf numFmtId="39" fontId="23" fillId="33" borderId="84" xfId="0" applyNumberFormat="1" applyFont="1" applyFill="1" applyBorder="1" applyAlignment="1" applyProtection="1">
      <alignment horizontal="center" vertical="center"/>
      <protection/>
    </xf>
    <xf numFmtId="177" fontId="23" fillId="33" borderId="89" xfId="0" applyNumberFormat="1" applyFont="1" applyFill="1" applyBorder="1" applyAlignment="1">
      <alignment horizontal="left" vertical="center"/>
    </xf>
    <xf numFmtId="39" fontId="23" fillId="33" borderId="83" xfId="0" applyNumberFormat="1" applyFont="1" applyFill="1" applyBorder="1" applyAlignment="1" applyProtection="1">
      <alignment horizontal="center" vertical="center"/>
      <protection/>
    </xf>
    <xf numFmtId="39" fontId="23" fillId="33" borderId="10" xfId="0" applyNumberFormat="1" applyFont="1" applyFill="1" applyBorder="1" applyAlignment="1" applyProtection="1">
      <alignment horizontal="center" vertical="center"/>
      <protection/>
    </xf>
    <xf numFmtId="39" fontId="23" fillId="33" borderId="13" xfId="0" applyNumberFormat="1" applyFont="1" applyFill="1" applyBorder="1" applyAlignment="1" applyProtection="1">
      <alignment horizontal="center" vertical="center" wrapText="1"/>
      <protection/>
    </xf>
    <xf numFmtId="39" fontId="23" fillId="33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177" fontId="12" fillId="0" borderId="53" xfId="0" applyNumberFormat="1" applyFont="1" applyFill="1" applyBorder="1" applyAlignment="1">
      <alignment/>
    </xf>
    <xf numFmtId="177" fontId="12" fillId="0" borderId="0" xfId="0" applyNumberFormat="1" applyFont="1" applyFill="1" applyBorder="1" applyAlignment="1">
      <alignment/>
    </xf>
    <xf numFmtId="177" fontId="12" fillId="0" borderId="12" xfId="0" applyNumberFormat="1" applyFont="1" applyFill="1" applyBorder="1" applyAlignment="1">
      <alignment/>
    </xf>
    <xf numFmtId="177" fontId="12" fillId="0" borderId="53" xfId="0" applyNumberFormat="1" applyFont="1" applyBorder="1" applyAlignment="1">
      <alignment/>
    </xf>
    <xf numFmtId="177" fontId="12" fillId="0" borderId="0" xfId="0" applyNumberFormat="1" applyFont="1" applyBorder="1" applyAlignment="1">
      <alignment/>
    </xf>
    <xf numFmtId="177" fontId="12" fillId="0" borderId="12" xfId="0" applyNumberFormat="1" applyFont="1" applyBorder="1" applyAlignment="1">
      <alignment/>
    </xf>
    <xf numFmtId="177" fontId="12" fillId="0" borderId="22" xfId="0" applyNumberFormat="1" applyFont="1" applyFill="1" applyBorder="1" applyAlignment="1">
      <alignment/>
    </xf>
    <xf numFmtId="0" fontId="12" fillId="0" borderId="89" xfId="0" applyFont="1" applyBorder="1" applyAlignment="1">
      <alignment/>
    </xf>
    <xf numFmtId="177" fontId="12" fillId="0" borderId="83" xfId="0" applyNumberFormat="1" applyFont="1" applyFill="1" applyBorder="1" applyAlignment="1">
      <alignment/>
    </xf>
    <xf numFmtId="177" fontId="12" fillId="0" borderId="10" xfId="0" applyNumberFormat="1" applyFont="1" applyFill="1" applyBorder="1" applyAlignment="1">
      <alignment/>
    </xf>
    <xf numFmtId="177" fontId="12" fillId="0" borderId="83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0" fontId="23" fillId="0" borderId="91" xfId="0" applyFont="1" applyFill="1" applyBorder="1" applyAlignment="1">
      <alignment horizontal="center" vertical="center"/>
    </xf>
    <xf numFmtId="177" fontId="23" fillId="0" borderId="39" xfId="0" applyNumberFormat="1" applyFont="1" applyFill="1" applyBorder="1" applyAlignment="1">
      <alignment vertical="center"/>
    </xf>
    <xf numFmtId="177" fontId="23" fillId="0" borderId="32" xfId="0" applyNumberFormat="1" applyFont="1" applyFill="1" applyBorder="1" applyAlignment="1">
      <alignment vertical="center"/>
    </xf>
    <xf numFmtId="177" fontId="23" fillId="0" borderId="36" xfId="0" applyNumberFormat="1" applyFont="1" applyFill="1" applyBorder="1" applyAlignment="1">
      <alignment vertical="center"/>
    </xf>
    <xf numFmtId="177" fontId="23" fillId="0" borderId="33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77" fontId="12" fillId="0" borderId="22" xfId="0" applyNumberFormat="1" applyFont="1" applyBorder="1" applyAlignment="1">
      <alignment/>
    </xf>
    <xf numFmtId="0" fontId="1" fillId="0" borderId="0" xfId="0" applyFont="1" applyAlignment="1">
      <alignment/>
    </xf>
    <xf numFmtId="0" fontId="12" fillId="33" borderId="54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23" fillId="33" borderId="64" xfId="0" applyFont="1" applyFill="1" applyBorder="1" applyAlignment="1">
      <alignment/>
    </xf>
    <xf numFmtId="0" fontId="23" fillId="33" borderId="83" xfId="0" applyFont="1" applyFill="1" applyBorder="1" applyAlignment="1">
      <alignment horizontal="right"/>
    </xf>
    <xf numFmtId="0" fontId="23" fillId="33" borderId="13" xfId="0" applyFont="1" applyFill="1" applyBorder="1" applyAlignment="1">
      <alignment horizontal="right"/>
    </xf>
    <xf numFmtId="0" fontId="23" fillId="33" borderId="10" xfId="0" applyFont="1" applyFill="1" applyBorder="1" applyAlignment="1">
      <alignment horizontal="right"/>
    </xf>
    <xf numFmtId="43" fontId="2" fillId="0" borderId="53" xfId="42" applyFont="1" applyBorder="1" applyAlignment="1">
      <alignment horizontal="right"/>
    </xf>
    <xf numFmtId="43" fontId="2" fillId="0" borderId="12" xfId="42" applyFont="1" applyBorder="1" applyAlignment="1">
      <alignment horizontal="right"/>
    </xf>
    <xf numFmtId="43" fontId="2" fillId="0" borderId="53" xfId="42" applyFont="1" applyBorder="1" applyAlignment="1">
      <alignment horizontal="right" vertical="center"/>
    </xf>
    <xf numFmtId="168" fontId="2" fillId="0" borderId="12" xfId="42" applyNumberFormat="1" applyFont="1" applyBorder="1" applyAlignment="1">
      <alignment horizontal="right" vertical="center"/>
    </xf>
    <xf numFmtId="43" fontId="2" fillId="0" borderId="0" xfId="42" applyFont="1" applyBorder="1" applyAlignment="1">
      <alignment horizontal="right" vertical="center"/>
    </xf>
    <xf numFmtId="43" fontId="2" fillId="0" borderId="0" xfId="42" applyNumberFormat="1" applyFont="1" applyBorder="1" applyAlignment="1">
      <alignment horizontal="right" vertical="center"/>
    </xf>
    <xf numFmtId="43" fontId="2" fillId="0" borderId="12" xfId="42" applyFont="1" applyBorder="1" applyAlignment="1">
      <alignment horizontal="right" vertical="center"/>
    </xf>
    <xf numFmtId="43" fontId="2" fillId="0" borderId="0" xfId="42" applyNumberFormat="1" applyFont="1" applyFill="1" applyBorder="1" applyAlignment="1">
      <alignment horizontal="right" vertical="center"/>
    </xf>
    <xf numFmtId="168" fontId="2" fillId="0" borderId="12" xfId="42" applyNumberFormat="1" applyFont="1" applyFill="1" applyBorder="1" applyAlignment="1">
      <alignment horizontal="right" vertical="center"/>
    </xf>
    <xf numFmtId="43" fontId="2" fillId="0" borderId="0" xfId="42" applyFont="1" applyFill="1" applyBorder="1" applyAlignment="1">
      <alignment horizontal="right" vertical="center"/>
    </xf>
    <xf numFmtId="43" fontId="2" fillId="0" borderId="83" xfId="42" applyFont="1" applyBorder="1" applyAlignment="1">
      <alignment horizontal="right"/>
    </xf>
    <xf numFmtId="43" fontId="2" fillId="0" borderId="13" xfId="42" applyFont="1" applyBorder="1" applyAlignment="1">
      <alignment horizontal="right"/>
    </xf>
    <xf numFmtId="43" fontId="2" fillId="0" borderId="83" xfId="42" applyFont="1" applyBorder="1" applyAlignment="1">
      <alignment horizontal="right" vertical="center"/>
    </xf>
    <xf numFmtId="168" fontId="2" fillId="0" borderId="13" xfId="42" applyNumberFormat="1" applyFont="1" applyBorder="1" applyAlignment="1">
      <alignment horizontal="right" vertical="center"/>
    </xf>
    <xf numFmtId="43" fontId="2" fillId="0" borderId="10" xfId="42" applyFont="1" applyFill="1" applyBorder="1" applyAlignment="1">
      <alignment horizontal="right" vertical="center"/>
    </xf>
    <xf numFmtId="168" fontId="2" fillId="0" borderId="13" xfId="42" applyNumberFormat="1" applyFont="1" applyFill="1" applyBorder="1" applyAlignment="1">
      <alignment horizontal="right" vertical="center"/>
    </xf>
    <xf numFmtId="0" fontId="23" fillId="0" borderId="66" xfId="0" applyFont="1" applyBorder="1" applyAlignment="1">
      <alignment/>
    </xf>
    <xf numFmtId="43" fontId="23" fillId="0" borderId="83" xfId="42" applyFont="1" applyBorder="1" applyAlignment="1">
      <alignment horizontal="right"/>
    </xf>
    <xf numFmtId="43" fontId="23" fillId="0" borderId="13" xfId="42" applyFont="1" applyBorder="1" applyAlignment="1">
      <alignment horizontal="right"/>
    </xf>
    <xf numFmtId="43" fontId="23" fillId="0" borderId="10" xfId="42" applyFont="1" applyBorder="1" applyAlignment="1">
      <alignment horizontal="right" vertical="center"/>
    </xf>
    <xf numFmtId="168" fontId="23" fillId="0" borderId="10" xfId="42" applyNumberFormat="1" applyFont="1" applyBorder="1" applyAlignment="1">
      <alignment horizontal="right" vertical="center"/>
    </xf>
    <xf numFmtId="43" fontId="23" fillId="0" borderId="65" xfId="42" applyFont="1" applyFill="1" applyBorder="1" applyAlignment="1">
      <alignment horizontal="right" vertical="center"/>
    </xf>
    <xf numFmtId="168" fontId="23" fillId="0" borderId="15" xfId="42" applyNumberFormat="1" applyFont="1" applyFill="1" applyBorder="1" applyAlignment="1">
      <alignment horizontal="right" vertical="center"/>
    </xf>
    <xf numFmtId="43" fontId="23" fillId="0" borderId="65" xfId="42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23" fillId="33" borderId="140" xfId="0" applyFont="1" applyFill="1" applyBorder="1" applyAlignment="1">
      <alignment horizontal="left" vertical="center"/>
    </xf>
    <xf numFmtId="0" fontId="23" fillId="33" borderId="86" xfId="0" applyFont="1" applyFill="1" applyBorder="1" applyAlignment="1" quotePrefix="1">
      <alignment horizontal="center" vertical="center"/>
    </xf>
    <xf numFmtId="0" fontId="23" fillId="33" borderId="139" xfId="0" applyFont="1" applyFill="1" applyBorder="1" applyAlignment="1" quotePrefix="1">
      <alignment horizontal="center" vertical="center"/>
    </xf>
    <xf numFmtId="0" fontId="23" fillId="33" borderId="88" xfId="0" applyFont="1" applyFill="1" applyBorder="1" applyAlignment="1" quotePrefix="1">
      <alignment horizontal="center" vertical="center"/>
    </xf>
    <xf numFmtId="177" fontId="2" fillId="0" borderId="56" xfId="0" applyNumberFormat="1" applyFont="1" applyBorder="1" applyAlignment="1">
      <alignment/>
    </xf>
    <xf numFmtId="177" fontId="2" fillId="0" borderId="64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23" fillId="0" borderId="91" xfId="0" applyFont="1" applyBorder="1" applyAlignment="1">
      <alignment horizontal="center" vertical="center"/>
    </xf>
    <xf numFmtId="0" fontId="23" fillId="33" borderId="140" xfId="0" applyFont="1" applyFill="1" applyBorder="1" applyAlignment="1">
      <alignment horizontal="left"/>
    </xf>
    <xf numFmtId="0" fontId="23" fillId="33" borderId="141" xfId="0" applyFont="1" applyFill="1" applyBorder="1" applyAlignment="1">
      <alignment horizontal="left"/>
    </xf>
    <xf numFmtId="0" fontId="23" fillId="0" borderId="3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10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8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10" xfId="0" applyFont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53" xfId="0" applyFont="1" applyBorder="1" applyAlignment="1">
      <alignment/>
    </xf>
    <xf numFmtId="2" fontId="2" fillId="0" borderId="56" xfId="0" applyNumberFormat="1" applyFont="1" applyFill="1" applyBorder="1" applyAlignment="1">
      <alignment horizontal="center"/>
    </xf>
    <xf numFmtId="2" fontId="2" fillId="0" borderId="53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43" fontId="2" fillId="0" borderId="56" xfId="42" applyFont="1" applyFill="1" applyBorder="1" applyAlignment="1">
      <alignment horizontal="center"/>
    </xf>
    <xf numFmtId="43" fontId="2" fillId="0" borderId="56" xfId="42" applyFont="1" applyBorder="1" applyAlignment="1">
      <alignment horizontal="center"/>
    </xf>
    <xf numFmtId="2" fontId="2" fillId="0" borderId="56" xfId="0" applyNumberFormat="1" applyFont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83" xfId="0" applyFont="1" applyBorder="1" applyAlignment="1">
      <alignment/>
    </xf>
    <xf numFmtId="164" fontId="2" fillId="0" borderId="56" xfId="0" applyNumberFormat="1" applyFont="1" applyFill="1" applyBorder="1" applyAlignment="1">
      <alignment horizontal="center"/>
    </xf>
    <xf numFmtId="164" fontId="2" fillId="0" borderId="53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1" fillId="0" borderId="65" xfId="0" applyFont="1" applyBorder="1" applyAlignment="1">
      <alignment/>
    </xf>
    <xf numFmtId="0" fontId="2" fillId="0" borderId="14" xfId="0" applyFont="1" applyBorder="1" applyAlignment="1" quotePrefix="1">
      <alignment horizontal="left"/>
    </xf>
    <xf numFmtId="0" fontId="2" fillId="0" borderId="15" xfId="0" applyFont="1" applyBorder="1" applyAlignment="1">
      <alignment/>
    </xf>
    <xf numFmtId="169" fontId="2" fillId="0" borderId="66" xfId="0" applyNumberFormat="1" applyFont="1" applyFill="1" applyBorder="1" applyAlignment="1">
      <alignment horizontal="center"/>
    </xf>
    <xf numFmtId="169" fontId="2" fillId="0" borderId="65" xfId="0" applyNumberFormat="1" applyFont="1" applyFill="1" applyBorder="1" applyAlignment="1">
      <alignment horizontal="center"/>
    </xf>
    <xf numFmtId="169" fontId="2" fillId="0" borderId="14" xfId="0" applyNumberFormat="1" applyFont="1" applyFill="1" applyBorder="1" applyAlignment="1">
      <alignment horizontal="center"/>
    </xf>
    <xf numFmtId="169" fontId="2" fillId="0" borderId="15" xfId="0" applyNumberFormat="1" applyFont="1" applyFill="1" applyBorder="1" applyAlignment="1">
      <alignment horizontal="center"/>
    </xf>
    <xf numFmtId="0" fontId="2" fillId="0" borderId="10" xfId="0" applyFont="1" applyBorder="1" applyAlignment="1" quotePrefix="1">
      <alignment horizontal="left"/>
    </xf>
    <xf numFmtId="0" fontId="1" fillId="0" borderId="83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/>
    </xf>
    <xf numFmtId="164" fontId="1" fillId="0" borderId="66" xfId="0" applyNumberFormat="1" applyFont="1" applyFill="1" applyBorder="1" applyAlignment="1">
      <alignment/>
    </xf>
    <xf numFmtId="164" fontId="1" fillId="0" borderId="66" xfId="0" applyNumberFormat="1" applyFont="1" applyBorder="1" applyAlignment="1">
      <alignment/>
    </xf>
    <xf numFmtId="164" fontId="1" fillId="0" borderId="65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0" fontId="3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33" borderId="6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43" fontId="2" fillId="0" borderId="10" xfId="42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39" fontId="2" fillId="0" borderId="0" xfId="42" applyNumberFormat="1" applyFont="1" applyFill="1" applyBorder="1" applyAlignment="1">
      <alignment horizontal="center"/>
    </xf>
    <xf numFmtId="2" fontId="2" fillId="0" borderId="0" xfId="42" applyNumberFormat="1" applyFont="1" applyBorder="1" applyAlignment="1">
      <alignment horizontal="center"/>
    </xf>
    <xf numFmtId="2" fontId="2" fillId="0" borderId="0" xfId="42" applyNumberFormat="1" applyFont="1" applyFill="1" applyBorder="1" applyAlignment="1">
      <alignment horizontal="center"/>
    </xf>
    <xf numFmtId="4" fontId="2" fillId="0" borderId="0" xfId="42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9" xfId="0" applyFont="1" applyBorder="1" applyAlignment="1">
      <alignment vertical="center"/>
    </xf>
    <xf numFmtId="0" fontId="2" fillId="0" borderId="10" xfId="0" applyFont="1" applyBorder="1" applyAlignment="1" quotePrefix="1">
      <alignment horizontal="left" vertical="center"/>
    </xf>
    <xf numFmtId="0" fontId="2" fillId="0" borderId="13" xfId="0" applyFont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3" fontId="2" fillId="0" borderId="0" xfId="42" applyFont="1" applyFill="1" applyBorder="1" applyAlignment="1">
      <alignment horizontal="center"/>
    </xf>
    <xf numFmtId="0" fontId="23" fillId="0" borderId="34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3" fillId="0" borderId="36" xfId="0" applyFont="1" applyBorder="1" applyAlignment="1">
      <alignment vertical="center"/>
    </xf>
    <xf numFmtId="164" fontId="23" fillId="0" borderId="32" xfId="0" applyNumberFormat="1" applyFont="1" applyFill="1" applyBorder="1" applyAlignment="1">
      <alignment horizontal="center" vertical="center"/>
    </xf>
    <xf numFmtId="164" fontId="23" fillId="0" borderId="32" xfId="0" applyNumberFormat="1" applyFont="1" applyBorder="1" applyAlignment="1">
      <alignment vertical="center"/>
    </xf>
    <xf numFmtId="164" fontId="23" fillId="0" borderId="32" xfId="0" applyNumberFormat="1" applyFont="1" applyFill="1" applyBorder="1" applyAlignment="1">
      <alignment vertical="center"/>
    </xf>
    <xf numFmtId="164" fontId="23" fillId="0" borderId="3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center"/>
    </xf>
    <xf numFmtId="0" fontId="1" fillId="33" borderId="69" xfId="0" applyFont="1" applyFill="1" applyBorder="1" applyAlignment="1" applyProtection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right" vertical="center"/>
      <protection/>
    </xf>
    <xf numFmtId="168" fontId="1" fillId="0" borderId="57" xfId="0" applyNumberFormat="1" applyFont="1" applyBorder="1" applyAlignment="1" applyProtection="1">
      <alignment horizontal="right" vertical="center"/>
      <protection/>
    </xf>
    <xf numFmtId="168" fontId="1" fillId="0" borderId="106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Font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83" xfId="0" applyNumberFormat="1" applyFont="1" applyBorder="1" applyAlignment="1" applyProtection="1">
      <alignment horizontal="center" vertical="center"/>
      <protection/>
    </xf>
    <xf numFmtId="0" fontId="2" fillId="0" borderId="37" xfId="0" applyNumberFormat="1" applyFont="1" applyBorder="1" applyAlignment="1" applyProtection="1">
      <alignment horizontal="center" vertical="center"/>
      <protection/>
    </xf>
    <xf numFmtId="0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168" fontId="2" fillId="0" borderId="53" xfId="0" applyNumberFormat="1" applyFont="1" applyBorder="1" applyAlignment="1" applyProtection="1">
      <alignment horizontal="right" vertical="center"/>
      <protection/>
    </xf>
    <xf numFmtId="168" fontId="2" fillId="0" borderId="12" xfId="0" applyNumberFormat="1" applyFont="1" applyFill="1" applyBorder="1" applyAlignment="1" applyProtection="1">
      <alignment horizontal="right" vertical="center"/>
      <protection/>
    </xf>
    <xf numFmtId="168" fontId="1" fillId="0" borderId="106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83" xfId="0" applyNumberFormat="1" applyFont="1" applyFill="1" applyBorder="1" applyAlignment="1" applyProtection="1">
      <alignment horizontal="center" vertical="center"/>
      <protection/>
    </xf>
    <xf numFmtId="0" fontId="2" fillId="0" borderId="9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33" borderId="65" xfId="0" applyFont="1" applyFill="1" applyBorder="1" applyAlignment="1" applyProtection="1">
      <alignment horizontal="center" vertical="center"/>
      <protection/>
    </xf>
    <xf numFmtId="0" fontId="15" fillId="0" borderId="53" xfId="0" applyFont="1" applyBorder="1" applyAlignment="1" applyProtection="1">
      <alignment horizontal="center" vertical="center"/>
      <protection/>
    </xf>
    <xf numFmtId="168" fontId="2" fillId="0" borderId="53" xfId="0" applyNumberFormat="1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center" vertical="center"/>
      <protection/>
    </xf>
    <xf numFmtId="168" fontId="2" fillId="0" borderId="12" xfId="0" applyNumberFormat="1" applyFont="1" applyBorder="1" applyAlignment="1" applyProtection="1">
      <alignment horizontal="center" vertical="center"/>
      <protection/>
    </xf>
    <xf numFmtId="168" fontId="2" fillId="0" borderId="12" xfId="0" applyNumberFormat="1" applyFont="1" applyBorder="1" applyAlignment="1" applyProtection="1">
      <alignment horizontal="right" vertical="center"/>
      <protection/>
    </xf>
    <xf numFmtId="0" fontId="15" fillId="0" borderId="53" xfId="0" applyNumberFormat="1" applyFont="1" applyBorder="1" applyAlignment="1" applyProtection="1">
      <alignment horizontal="center" vertical="center"/>
      <protection/>
    </xf>
    <xf numFmtId="168" fontId="2" fillId="0" borderId="53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right" vertical="center"/>
    </xf>
    <xf numFmtId="168" fontId="2" fillId="0" borderId="12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5" fillId="0" borderId="83" xfId="0" applyNumberFormat="1" applyFont="1" applyBorder="1" applyAlignment="1" applyProtection="1">
      <alignment horizontal="center" vertical="center"/>
      <protection/>
    </xf>
    <xf numFmtId="181" fontId="13" fillId="0" borderId="0" xfId="0" applyNumberFormat="1" applyFont="1" applyAlignment="1">
      <alignment horizontal="center" vertical="center"/>
    </xf>
    <xf numFmtId="181" fontId="10" fillId="0" borderId="0" xfId="0" applyNumberFormat="1" applyFont="1" applyAlignment="1">
      <alignment horizontal="center" vertical="center"/>
    </xf>
    <xf numFmtId="169" fontId="14" fillId="0" borderId="0" xfId="0" applyNumberFormat="1" applyFont="1" applyAlignment="1">
      <alignment horizontal="center" vertical="center"/>
    </xf>
    <xf numFmtId="181" fontId="14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3" fillId="33" borderId="140" xfId="0" applyFont="1" applyFill="1" applyBorder="1" applyAlignment="1" applyProtection="1">
      <alignment horizontal="left" vertical="center"/>
      <protection/>
    </xf>
    <xf numFmtId="0" fontId="23" fillId="33" borderId="87" xfId="0" applyFont="1" applyFill="1" applyBorder="1" applyAlignment="1" quotePrefix="1">
      <alignment horizontal="center" vertical="center"/>
    </xf>
    <xf numFmtId="0" fontId="23" fillId="33" borderId="87" xfId="0" applyNumberFormat="1" applyFont="1" applyFill="1" applyBorder="1" applyAlignment="1" quotePrefix="1">
      <alignment horizontal="center" vertical="center"/>
    </xf>
    <xf numFmtId="0" fontId="2" fillId="0" borderId="37" xfId="0" applyFont="1" applyBorder="1" applyAlignment="1" applyProtection="1">
      <alignment horizontal="left" vertical="center"/>
      <protection/>
    </xf>
    <xf numFmtId="168" fontId="2" fillId="0" borderId="22" xfId="0" applyNumberFormat="1" applyFont="1" applyBorder="1" applyAlignment="1">
      <alignment horizontal="right" vertical="center"/>
    </xf>
    <xf numFmtId="168" fontId="2" fillId="0" borderId="22" xfId="0" applyNumberFormat="1" applyFont="1" applyFill="1" applyBorder="1" applyAlignment="1">
      <alignment horizontal="right" vertical="center"/>
    </xf>
    <xf numFmtId="168" fontId="2" fillId="0" borderId="0" xfId="42" applyNumberFormat="1" applyFont="1" applyBorder="1" applyAlignment="1">
      <alignment horizontal="right" vertical="center"/>
    </xf>
    <xf numFmtId="168" fontId="2" fillId="0" borderId="0" xfId="42" applyNumberFormat="1" applyFont="1" applyFill="1" applyBorder="1" applyAlignment="1">
      <alignment horizontal="right" vertical="center"/>
    </xf>
    <xf numFmtId="168" fontId="2" fillId="0" borderId="22" xfId="42" applyNumberFormat="1" applyFont="1" applyFill="1" applyBorder="1" applyAlignment="1">
      <alignment horizontal="right" vertical="center"/>
    </xf>
    <xf numFmtId="0" fontId="2" fillId="0" borderId="89" xfId="0" applyFont="1" applyBorder="1" applyAlignment="1" applyProtection="1">
      <alignment horizontal="left" vertical="center"/>
      <protection/>
    </xf>
    <xf numFmtId="168" fontId="2" fillId="0" borderId="10" xfId="0" applyNumberFormat="1" applyFont="1" applyBorder="1" applyAlignment="1">
      <alignment horizontal="right" vertical="center"/>
    </xf>
    <xf numFmtId="168" fontId="2" fillId="0" borderId="10" xfId="42" applyNumberFormat="1" applyFont="1" applyBorder="1" applyAlignment="1">
      <alignment horizontal="right" vertical="center"/>
    </xf>
    <xf numFmtId="168" fontId="2" fillId="0" borderId="10" xfId="42" applyNumberFormat="1" applyFont="1" applyFill="1" applyBorder="1" applyAlignment="1">
      <alignment horizontal="right" vertical="center"/>
    </xf>
    <xf numFmtId="168" fontId="2" fillId="0" borderId="23" xfId="42" applyNumberFormat="1" applyFont="1" applyFill="1" applyBorder="1" applyAlignment="1">
      <alignment horizontal="right" vertical="center"/>
    </xf>
    <xf numFmtId="0" fontId="23" fillId="0" borderId="91" xfId="0" applyFont="1" applyBorder="1" applyAlignment="1" applyProtection="1">
      <alignment horizontal="left" vertical="center"/>
      <protection/>
    </xf>
    <xf numFmtId="168" fontId="23" fillId="0" borderId="25" xfId="0" applyNumberFormat="1" applyFont="1" applyBorder="1" applyAlignment="1">
      <alignment horizontal="right" vertical="center"/>
    </xf>
    <xf numFmtId="168" fontId="23" fillId="0" borderId="25" xfId="42" applyNumberFormat="1" applyFont="1" applyBorder="1" applyAlignment="1">
      <alignment horizontal="right" vertical="center"/>
    </xf>
    <xf numFmtId="168" fontId="23" fillId="0" borderId="25" xfId="42" applyNumberFormat="1" applyFont="1" applyFill="1" applyBorder="1" applyAlignment="1">
      <alignment horizontal="right" vertical="center"/>
    </xf>
    <xf numFmtId="168" fontId="23" fillId="0" borderId="27" xfId="42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3" fillId="33" borderId="15" xfId="0" applyFont="1" applyFill="1" applyBorder="1" applyAlignment="1" quotePrefix="1">
      <alignment horizontal="center" vertical="center"/>
    </xf>
    <xf numFmtId="166" fontId="23" fillId="33" borderId="66" xfId="0" applyNumberFormat="1" applyFont="1" applyFill="1" applyBorder="1" applyAlignment="1" quotePrefix="1">
      <alignment horizontal="center" vertical="center"/>
    </xf>
    <xf numFmtId="166" fontId="23" fillId="33" borderId="15" xfId="0" applyNumberFormat="1" applyFont="1" applyFill="1" applyBorder="1" applyAlignment="1" quotePrefix="1">
      <alignment horizontal="center" vertical="center"/>
    </xf>
    <xf numFmtId="166" fontId="2" fillId="0" borderId="12" xfId="42" applyNumberFormat="1" applyFont="1" applyBorder="1" applyAlignment="1">
      <alignment horizontal="right" vertical="center"/>
    </xf>
    <xf numFmtId="166" fontId="2" fillId="0" borderId="56" xfId="42" applyNumberFormat="1" applyFont="1" applyBorder="1" applyAlignment="1">
      <alignment horizontal="right" vertical="center"/>
    </xf>
    <xf numFmtId="166" fontId="2" fillId="0" borderId="12" xfId="42" applyNumberFormat="1" applyFont="1" applyFill="1" applyBorder="1" applyAlignment="1">
      <alignment horizontal="right" vertical="center"/>
    </xf>
    <xf numFmtId="166" fontId="2" fillId="0" borderId="13" xfId="42" applyNumberFormat="1" applyFont="1" applyBorder="1" applyAlignment="1">
      <alignment horizontal="right" vertical="center"/>
    </xf>
    <xf numFmtId="166" fontId="2" fillId="0" borderId="64" xfId="42" applyNumberFormat="1" applyFont="1" applyBorder="1" applyAlignment="1">
      <alignment horizontal="right" vertical="center"/>
    </xf>
    <xf numFmtId="166" fontId="2" fillId="0" borderId="13" xfId="42" applyNumberFormat="1" applyFont="1" applyFill="1" applyBorder="1" applyAlignment="1">
      <alignment horizontal="right" vertical="center"/>
    </xf>
    <xf numFmtId="0" fontId="23" fillId="0" borderId="66" xfId="0" applyFont="1" applyBorder="1" applyAlignment="1">
      <alignment vertical="center"/>
    </xf>
    <xf numFmtId="166" fontId="23" fillId="0" borderId="13" xfId="42" applyNumberFormat="1" applyFont="1" applyBorder="1" applyAlignment="1">
      <alignment horizontal="right" vertical="center"/>
    </xf>
    <xf numFmtId="166" fontId="23" fillId="0" borderId="13" xfId="42" applyNumberFormat="1" applyFont="1" applyFill="1" applyBorder="1" applyAlignment="1">
      <alignment horizontal="right" vertical="center"/>
    </xf>
    <xf numFmtId="166" fontId="23" fillId="0" borderId="66" xfId="42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left"/>
    </xf>
    <xf numFmtId="178" fontId="2" fillId="0" borderId="22" xfId="0" applyNumberFormat="1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169" fontId="2" fillId="0" borderId="28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9" fontId="2" fillId="0" borderId="22" xfId="0" applyNumberFormat="1" applyFont="1" applyBorder="1" applyAlignment="1">
      <alignment/>
    </xf>
    <xf numFmtId="169" fontId="2" fillId="0" borderId="31" xfId="0" applyNumberFormat="1" applyFont="1" applyBorder="1" applyAlignment="1">
      <alignment/>
    </xf>
    <xf numFmtId="169" fontId="2" fillId="0" borderId="25" xfId="0" applyNumberFormat="1" applyFont="1" applyBorder="1" applyAlignment="1">
      <alignment/>
    </xf>
    <xf numFmtId="169" fontId="2" fillId="0" borderId="27" xfId="0" applyNumberFormat="1" applyFont="1" applyBorder="1" applyAlignment="1">
      <alignment/>
    </xf>
    <xf numFmtId="2" fontId="15" fillId="0" borderId="66" xfId="0" applyNumberFormat="1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3" fillId="0" borderId="32" xfId="0" applyFont="1" applyBorder="1" applyAlignment="1">
      <alignment vertical="center"/>
    </xf>
    <xf numFmtId="2" fontId="1" fillId="0" borderId="103" xfId="0" applyNumberFormat="1" applyFont="1" applyBorder="1" applyAlignment="1">
      <alignment vertical="center"/>
    </xf>
    <xf numFmtId="1" fontId="2" fillId="0" borderId="15" xfId="0" applyNumberFormat="1" applyFont="1" applyBorder="1" applyAlignment="1">
      <alignment horizontal="center"/>
    </xf>
    <xf numFmtId="43" fontId="2" fillId="0" borderId="56" xfId="42" applyNumberFormat="1" applyFont="1" applyBorder="1" applyAlignment="1">
      <alignment/>
    </xf>
    <xf numFmtId="43" fontId="2" fillId="0" borderId="12" xfId="42" applyNumberFormat="1" applyFont="1" applyBorder="1" applyAlignment="1">
      <alignment/>
    </xf>
    <xf numFmtId="43" fontId="2" fillId="0" borderId="22" xfId="42" applyNumberFormat="1" applyFont="1" applyFill="1" applyBorder="1" applyAlignment="1">
      <alignment/>
    </xf>
    <xf numFmtId="43" fontId="2" fillId="0" borderId="12" xfId="42" applyNumberFormat="1" applyFont="1" applyFill="1" applyBorder="1" applyAlignment="1">
      <alignment/>
    </xf>
    <xf numFmtId="43" fontId="2" fillId="0" borderId="64" xfId="42" applyNumberFormat="1" applyFont="1" applyBorder="1" applyAlignment="1">
      <alignment/>
    </xf>
    <xf numFmtId="43" fontId="2" fillId="0" borderId="64" xfId="42" applyNumberFormat="1" applyFont="1" applyFill="1" applyBorder="1" applyAlignment="1">
      <alignment/>
    </xf>
    <xf numFmtId="43" fontId="2" fillId="0" borderId="104" xfId="42" applyNumberFormat="1" applyFont="1" applyFill="1" applyBorder="1" applyAlignment="1">
      <alignment/>
    </xf>
    <xf numFmtId="43" fontId="23" fillId="0" borderId="92" xfId="42" applyNumberFormat="1" applyFont="1" applyBorder="1" applyAlignment="1">
      <alignment horizontal="center" vertical="center"/>
    </xf>
    <xf numFmtId="43" fontId="23" fillId="0" borderId="26" xfId="42" applyNumberFormat="1" applyFont="1" applyBorder="1" applyAlignment="1">
      <alignment horizontal="center" vertical="center"/>
    </xf>
    <xf numFmtId="43" fontId="23" fillId="0" borderId="26" xfId="42" applyNumberFormat="1" applyFont="1" applyFill="1" applyBorder="1" applyAlignment="1">
      <alignment horizontal="center" vertical="center"/>
    </xf>
    <xf numFmtId="43" fontId="23" fillId="0" borderId="27" xfId="42" applyNumberFormat="1" applyFont="1" applyFill="1" applyBorder="1" applyAlignment="1">
      <alignment horizontal="center" vertical="center"/>
    </xf>
    <xf numFmtId="2" fontId="15" fillId="0" borderId="66" xfId="0" applyNumberFormat="1" applyFont="1" applyBorder="1" applyAlignment="1" quotePrefix="1">
      <alignment horizontal="right"/>
    </xf>
    <xf numFmtId="2" fontId="15" fillId="0" borderId="66" xfId="0" applyNumberFormat="1" applyFont="1" applyFill="1" applyBorder="1" applyAlignment="1">
      <alignment horizontal="right" vertical="center"/>
    </xf>
    <xf numFmtId="1" fontId="15" fillId="0" borderId="66" xfId="0" applyNumberFormat="1" applyFont="1" applyBorder="1" applyAlignment="1">
      <alignment horizontal="right"/>
    </xf>
    <xf numFmtId="2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68" xfId="0" applyFont="1" applyBorder="1" applyAlignment="1">
      <alignment/>
    </xf>
    <xf numFmtId="167" fontId="2" fillId="0" borderId="0" xfId="0" applyNumberFormat="1" applyFont="1" applyFill="1" applyAlignment="1">
      <alignment/>
    </xf>
    <xf numFmtId="176" fontId="2" fillId="0" borderId="22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vertical="center"/>
    </xf>
    <xf numFmtId="164" fontId="2" fillId="0" borderId="23" xfId="0" applyNumberFormat="1" applyFont="1" applyBorder="1" applyAlignment="1">
      <alignment horizontal="center"/>
    </xf>
    <xf numFmtId="164" fontId="2" fillId="0" borderId="61" xfId="0" applyNumberFormat="1" applyFont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164" fontId="2" fillId="0" borderId="69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8" fontId="1" fillId="0" borderId="22" xfId="0" applyNumberFormat="1" applyFont="1" applyBorder="1" applyAlignment="1" applyProtection="1">
      <alignment horizontal="center" vertical="center"/>
      <protection/>
    </xf>
    <xf numFmtId="168" fontId="1" fillId="0" borderId="22" xfId="0" applyNumberFormat="1" applyFont="1" applyFill="1" applyBorder="1" applyAlignment="1">
      <alignment horizontal="center" vertical="center"/>
    </xf>
    <xf numFmtId="164" fontId="12" fillId="0" borderId="0" xfId="0" applyNumberFormat="1" applyFont="1" applyBorder="1" applyAlignment="1">
      <alignment/>
    </xf>
    <xf numFmtId="0" fontId="23" fillId="33" borderId="62" xfId="0" applyFont="1" applyFill="1" applyBorder="1" applyAlignment="1">
      <alignment vertical="center"/>
    </xf>
    <xf numFmtId="0" fontId="23" fillId="33" borderId="60" xfId="0" applyFont="1" applyFill="1" applyBorder="1" applyAlignment="1">
      <alignment vertical="center"/>
    </xf>
    <xf numFmtId="0" fontId="23" fillId="33" borderId="92" xfId="0" applyFont="1" applyFill="1" applyBorder="1" applyAlignment="1">
      <alignment horizontal="center" vertical="center"/>
    </xf>
    <xf numFmtId="0" fontId="23" fillId="33" borderId="116" xfId="0" applyFont="1" applyFill="1" applyBorder="1" applyAlignment="1">
      <alignment horizontal="center" vertical="center"/>
    </xf>
    <xf numFmtId="0" fontId="23" fillId="33" borderId="38" xfId="0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/>
    </xf>
    <xf numFmtId="0" fontId="12" fillId="0" borderId="40" xfId="0" applyFont="1" applyBorder="1" applyAlignment="1">
      <alignment/>
    </xf>
    <xf numFmtId="164" fontId="12" fillId="0" borderId="56" xfId="0" applyNumberFormat="1" applyFont="1" applyBorder="1" applyAlignment="1">
      <alignment/>
    </xf>
    <xf numFmtId="175" fontId="12" fillId="0" borderId="56" xfId="0" applyNumberFormat="1" applyFont="1" applyBorder="1" applyAlignment="1">
      <alignment horizontal="center"/>
    </xf>
    <xf numFmtId="175" fontId="12" fillId="0" borderId="106" xfId="0" applyNumberFormat="1" applyFont="1" applyBorder="1" applyAlignment="1">
      <alignment horizontal="center"/>
    </xf>
    <xf numFmtId="164" fontId="12" fillId="0" borderId="37" xfId="0" applyNumberFormat="1" applyFont="1" applyBorder="1" applyAlignment="1">
      <alignment horizontal="center"/>
    </xf>
    <xf numFmtId="0" fontId="23" fillId="0" borderId="60" xfId="0" applyFont="1" applyBorder="1" applyAlignment="1">
      <alignment/>
    </xf>
    <xf numFmtId="164" fontId="23" fillId="0" borderId="92" xfId="0" applyNumberFormat="1" applyFont="1" applyBorder="1" applyAlignment="1">
      <alignment/>
    </xf>
    <xf numFmtId="164" fontId="23" fillId="0" borderId="116" xfId="0" applyNumberFormat="1" applyFont="1" applyBorder="1" applyAlignment="1">
      <alignment horizontal="right"/>
    </xf>
    <xf numFmtId="175" fontId="23" fillId="0" borderId="116" xfId="0" applyNumberFormat="1" applyFont="1" applyBorder="1" applyAlignment="1">
      <alignment horizontal="center"/>
    </xf>
    <xf numFmtId="164" fontId="23" fillId="0" borderId="91" xfId="0" applyNumberFormat="1" applyFont="1" applyBorder="1" applyAlignment="1">
      <alignment horizontal="center"/>
    </xf>
    <xf numFmtId="164" fontId="23" fillId="0" borderId="27" xfId="0" applyNumberFormat="1" applyFont="1" applyBorder="1" applyAlignment="1">
      <alignment horizontal="center"/>
    </xf>
    <xf numFmtId="164" fontId="12" fillId="0" borderId="0" xfId="0" applyNumberFormat="1" applyFont="1" applyAlignment="1">
      <alignment/>
    </xf>
    <xf numFmtId="43" fontId="2" fillId="0" borderId="22" xfId="42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/>
    </xf>
    <xf numFmtId="0" fontId="23" fillId="33" borderId="15" xfId="0" applyFont="1" applyFill="1" applyBorder="1" applyAlignment="1" quotePrefix="1">
      <alignment horizontal="center"/>
    </xf>
    <xf numFmtId="0" fontId="1" fillId="33" borderId="90" xfId="0" applyFont="1" applyFill="1" applyBorder="1" applyAlignment="1">
      <alignment horizontal="center"/>
    </xf>
    <xf numFmtId="0" fontId="12" fillId="0" borderId="102" xfId="0" applyFont="1" applyBorder="1" applyAlignment="1">
      <alignment horizontal="left" vertical="center" indent="1"/>
    </xf>
    <xf numFmtId="164" fontId="12" fillId="0" borderId="105" xfId="0" applyNumberFormat="1" applyFont="1" applyFill="1" applyBorder="1" applyAlignment="1">
      <alignment horizontal="right" vertical="center"/>
    </xf>
    <xf numFmtId="164" fontId="12" fillId="0" borderId="54" xfId="0" applyNumberFormat="1" applyFont="1" applyFill="1" applyBorder="1" applyAlignment="1">
      <alignment horizontal="right" vertical="center"/>
    </xf>
    <xf numFmtId="164" fontId="12" fillId="0" borderId="56" xfId="0" applyNumberFormat="1" applyFont="1" applyFill="1" applyBorder="1" applyAlignment="1">
      <alignment horizontal="right" vertical="center"/>
    </xf>
    <xf numFmtId="164" fontId="2" fillId="0" borderId="54" xfId="0" applyNumberFormat="1" applyFont="1" applyBorder="1" applyAlignment="1">
      <alignment horizontal="right" vertical="center"/>
    </xf>
    <xf numFmtId="164" fontId="2" fillId="0" borderId="57" xfId="0" applyNumberFormat="1" applyFont="1" applyBorder="1" applyAlignment="1">
      <alignment horizontal="right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54" xfId="0" applyNumberFormat="1" applyFont="1" applyBorder="1" applyAlignment="1">
      <alignment horizontal="center" vertical="center"/>
    </xf>
    <xf numFmtId="164" fontId="12" fillId="0" borderId="57" xfId="0" applyNumberFormat="1" applyFont="1" applyBorder="1" applyAlignment="1">
      <alignment horizontal="center" vertical="center"/>
    </xf>
    <xf numFmtId="164" fontId="12" fillId="0" borderId="90" xfId="0" applyNumberFormat="1" applyFont="1" applyFill="1" applyBorder="1" applyAlignment="1">
      <alignment horizontal="center" vertical="center"/>
    </xf>
    <xf numFmtId="164" fontId="12" fillId="0" borderId="38" xfId="0" applyNumberFormat="1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/>
    </xf>
    <xf numFmtId="168" fontId="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23" fillId="33" borderId="84" xfId="0" applyFont="1" applyFill="1" applyBorder="1" applyAlignment="1">
      <alignment/>
    </xf>
    <xf numFmtId="0" fontId="23" fillId="33" borderId="68" xfId="0" applyFont="1" applyFill="1" applyBorder="1" applyAlignment="1">
      <alignment/>
    </xf>
    <xf numFmtId="0" fontId="23" fillId="33" borderId="89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33" borderId="90" xfId="0" applyFont="1" applyFill="1" applyBorder="1" applyAlignment="1" quotePrefix="1">
      <alignment horizontal="center"/>
    </xf>
    <xf numFmtId="0" fontId="23" fillId="33" borderId="66" xfId="0" applyFont="1" applyFill="1" applyBorder="1" applyAlignment="1" quotePrefix="1">
      <alignment horizontal="center"/>
    </xf>
    <xf numFmtId="0" fontId="23" fillId="33" borderId="22" xfId="0" applyFont="1" applyFill="1" applyBorder="1" applyAlignment="1">
      <alignment horizontal="center"/>
    </xf>
    <xf numFmtId="0" fontId="23" fillId="33" borderId="101" xfId="0" applyFont="1" applyFill="1" applyBorder="1" applyAlignment="1">
      <alignment/>
    </xf>
    <xf numFmtId="0" fontId="12" fillId="0" borderId="105" xfId="0" applyFont="1" applyBorder="1" applyAlignment="1">
      <alignment/>
    </xf>
    <xf numFmtId="0" fontId="23" fillId="0" borderId="55" xfId="0" applyFont="1" applyBorder="1" applyAlignment="1" applyProtection="1">
      <alignment horizontal="left"/>
      <protection/>
    </xf>
    <xf numFmtId="164" fontId="23" fillId="0" borderId="105" xfId="0" applyNumberFormat="1" applyFont="1" applyBorder="1" applyAlignment="1">
      <alignment horizontal="right"/>
    </xf>
    <xf numFmtId="164" fontId="23" fillId="0" borderId="54" xfId="0" applyNumberFormat="1" applyFont="1" applyBorder="1" applyAlignment="1">
      <alignment horizontal="right"/>
    </xf>
    <xf numFmtId="164" fontId="23" fillId="0" borderId="57" xfId="0" applyNumberFormat="1" applyFont="1" applyFill="1" applyBorder="1" applyAlignment="1">
      <alignment horizontal="right"/>
    </xf>
    <xf numFmtId="164" fontId="23" fillId="0" borderId="11" xfId="0" applyNumberFormat="1" applyFont="1" applyBorder="1" applyAlignment="1">
      <alignment horizontal="center"/>
    </xf>
    <xf numFmtId="164" fontId="23" fillId="0" borderId="54" xfId="0" applyNumberFormat="1" applyFont="1" applyBorder="1" applyAlignment="1">
      <alignment horizontal="center"/>
    </xf>
    <xf numFmtId="164" fontId="23" fillId="0" borderId="57" xfId="0" applyNumberFormat="1" applyFont="1" applyBorder="1" applyAlignment="1">
      <alignment horizontal="center"/>
    </xf>
    <xf numFmtId="167" fontId="12" fillId="0" borderId="37" xfId="0" applyNumberFormat="1" applyFont="1" applyBorder="1" applyAlignment="1">
      <alignment horizontal="left"/>
    </xf>
    <xf numFmtId="164" fontId="12" fillId="0" borderId="53" xfId="0" applyNumberFormat="1" applyFont="1" applyBorder="1" applyAlignment="1">
      <alignment/>
    </xf>
    <xf numFmtId="164" fontId="12" fillId="0" borderId="37" xfId="0" applyNumberFormat="1" applyFont="1" applyBorder="1" applyAlignment="1">
      <alignment horizontal="right"/>
    </xf>
    <xf numFmtId="164" fontId="12" fillId="0" borderId="56" xfId="0" applyNumberFormat="1" applyFont="1" applyBorder="1" applyAlignment="1">
      <alignment horizontal="right"/>
    </xf>
    <xf numFmtId="164" fontId="12" fillId="0" borderId="12" xfId="0" applyNumberFormat="1" applyFont="1" applyBorder="1" applyAlignment="1">
      <alignment horizontal="center"/>
    </xf>
    <xf numFmtId="164" fontId="12" fillId="0" borderId="56" xfId="0" applyNumberFormat="1" applyFont="1" applyBorder="1" applyAlignment="1">
      <alignment horizontal="center"/>
    </xf>
    <xf numFmtId="164" fontId="12" fillId="0" borderId="106" xfId="0" applyNumberFormat="1" applyFont="1" applyBorder="1" applyAlignment="1">
      <alignment horizontal="center"/>
    </xf>
    <xf numFmtId="164" fontId="23" fillId="0" borderId="37" xfId="0" applyNumberFormat="1" applyFont="1" applyBorder="1" applyAlignment="1">
      <alignment horizontal="right"/>
    </xf>
    <xf numFmtId="164" fontId="23" fillId="0" borderId="56" xfId="0" applyNumberFormat="1" applyFont="1" applyBorder="1" applyAlignment="1">
      <alignment horizontal="right"/>
    </xf>
    <xf numFmtId="164" fontId="23" fillId="0" borderId="106" xfId="0" applyNumberFormat="1" applyFont="1" applyFill="1" applyBorder="1" applyAlignment="1">
      <alignment horizontal="right"/>
    </xf>
    <xf numFmtId="164" fontId="23" fillId="0" borderId="12" xfId="0" applyNumberFormat="1" applyFont="1" applyBorder="1" applyAlignment="1">
      <alignment horizontal="center"/>
    </xf>
    <xf numFmtId="164" fontId="23" fillId="0" borderId="56" xfId="0" applyNumberFormat="1" applyFont="1" applyBorder="1" applyAlignment="1">
      <alignment horizontal="center"/>
    </xf>
    <xf numFmtId="164" fontId="23" fillId="0" borderId="106" xfId="0" applyNumberFormat="1" applyFont="1" applyBorder="1" applyAlignment="1">
      <alignment horizontal="center"/>
    </xf>
    <xf numFmtId="0" fontId="37" fillId="0" borderId="0" xfId="0" applyFont="1" applyBorder="1" applyAlignment="1" applyProtection="1">
      <alignment horizontal="left"/>
      <protection/>
    </xf>
    <xf numFmtId="0" fontId="12" fillId="0" borderId="91" xfId="0" applyFont="1" applyBorder="1" applyAlignment="1">
      <alignment/>
    </xf>
    <xf numFmtId="0" fontId="23" fillId="0" borderId="25" xfId="0" applyFont="1" applyBorder="1" applyAlignment="1" applyProtection="1">
      <alignment horizontal="left"/>
      <protection/>
    </xf>
    <xf numFmtId="164" fontId="23" fillId="0" borderId="91" xfId="0" applyNumberFormat="1" applyFont="1" applyBorder="1" applyAlignment="1">
      <alignment horizontal="right"/>
    </xf>
    <xf numFmtId="164" fontId="23" fillId="0" borderId="92" xfId="0" applyNumberFormat="1" applyFont="1" applyBorder="1" applyAlignment="1">
      <alignment horizontal="right"/>
    </xf>
    <xf numFmtId="164" fontId="23" fillId="0" borderId="116" xfId="0" applyNumberFormat="1" applyFont="1" applyFill="1" applyBorder="1" applyAlignment="1">
      <alignment horizontal="right"/>
    </xf>
    <xf numFmtId="164" fontId="23" fillId="0" borderId="26" xfId="0" applyNumberFormat="1" applyFont="1" applyBorder="1" applyAlignment="1">
      <alignment horizontal="center"/>
    </xf>
    <xf numFmtId="164" fontId="23" fillId="0" borderId="92" xfId="0" applyNumberFormat="1" applyFont="1" applyBorder="1" applyAlignment="1">
      <alignment horizontal="center"/>
    </xf>
    <xf numFmtId="164" fontId="23" fillId="0" borderId="116" xfId="0" applyNumberFormat="1" applyFont="1" applyBorder="1" applyAlignment="1">
      <alignment horizontal="center"/>
    </xf>
    <xf numFmtId="0" fontId="12" fillId="0" borderId="0" xfId="0" applyFont="1" applyAlignment="1" quotePrefix="1">
      <alignment horizontal="left"/>
    </xf>
    <xf numFmtId="0" fontId="12" fillId="0" borderId="0" xfId="0" applyFont="1" applyAlignment="1">
      <alignment horizontal="left"/>
    </xf>
    <xf numFmtId="0" fontId="11" fillId="33" borderId="84" xfId="0" applyFont="1" applyFill="1" applyBorder="1" applyAlignment="1">
      <alignment horizontal="left"/>
    </xf>
    <xf numFmtId="0" fontId="11" fillId="33" borderId="96" xfId="0" applyFont="1" applyFill="1" applyBorder="1" applyAlignment="1">
      <alignment/>
    </xf>
    <xf numFmtId="0" fontId="11" fillId="33" borderId="89" xfId="0" applyFont="1" applyFill="1" applyBorder="1" applyAlignment="1">
      <alignment horizontal="left"/>
    </xf>
    <xf numFmtId="0" fontId="11" fillId="33" borderId="104" xfId="0" applyFont="1" applyFill="1" applyBorder="1" applyAlignment="1">
      <alignment/>
    </xf>
    <xf numFmtId="0" fontId="11" fillId="33" borderId="90" xfId="0" applyFont="1" applyFill="1" applyBorder="1" applyAlignment="1" quotePrefix="1">
      <alignment horizontal="center"/>
    </xf>
    <xf numFmtId="0" fontId="11" fillId="33" borderId="66" xfId="0" applyFont="1" applyFill="1" applyBorder="1" applyAlignment="1" quotePrefix="1">
      <alignment horizontal="center"/>
    </xf>
    <xf numFmtId="0" fontId="11" fillId="33" borderId="22" xfId="0" applyFont="1" applyFill="1" applyBorder="1" applyAlignment="1">
      <alignment horizontal="center"/>
    </xf>
    <xf numFmtId="0" fontId="11" fillId="33" borderId="15" xfId="0" applyFont="1" applyFill="1" applyBorder="1" applyAlignment="1" quotePrefix="1">
      <alignment horizontal="center"/>
    </xf>
    <xf numFmtId="0" fontId="11" fillId="33" borderId="101" xfId="0" applyFont="1" applyFill="1" applyBorder="1" applyAlignment="1">
      <alignment/>
    </xf>
    <xf numFmtId="0" fontId="15" fillId="0" borderId="37" xfId="0" applyFont="1" applyBorder="1" applyAlignment="1">
      <alignment horizontal="left"/>
    </xf>
    <xf numFmtId="0" fontId="11" fillId="0" borderId="57" xfId="0" applyFont="1" applyBorder="1" applyAlignment="1" applyProtection="1">
      <alignment horizontal="left"/>
      <protection/>
    </xf>
    <xf numFmtId="164" fontId="11" fillId="0" borderId="105" xfId="0" applyNumberFormat="1" applyFont="1" applyBorder="1" applyAlignment="1">
      <alignment/>
    </xf>
    <xf numFmtId="164" fontId="11" fillId="0" borderId="54" xfId="0" applyNumberFormat="1" applyFont="1" applyBorder="1" applyAlignment="1">
      <alignment/>
    </xf>
    <xf numFmtId="164" fontId="11" fillId="0" borderId="57" xfId="0" applyNumberFormat="1" applyFont="1" applyFill="1" applyBorder="1" applyAlignment="1">
      <alignment/>
    </xf>
    <xf numFmtId="164" fontId="11" fillId="0" borderId="11" xfId="0" applyNumberFormat="1" applyFont="1" applyBorder="1" applyAlignment="1">
      <alignment horizontal="center"/>
    </xf>
    <xf numFmtId="164" fontId="11" fillId="0" borderId="54" xfId="0" applyNumberFormat="1" applyFont="1" applyBorder="1" applyAlignment="1">
      <alignment horizontal="center"/>
    </xf>
    <xf numFmtId="164" fontId="11" fillId="0" borderId="57" xfId="0" applyNumberFormat="1" applyFont="1" applyBorder="1" applyAlignment="1">
      <alignment horizontal="center"/>
    </xf>
    <xf numFmtId="167" fontId="15" fillId="0" borderId="37" xfId="0" applyNumberFormat="1" applyFont="1" applyBorder="1" applyAlignment="1">
      <alignment horizontal="left"/>
    </xf>
    <xf numFmtId="0" fontId="15" fillId="0" borderId="106" xfId="0" applyFont="1" applyBorder="1" applyAlignment="1" applyProtection="1" quotePrefix="1">
      <alignment horizontal="left"/>
      <protection/>
    </xf>
    <xf numFmtId="164" fontId="15" fillId="0" borderId="37" xfId="0" applyNumberFormat="1" applyFont="1" applyBorder="1" applyAlignment="1">
      <alignment/>
    </xf>
    <xf numFmtId="164" fontId="15" fillId="0" borderId="56" xfId="0" applyNumberFormat="1" applyFont="1" applyBorder="1" applyAlignment="1">
      <alignment/>
    </xf>
    <xf numFmtId="164" fontId="15" fillId="0" borderId="106" xfId="0" applyNumberFormat="1" applyFont="1" applyFill="1" applyBorder="1" applyAlignment="1">
      <alignment/>
    </xf>
    <xf numFmtId="164" fontId="15" fillId="0" borderId="56" xfId="0" applyNumberFormat="1" applyFont="1" applyBorder="1" applyAlignment="1">
      <alignment horizontal="center"/>
    </xf>
    <xf numFmtId="164" fontId="15" fillId="0" borderId="106" xfId="0" applyNumberFormat="1" applyFont="1" applyBorder="1" applyAlignment="1">
      <alignment horizontal="center"/>
    </xf>
    <xf numFmtId="0" fontId="15" fillId="0" borderId="106" xfId="0" applyFont="1" applyBorder="1" applyAlignment="1">
      <alignment/>
    </xf>
    <xf numFmtId="0" fontId="11" fillId="0" borderId="106" xfId="0" applyFont="1" applyBorder="1" applyAlignment="1" applyProtection="1">
      <alignment horizontal="left"/>
      <protection/>
    </xf>
    <xf numFmtId="164" fontId="11" fillId="0" borderId="37" xfId="0" applyNumberFormat="1" applyFont="1" applyBorder="1" applyAlignment="1">
      <alignment/>
    </xf>
    <xf numFmtId="164" fontId="11" fillId="0" borderId="56" xfId="0" applyNumberFormat="1" applyFont="1" applyBorder="1" applyAlignment="1">
      <alignment/>
    </xf>
    <xf numFmtId="164" fontId="11" fillId="0" borderId="106" xfId="0" applyNumberFormat="1" applyFont="1" applyBorder="1" applyAlignment="1">
      <alignment/>
    </xf>
    <xf numFmtId="164" fontId="11" fillId="0" borderId="12" xfId="0" applyNumberFormat="1" applyFont="1" applyBorder="1" applyAlignment="1">
      <alignment horizontal="center"/>
    </xf>
    <xf numFmtId="164" fontId="11" fillId="0" borderId="56" xfId="0" applyNumberFormat="1" applyFont="1" applyBorder="1" applyAlignment="1">
      <alignment horizontal="center"/>
    </xf>
    <xf numFmtId="164" fontId="11" fillId="0" borderId="106" xfId="0" applyNumberFormat="1" applyFont="1" applyBorder="1" applyAlignment="1">
      <alignment horizontal="center"/>
    </xf>
    <xf numFmtId="164" fontId="11" fillId="0" borderId="106" xfId="0" applyNumberFormat="1" applyFont="1" applyFill="1" applyBorder="1" applyAlignment="1">
      <alignment/>
    </xf>
    <xf numFmtId="0" fontId="15" fillId="0" borderId="91" xfId="0" applyFont="1" applyBorder="1" applyAlignment="1">
      <alignment horizontal="left"/>
    </xf>
    <xf numFmtId="0" fontId="11" fillId="0" borderId="116" xfId="0" applyFont="1" applyBorder="1" applyAlignment="1" applyProtection="1" quotePrefix="1">
      <alignment horizontal="left"/>
      <protection/>
    </xf>
    <xf numFmtId="164" fontId="11" fillId="0" borderId="91" xfId="0" applyNumberFormat="1" applyFont="1" applyBorder="1" applyAlignment="1">
      <alignment/>
    </xf>
    <xf numFmtId="164" fontId="11" fillId="0" borderId="92" xfId="0" applyNumberFormat="1" applyFont="1" applyBorder="1" applyAlignment="1">
      <alignment/>
    </xf>
    <xf numFmtId="164" fontId="11" fillId="0" borderId="116" xfId="0" applyNumberFormat="1" applyFont="1" applyFill="1" applyBorder="1" applyAlignment="1">
      <alignment/>
    </xf>
    <xf numFmtId="164" fontId="11" fillId="0" borderId="26" xfId="0" applyNumberFormat="1" applyFont="1" applyBorder="1" applyAlignment="1">
      <alignment horizontal="center"/>
    </xf>
    <xf numFmtId="164" fontId="11" fillId="0" borderId="92" xfId="0" applyNumberFormat="1" applyFont="1" applyBorder="1" applyAlignment="1">
      <alignment horizontal="center"/>
    </xf>
    <xf numFmtId="164" fontId="11" fillId="0" borderId="116" xfId="0" applyNumberFormat="1" applyFont="1" applyBorder="1" applyAlignment="1">
      <alignment horizontal="center"/>
    </xf>
    <xf numFmtId="164" fontId="15" fillId="0" borderId="0" xfId="0" applyNumberFormat="1" applyFont="1" applyAlignment="1">
      <alignment/>
    </xf>
    <xf numFmtId="164" fontId="15" fillId="0" borderId="0" xfId="0" applyNumberFormat="1" applyFont="1" applyFill="1" applyAlignment="1">
      <alignment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Alignment="1">
      <alignment horizontal="left"/>
    </xf>
    <xf numFmtId="164" fontId="11" fillId="0" borderId="57" xfId="0" applyNumberFormat="1" applyFont="1" applyBorder="1" applyAlignment="1">
      <alignment/>
    </xf>
    <xf numFmtId="0" fontId="15" fillId="0" borderId="106" xfId="0" applyFont="1" applyBorder="1" applyAlignment="1" applyProtection="1">
      <alignment horizontal="left"/>
      <protection/>
    </xf>
    <xf numFmtId="0" fontId="11" fillId="0" borderId="116" xfId="0" applyFont="1" applyBorder="1" applyAlignment="1" applyProtection="1">
      <alignment horizontal="left"/>
      <protection/>
    </xf>
    <xf numFmtId="0" fontId="11" fillId="33" borderId="101" xfId="0" applyFont="1" applyFill="1" applyBorder="1" applyAlignment="1">
      <alignment horizontal="center"/>
    </xf>
    <xf numFmtId="164" fontId="11" fillId="0" borderId="105" xfId="0" applyNumberFormat="1" applyFont="1" applyBorder="1" applyAlignment="1">
      <alignment horizontal="right"/>
    </xf>
    <xf numFmtId="164" fontId="11" fillId="0" borderId="54" xfId="0" applyNumberFormat="1" applyFont="1" applyBorder="1" applyAlignment="1">
      <alignment horizontal="right"/>
    </xf>
    <xf numFmtId="164" fontId="11" fillId="0" borderId="57" xfId="0" applyNumberFormat="1" applyFont="1" applyBorder="1" applyAlignment="1">
      <alignment horizontal="right"/>
    </xf>
    <xf numFmtId="164" fontId="15" fillId="0" borderId="37" xfId="0" applyNumberFormat="1" applyFont="1" applyBorder="1" applyAlignment="1">
      <alignment horizontal="right"/>
    </xf>
    <xf numFmtId="164" fontId="15" fillId="0" borderId="56" xfId="0" applyNumberFormat="1" applyFont="1" applyBorder="1" applyAlignment="1">
      <alignment horizontal="right"/>
    </xf>
    <xf numFmtId="164" fontId="15" fillId="0" borderId="106" xfId="0" applyNumberFormat="1" applyFont="1" applyFill="1" applyBorder="1" applyAlignment="1">
      <alignment horizontal="right"/>
    </xf>
    <xf numFmtId="164" fontId="11" fillId="0" borderId="37" xfId="0" applyNumberFormat="1" applyFont="1" applyBorder="1" applyAlignment="1">
      <alignment horizontal="right"/>
    </xf>
    <xf numFmtId="164" fontId="11" fillId="0" borderId="56" xfId="0" applyNumberFormat="1" applyFont="1" applyBorder="1" applyAlignment="1">
      <alignment horizontal="right"/>
    </xf>
    <xf numFmtId="164" fontId="11" fillId="0" borderId="106" xfId="0" applyNumberFormat="1" applyFont="1" applyBorder="1" applyAlignment="1">
      <alignment horizontal="right"/>
    </xf>
    <xf numFmtId="164" fontId="11" fillId="0" borderId="106" xfId="0" applyNumberFormat="1" applyFont="1" applyFill="1" applyBorder="1" applyAlignment="1">
      <alignment horizontal="right"/>
    </xf>
    <xf numFmtId="0" fontId="1" fillId="33" borderId="66" xfId="0" applyFont="1" applyFill="1" applyBorder="1" applyAlignment="1">
      <alignment horizontal="center"/>
    </xf>
    <xf numFmtId="0" fontId="1" fillId="0" borderId="66" xfId="0" applyFont="1" applyBorder="1" applyAlignment="1">
      <alignment/>
    </xf>
    <xf numFmtId="0" fontId="15" fillId="0" borderId="66" xfId="0" applyFont="1" applyBorder="1" applyAlignment="1">
      <alignment/>
    </xf>
    <xf numFmtId="0" fontId="11" fillId="0" borderId="66" xfId="0" applyFont="1" applyBorder="1" applyAlignment="1">
      <alignment/>
    </xf>
    <xf numFmtId="164" fontId="15" fillId="0" borderId="66" xfId="0" applyNumberFormat="1" applyFont="1" applyBorder="1" applyAlignment="1">
      <alignment/>
    </xf>
    <xf numFmtId="164" fontId="11" fillId="0" borderId="66" xfId="0" applyNumberFormat="1" applyFont="1" applyBorder="1" applyAlignment="1">
      <alignment/>
    </xf>
    <xf numFmtId="0" fontId="2" fillId="0" borderId="66" xfId="0" applyFont="1" applyBorder="1" applyAlignment="1">
      <alignment/>
    </xf>
    <xf numFmtId="164" fontId="2" fillId="0" borderId="66" xfId="0" applyNumberFormat="1" applyFont="1" applyBorder="1" applyAlignment="1">
      <alignment/>
    </xf>
    <xf numFmtId="164" fontId="15" fillId="0" borderId="64" xfId="0" applyNumberFormat="1" applyFont="1" applyBorder="1" applyAlignment="1">
      <alignment/>
    </xf>
    <xf numFmtId="164" fontId="15" fillId="0" borderId="54" xfId="0" applyNumberFormat="1" applyFont="1" applyBorder="1" applyAlignment="1">
      <alignment/>
    </xf>
    <xf numFmtId="0" fontId="15" fillId="0" borderId="53" xfId="0" applyFont="1" applyBorder="1" applyAlignment="1">
      <alignment/>
    </xf>
    <xf numFmtId="0" fontId="15" fillId="0" borderId="110" xfId="0" applyFont="1" applyBorder="1" applyAlignment="1">
      <alignment/>
    </xf>
    <xf numFmtId="0" fontId="15" fillId="0" borderId="83" xfId="0" applyFont="1" applyBorder="1" applyAlignment="1">
      <alignment/>
    </xf>
    <xf numFmtId="0" fontId="15" fillId="0" borderId="65" xfId="0" applyFont="1" applyBorder="1" applyAlignment="1">
      <alignment/>
    </xf>
    <xf numFmtId="0" fontId="1" fillId="33" borderId="54" xfId="0" applyFont="1" applyFill="1" applyBorder="1" applyAlignment="1">
      <alignment horizontal="center"/>
    </xf>
    <xf numFmtId="0" fontId="1" fillId="33" borderId="56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38" fillId="0" borderId="12" xfId="0" applyFont="1" applyBorder="1" applyAlignment="1">
      <alignment horizontal="left"/>
    </xf>
    <xf numFmtId="0" fontId="39" fillId="0" borderId="0" xfId="0" applyFont="1" applyAlignment="1">
      <alignment/>
    </xf>
    <xf numFmtId="0" fontId="39" fillId="0" borderId="12" xfId="0" applyFont="1" applyBorder="1" applyAlignment="1">
      <alignment horizontal="left"/>
    </xf>
    <xf numFmtId="0" fontId="39" fillId="0" borderId="53" xfId="0" applyFont="1" applyBorder="1" applyAlignment="1">
      <alignment/>
    </xf>
    <xf numFmtId="0" fontId="1" fillId="33" borderId="64" xfId="0" applyFont="1" applyFill="1" applyBorder="1" applyAlignment="1">
      <alignment horizontal="center"/>
    </xf>
    <xf numFmtId="0" fontId="1" fillId="33" borderId="142" xfId="0" applyFont="1" applyFill="1" applyBorder="1" applyAlignment="1">
      <alignment horizontal="center"/>
    </xf>
    <xf numFmtId="0" fontId="1" fillId="33" borderId="143" xfId="0" applyFont="1" applyFill="1" applyBorder="1" applyAlignment="1">
      <alignment horizontal="center"/>
    </xf>
    <xf numFmtId="0" fontId="1" fillId="33" borderId="144" xfId="0" applyFont="1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2" fontId="1" fillId="0" borderId="64" xfId="0" applyNumberFormat="1" applyFont="1" applyBorder="1" applyAlignment="1" quotePrefix="1">
      <alignment horizontal="center" vertical="center"/>
    </xf>
    <xf numFmtId="164" fontId="1" fillId="0" borderId="10" xfId="0" applyNumberFormat="1" applyFont="1" applyBorder="1" applyAlignment="1">
      <alignment vertical="center"/>
    </xf>
    <xf numFmtId="164" fontId="33" fillId="0" borderId="14" xfId="0" applyNumberFormat="1" applyFont="1" applyBorder="1" applyAlignment="1" applyProtection="1">
      <alignment horizontal="center" vertical="center"/>
      <protection/>
    </xf>
    <xf numFmtId="164" fontId="33" fillId="0" borderId="71" xfId="0" applyNumberFormat="1" applyFont="1" applyBorder="1" applyAlignment="1" applyProtection="1">
      <alignment horizontal="center" vertical="center"/>
      <protection/>
    </xf>
    <xf numFmtId="164" fontId="1" fillId="0" borderId="10" xfId="0" applyNumberFormat="1" applyFont="1" applyBorder="1" applyAlignment="1" applyProtection="1">
      <alignment horizontal="center" vertical="center"/>
      <protection/>
    </xf>
    <xf numFmtId="164" fontId="1" fillId="0" borderId="74" xfId="0" applyNumberFormat="1" applyFont="1" applyBorder="1" applyAlignment="1" applyProtection="1">
      <alignment horizontal="center" vertical="center"/>
      <protection/>
    </xf>
    <xf numFmtId="0" fontId="0" fillId="33" borderId="5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33" borderId="123" xfId="0" applyFont="1" applyFill="1" applyBorder="1" applyAlignment="1">
      <alignment horizontal="center"/>
    </xf>
    <xf numFmtId="0" fontId="2" fillId="33" borderId="127" xfId="0" applyFont="1" applyFill="1" applyBorder="1" applyAlignment="1">
      <alignment horizontal="center"/>
    </xf>
    <xf numFmtId="0" fontId="0" fillId="33" borderId="66" xfId="0" applyFill="1" applyBorder="1" applyAlignment="1">
      <alignment horizontal="center"/>
    </xf>
    <xf numFmtId="0" fontId="2" fillId="0" borderId="53" xfId="0" applyFont="1" applyFill="1" applyBorder="1" applyAlignment="1" quotePrefix="1">
      <alignment horizontal="left"/>
    </xf>
    <xf numFmtId="166" fontId="2" fillId="0" borderId="0" xfId="0" applyNumberFormat="1" applyFont="1" applyFill="1" applyBorder="1" applyAlignment="1">
      <alignment/>
    </xf>
    <xf numFmtId="0" fontId="2" fillId="0" borderId="83" xfId="0" applyFont="1" applyFill="1" applyBorder="1" applyAlignment="1" quotePrefix="1">
      <alignment horizontal="left"/>
    </xf>
    <xf numFmtId="0" fontId="1" fillId="33" borderId="0" xfId="0" applyNumberFormat="1" applyFont="1" applyFill="1" applyBorder="1" applyAlignment="1">
      <alignment horizontal="center"/>
    </xf>
    <xf numFmtId="0" fontId="0" fillId="0" borderId="25" xfId="0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1" fillId="0" borderId="66" xfId="0" applyNumberFormat="1" applyFont="1" applyFill="1" applyBorder="1" applyAlignment="1" applyProtection="1">
      <alignment horizontal="left"/>
      <protection/>
    </xf>
    <xf numFmtId="164" fontId="33" fillId="0" borderId="0" xfId="0" applyNumberFormat="1" applyFont="1" applyAlignment="1">
      <alignment horizontal="center"/>
    </xf>
    <xf numFmtId="164" fontId="2" fillId="0" borderId="56" xfId="0" applyNumberFormat="1" applyFont="1" applyBorder="1" applyAlignment="1" applyProtection="1">
      <alignment horizontal="left"/>
      <protection/>
    </xf>
    <xf numFmtId="164" fontId="0" fillId="0" borderId="53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164" fontId="0" fillId="0" borderId="53" xfId="42" applyNumberFormat="1" applyFont="1" applyBorder="1" applyAlignment="1">
      <alignment/>
    </xf>
    <xf numFmtId="2" fontId="0" fillId="0" borderId="11" xfId="42" applyNumberFormat="1" applyFont="1" applyBorder="1" applyAlignment="1">
      <alignment/>
    </xf>
    <xf numFmtId="2" fontId="0" fillId="0" borderId="13" xfId="42" applyNumberFormat="1" applyFont="1" applyBorder="1" applyAlignment="1">
      <alignment/>
    </xf>
    <xf numFmtId="164" fontId="2" fillId="0" borderId="54" xfId="0" applyNumberFormat="1" applyFont="1" applyBorder="1" applyAlignment="1" applyProtection="1">
      <alignment horizontal="left"/>
      <protection/>
    </xf>
    <xf numFmtId="164" fontId="0" fillId="0" borderId="110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164" fontId="0" fillId="0" borderId="110" xfId="42" applyNumberFormat="1" applyFont="1" applyBorder="1" applyAlignment="1">
      <alignment/>
    </xf>
    <xf numFmtId="2" fontId="0" fillId="0" borderId="12" xfId="42" applyNumberFormat="1" applyFont="1" applyBorder="1" applyAlignment="1">
      <alignment/>
    </xf>
    <xf numFmtId="164" fontId="2" fillId="0" borderId="64" xfId="0" applyNumberFormat="1" applyFont="1" applyBorder="1" applyAlignment="1" applyProtection="1">
      <alignment horizontal="left"/>
      <protection/>
    </xf>
    <xf numFmtId="164" fontId="0" fillId="0" borderId="83" xfId="42" applyNumberFormat="1" applyFont="1" applyBorder="1" applyAlignment="1">
      <alignment/>
    </xf>
    <xf numFmtId="164" fontId="0" fillId="0" borderId="13" xfId="42" applyNumberFormat="1" applyFont="1" applyBorder="1" applyAlignment="1">
      <alignment/>
    </xf>
    <xf numFmtId="164" fontId="0" fillId="0" borderId="83" xfId="42" applyNumberFormat="1" applyFont="1" applyBorder="1" applyAlignment="1">
      <alignment/>
    </xf>
    <xf numFmtId="164" fontId="33" fillId="0" borderId="65" xfId="42" applyNumberFormat="1" applyFont="1" applyBorder="1" applyAlignment="1">
      <alignment/>
    </xf>
    <xf numFmtId="164" fontId="33" fillId="0" borderId="15" xfId="42" applyNumberFormat="1" applyFont="1" applyBorder="1" applyAlignment="1">
      <alignment/>
    </xf>
    <xf numFmtId="164" fontId="33" fillId="0" borderId="65" xfId="42" applyNumberFormat="1" applyFont="1" applyBorder="1" applyAlignment="1">
      <alignment/>
    </xf>
    <xf numFmtId="2" fontId="33" fillId="0" borderId="15" xfId="42" applyNumberFormat="1" applyFont="1" applyBorder="1" applyAlignment="1">
      <alignment/>
    </xf>
    <xf numFmtId="164" fontId="33" fillId="0" borderId="0" xfId="0" applyNumberFormat="1" applyFont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33" fillId="0" borderId="0" xfId="42" applyNumberFormat="1" applyFont="1" applyBorder="1" applyAlignment="1">
      <alignment/>
    </xf>
    <xf numFmtId="164" fontId="33" fillId="0" borderId="0" xfId="42" applyNumberFormat="1" applyFont="1" applyBorder="1" applyAlignment="1">
      <alignment/>
    </xf>
    <xf numFmtId="2" fontId="33" fillId="0" borderId="0" xfId="42" applyNumberFormat="1" applyFont="1" applyBorder="1" applyAlignment="1">
      <alignment/>
    </xf>
    <xf numFmtId="2" fontId="0" fillId="0" borderId="0" xfId="42" applyNumberFormat="1" applyFont="1" applyBorder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33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2" fontId="40" fillId="0" borderId="0" xfId="0" applyNumberFormat="1" applyFont="1" applyAlignment="1">
      <alignment/>
    </xf>
    <xf numFmtId="2" fontId="40" fillId="0" borderId="0" xfId="42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2" fillId="0" borderId="66" xfId="0" applyFont="1" applyBorder="1" applyAlignment="1">
      <alignment vertical="top" wrapText="1"/>
    </xf>
    <xf numFmtId="0" fontId="2" fillId="0" borderId="66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vertical="center"/>
    </xf>
    <xf numFmtId="0" fontId="1" fillId="33" borderId="48" xfId="0" applyFont="1" applyFill="1" applyBorder="1" applyAlignment="1" quotePrefix="1">
      <alignment horizontal="center"/>
    </xf>
    <xf numFmtId="0" fontId="1" fillId="33" borderId="18" xfId="0" applyFont="1" applyFill="1" applyBorder="1" applyAlignment="1" quotePrefix="1">
      <alignment horizontal="center"/>
    </xf>
    <xf numFmtId="0" fontId="1" fillId="33" borderId="42" xfId="0" applyFont="1" applyFill="1" applyBorder="1" applyAlignment="1" quotePrefix="1">
      <alignment horizontal="center"/>
    </xf>
    <xf numFmtId="0" fontId="1" fillId="33" borderId="132" xfId="0" applyFont="1" applyFill="1" applyBorder="1" applyAlignment="1" quotePrefix="1">
      <alignment horizontal="center"/>
    </xf>
    <xf numFmtId="0" fontId="1" fillId="33" borderId="83" xfId="0" applyFont="1" applyFill="1" applyBorder="1" applyAlignment="1" quotePrefix="1">
      <alignment horizontal="centerContinuous"/>
    </xf>
    <xf numFmtId="2" fontId="2" fillId="0" borderId="25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176" fontId="2" fillId="0" borderId="22" xfId="0" applyNumberFormat="1" applyFont="1" applyFill="1" applyBorder="1" applyAlignment="1">
      <alignment horizontal="center"/>
    </xf>
    <xf numFmtId="166" fontId="2" fillId="0" borderId="106" xfId="57" applyNumberFormat="1" applyFont="1" applyBorder="1" applyAlignment="1" applyProtection="1">
      <alignment horizontal="center" vertical="center"/>
      <protection/>
    </xf>
    <xf numFmtId="0" fontId="10" fillId="0" borderId="32" xfId="0" applyFont="1" applyBorder="1" applyAlignment="1">
      <alignment vertical="center"/>
    </xf>
    <xf numFmtId="168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9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3" fillId="0" borderId="116" xfId="0" applyFont="1" applyBorder="1" applyAlignment="1">
      <alignment horizontal="center" vertical="center"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164" fontId="1" fillId="33" borderId="54" xfId="0" applyNumberFormat="1" applyFont="1" applyFill="1" applyBorder="1" applyAlignment="1">
      <alignment horizontal="center" vertical="center"/>
    </xf>
    <xf numFmtId="168" fontId="2" fillId="0" borderId="93" xfId="0" applyNumberFormat="1" applyFont="1" applyBorder="1" applyAlignment="1" applyProtection="1">
      <alignment horizontal="right" vertical="center"/>
      <protection/>
    </xf>
    <xf numFmtId="164" fontId="41" fillId="0" borderId="0" xfId="0" applyNumberFormat="1" applyFont="1" applyBorder="1" applyAlignment="1">
      <alignment/>
    </xf>
    <xf numFmtId="164" fontId="12" fillId="0" borderId="0" xfId="42" applyNumberFormat="1" applyFont="1" applyBorder="1" applyAlignment="1">
      <alignment/>
    </xf>
    <xf numFmtId="164" fontId="42" fillId="0" borderId="0" xfId="0" applyNumberFormat="1" applyFont="1" applyBorder="1" applyAlignment="1">
      <alignment/>
    </xf>
    <xf numFmtId="164" fontId="1" fillId="33" borderId="64" xfId="42" applyNumberFormat="1" applyFont="1" applyFill="1" applyBorder="1" applyAlignment="1">
      <alignment horizontal="center" vertical="center"/>
    </xf>
    <xf numFmtId="164" fontId="43" fillId="33" borderId="66" xfId="0" applyNumberFormat="1" applyFont="1" applyFill="1" applyBorder="1" applyAlignment="1">
      <alignment horizontal="center"/>
    </xf>
    <xf numFmtId="164" fontId="43" fillId="0" borderId="66" xfId="0" applyNumberFormat="1" applyFont="1" applyBorder="1" applyAlignment="1">
      <alignment/>
    </xf>
    <xf numFmtId="164" fontId="43" fillId="0" borderId="0" xfId="0" applyNumberFormat="1" applyFont="1" applyBorder="1" applyAlignment="1">
      <alignment/>
    </xf>
    <xf numFmtId="164" fontId="21" fillId="0" borderId="54" xfId="0" applyNumberFormat="1" applyFont="1" applyBorder="1" applyAlignment="1">
      <alignment/>
    </xf>
    <xf numFmtId="164" fontId="21" fillId="0" borderId="56" xfId="0" applyNumberFormat="1" applyFont="1" applyBorder="1" applyAlignment="1">
      <alignment/>
    </xf>
    <xf numFmtId="164" fontId="21" fillId="0" borderId="64" xfId="0" applyNumberFormat="1" applyFont="1" applyBorder="1" applyAlignment="1">
      <alignment/>
    </xf>
    <xf numFmtId="164" fontId="43" fillId="0" borderId="64" xfId="0" applyNumberFormat="1" applyFont="1" applyBorder="1" applyAlignment="1">
      <alignment/>
    </xf>
    <xf numFmtId="164" fontId="15" fillId="0" borderId="56" xfId="0" applyNumberFormat="1" applyFont="1" applyFill="1" applyBorder="1" applyAlignment="1">
      <alignment/>
    </xf>
    <xf numFmtId="164" fontId="15" fillId="0" borderId="64" xfId="0" applyNumberFormat="1" applyFont="1" applyFill="1" applyBorder="1" applyAlignment="1">
      <alignment/>
    </xf>
    <xf numFmtId="164" fontId="12" fillId="0" borderId="64" xfId="0" applyNumberFormat="1" applyFont="1" applyBorder="1" applyAlignment="1">
      <alignment/>
    </xf>
    <xf numFmtId="164" fontId="1" fillId="33" borderId="110" xfId="0" applyNumberFormat="1" applyFont="1" applyFill="1" applyBorder="1" applyAlignment="1">
      <alignment horizontal="center" vertical="center"/>
    </xf>
    <xf numFmtId="164" fontId="1" fillId="33" borderId="83" xfId="0" applyNumberFormat="1" applyFont="1" applyFill="1" applyBorder="1" applyAlignment="1">
      <alignment horizontal="center" vertical="center"/>
    </xf>
    <xf numFmtId="164" fontId="11" fillId="33" borderId="53" xfId="0" applyNumberFormat="1" applyFont="1" applyFill="1" applyBorder="1" applyAlignment="1">
      <alignment/>
    </xf>
    <xf numFmtId="164" fontId="11" fillId="33" borderId="110" xfId="0" applyNumberFormat="1" applyFont="1" applyFill="1" applyBorder="1" applyAlignment="1">
      <alignment/>
    </xf>
    <xf numFmtId="1" fontId="1" fillId="33" borderId="56" xfId="0" applyNumberFormat="1" applyFont="1" applyFill="1" applyBorder="1" applyAlignment="1">
      <alignment horizontal="center" vertical="center"/>
    </xf>
    <xf numFmtId="1" fontId="1" fillId="33" borderId="53" xfId="0" applyNumberFormat="1" applyFont="1" applyFill="1" applyBorder="1" applyAlignment="1">
      <alignment horizontal="center" vertical="center"/>
    </xf>
    <xf numFmtId="164" fontId="1" fillId="33" borderId="83" xfId="42" applyNumberFormat="1" applyFont="1" applyFill="1" applyBorder="1" applyAlignment="1">
      <alignment horizontal="center" vertical="center"/>
    </xf>
    <xf numFmtId="0" fontId="2" fillId="0" borderId="65" xfId="0" applyFont="1" applyBorder="1" applyAlignment="1">
      <alignment/>
    </xf>
    <xf numFmtId="14" fontId="2" fillId="0" borderId="0" xfId="0" applyNumberFormat="1" applyFont="1" applyFill="1" applyBorder="1" applyAlignment="1" quotePrefix="1">
      <alignment horizontal="right"/>
    </xf>
    <xf numFmtId="0" fontId="2" fillId="0" borderId="65" xfId="0" applyFont="1" applyBorder="1" applyAlignment="1">
      <alignment horizontal="left"/>
    </xf>
    <xf numFmtId="0" fontId="1" fillId="0" borderId="66" xfId="0" applyFont="1" applyBorder="1" applyAlignment="1">
      <alignment horizontal="right"/>
    </xf>
    <xf numFmtId="0" fontId="0" fillId="33" borderId="84" xfId="0" applyFill="1" applyBorder="1" applyAlignment="1">
      <alignment horizontal="center"/>
    </xf>
    <xf numFmtId="0" fontId="0" fillId="33" borderId="89" xfId="0" applyFill="1" applyBorder="1" applyAlignment="1">
      <alignment horizontal="center"/>
    </xf>
    <xf numFmtId="0" fontId="2" fillId="0" borderId="90" xfId="0" applyFont="1" applyBorder="1" applyAlignment="1">
      <alignment horizontal="center" vertical="top" wrapText="1"/>
    </xf>
    <xf numFmtId="14" fontId="2" fillId="0" borderId="101" xfId="0" applyNumberFormat="1" applyFont="1" applyBorder="1" applyAlignment="1">
      <alignment horizontal="center" vertical="top" wrapText="1"/>
    </xf>
    <xf numFmtId="0" fontId="0" fillId="0" borderId="105" xfId="0" applyBorder="1" applyAlignment="1">
      <alignment horizontal="center"/>
    </xf>
    <xf numFmtId="14" fontId="2" fillId="0" borderId="101" xfId="0" applyNumberFormat="1" applyFont="1" applyBorder="1" applyAlignment="1">
      <alignment horizontal="right" vertical="top" wrapText="1"/>
    </xf>
    <xf numFmtId="0" fontId="0" fillId="0" borderId="38" xfId="0" applyBorder="1" applyAlignment="1">
      <alignment horizontal="center"/>
    </xf>
    <xf numFmtId="0" fontId="1" fillId="0" borderId="36" xfId="0" applyFont="1" applyBorder="1" applyAlignment="1">
      <alignment horizontal="right" vertical="center"/>
    </xf>
    <xf numFmtId="0" fontId="1" fillId="0" borderId="36" xfId="0" applyFont="1" applyBorder="1" applyAlignment="1">
      <alignment horizontal="left" vertical="center"/>
    </xf>
    <xf numFmtId="0" fontId="2" fillId="0" borderId="116" xfId="0" applyFont="1" applyBorder="1" applyAlignment="1">
      <alignment horizontal="right" vertical="center" wrapText="1"/>
    </xf>
    <xf numFmtId="0" fontId="2" fillId="0" borderId="90" xfId="0" applyFont="1" applyFill="1" applyBorder="1" applyAlignment="1">
      <alignment horizontal="center"/>
    </xf>
    <xf numFmtId="2" fontId="2" fillId="0" borderId="66" xfId="0" applyNumberFormat="1" applyFont="1" applyBorder="1" applyAlignment="1">
      <alignment horizontal="right" vertical="top" wrapText="1"/>
    </xf>
    <xf numFmtId="0" fontId="0" fillId="0" borderId="0" xfId="58">
      <alignment/>
      <protection/>
    </xf>
    <xf numFmtId="0" fontId="17" fillId="0" borderId="0" xfId="0" applyFont="1" applyFill="1" applyAlignment="1" applyProtection="1">
      <alignment horizontal="center" vertical="center"/>
      <protection/>
    </xf>
    <xf numFmtId="164" fontId="12" fillId="0" borderId="0" xfId="0" applyNumberFormat="1" applyFont="1" applyFill="1" applyBorder="1" applyAlignment="1">
      <alignment horizontal="center"/>
    </xf>
    <xf numFmtId="175" fontId="23" fillId="0" borderId="91" xfId="0" applyNumberFormat="1" applyFont="1" applyBorder="1" applyAlignment="1">
      <alignment horizontal="center"/>
    </xf>
    <xf numFmtId="43" fontId="2" fillId="0" borderId="22" xfId="42" applyNumberFormat="1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164" fontId="43" fillId="33" borderId="53" xfId="0" applyNumberFormat="1" applyFont="1" applyFill="1" applyBorder="1" applyAlignment="1">
      <alignment horizontal="center"/>
    </xf>
    <xf numFmtId="164" fontId="4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5" fontId="4" fillId="0" borderId="0" xfId="57" applyFill="1">
      <alignment/>
      <protection/>
    </xf>
    <xf numFmtId="0" fontId="1" fillId="0" borderId="0" xfId="0" applyFont="1" applyFill="1" applyBorder="1" applyAlignment="1">
      <alignment vertical="center"/>
    </xf>
    <xf numFmtId="165" fontId="2" fillId="0" borderId="0" xfId="57" applyFont="1" applyFill="1">
      <alignment/>
      <protection/>
    </xf>
    <xf numFmtId="0" fontId="17" fillId="0" borderId="0" xfId="0" applyFont="1" applyFill="1" applyBorder="1" applyAlignment="1">
      <alignment/>
    </xf>
    <xf numFmtId="0" fontId="2" fillId="0" borderId="4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" fontId="11" fillId="33" borderId="29" xfId="0" applyNumberFormat="1" applyFont="1" applyFill="1" applyBorder="1" applyAlignment="1" applyProtection="1">
      <alignment horizontal="center"/>
      <protection/>
    </xf>
    <xf numFmtId="1" fontId="11" fillId="33" borderId="10" xfId="0" applyNumberFormat="1" applyFont="1" applyFill="1" applyBorder="1" applyAlignment="1" applyProtection="1">
      <alignment horizontal="center"/>
      <protection/>
    </xf>
    <xf numFmtId="1" fontId="11" fillId="33" borderId="23" xfId="0" applyNumberFormat="1" applyFont="1" applyFill="1" applyBorder="1" applyAlignment="1" applyProtection="1">
      <alignment horizontal="center"/>
      <protection/>
    </xf>
    <xf numFmtId="164" fontId="15" fillId="0" borderId="103" xfId="0" applyNumberFormat="1" applyFont="1" applyBorder="1" applyAlignment="1">
      <alignment/>
    </xf>
    <xf numFmtId="164" fontId="2" fillId="0" borderId="72" xfId="0" applyNumberFormat="1" applyFont="1" applyBorder="1" applyAlignment="1" quotePrefix="1">
      <alignment horizontal="center" vertical="center"/>
    </xf>
    <xf numFmtId="164" fontId="2" fillId="0" borderId="72" xfId="0" applyNumberFormat="1" applyFont="1" applyBorder="1" applyAlignment="1">
      <alignment horizontal="center" vertical="center"/>
    </xf>
    <xf numFmtId="164" fontId="2" fillId="0" borderId="74" xfId="0" applyNumberFormat="1" applyFont="1" applyBorder="1" applyAlignment="1">
      <alignment horizontal="center" vertical="center"/>
    </xf>
    <xf numFmtId="164" fontId="2" fillId="0" borderId="79" xfId="0" applyNumberFormat="1" applyFont="1" applyBorder="1" applyAlignment="1">
      <alignment horizontal="center" vertical="center"/>
    </xf>
    <xf numFmtId="0" fontId="14" fillId="0" borderId="66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2" fontId="3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66" xfId="0" applyFont="1" applyBorder="1" applyAlignment="1">
      <alignment vertical="top"/>
    </xf>
    <xf numFmtId="0" fontId="33" fillId="0" borderId="90" xfId="0" applyFont="1" applyFill="1" applyBorder="1" applyAlignment="1">
      <alignment horizontal="center"/>
    </xf>
    <xf numFmtId="0" fontId="2" fillId="0" borderId="90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2" fillId="0" borderId="103" xfId="0" applyFont="1" applyBorder="1" applyAlignment="1">
      <alignment/>
    </xf>
    <xf numFmtId="0" fontId="2" fillId="0" borderId="66" xfId="0" applyFont="1" applyFill="1" applyBorder="1" applyAlignment="1">
      <alignment horizontal="left"/>
    </xf>
    <xf numFmtId="0" fontId="1" fillId="0" borderId="66" xfId="0" applyFont="1" applyBorder="1" applyAlignment="1">
      <alignment horizontal="left"/>
    </xf>
    <xf numFmtId="0" fontId="2" fillId="0" borderId="66" xfId="0" applyFont="1" applyBorder="1" applyAlignment="1">
      <alignment horizontal="left"/>
    </xf>
    <xf numFmtId="0" fontId="33" fillId="0" borderId="66" xfId="0" applyFont="1" applyFill="1" applyBorder="1" applyAlignment="1">
      <alignment horizontal="left"/>
    </xf>
    <xf numFmtId="0" fontId="2" fillId="0" borderId="66" xfId="0" applyFont="1" applyBorder="1" applyAlignment="1">
      <alignment horizontal="left" vertical="top"/>
    </xf>
    <xf numFmtId="0" fontId="1" fillId="0" borderId="90" xfId="0" applyFont="1" applyBorder="1" applyAlignment="1">
      <alignment horizontal="center" vertical="top" wrapText="1"/>
    </xf>
    <xf numFmtId="2" fontId="2" fillId="0" borderId="66" xfId="0" applyNumberFormat="1" applyFont="1" applyFill="1" applyBorder="1" applyAlignment="1">
      <alignment horizontal="right"/>
    </xf>
    <xf numFmtId="2" fontId="2" fillId="0" borderId="101" xfId="0" applyNumberFormat="1" applyFont="1" applyFill="1" applyBorder="1" applyAlignment="1">
      <alignment horizontal="right" vertical="center"/>
    </xf>
    <xf numFmtId="2" fontId="2" fillId="0" borderId="101" xfId="0" applyNumberFormat="1" applyFont="1" applyFill="1" applyBorder="1" applyAlignment="1">
      <alignment horizontal="right"/>
    </xf>
    <xf numFmtId="2" fontId="1" fillId="0" borderId="66" xfId="0" applyNumberFormat="1" applyFont="1" applyFill="1" applyBorder="1" applyAlignment="1">
      <alignment horizontal="right"/>
    </xf>
    <xf numFmtId="2" fontId="1" fillId="0" borderId="101" xfId="0" applyNumberFormat="1" applyFont="1" applyFill="1" applyBorder="1" applyAlignment="1">
      <alignment horizontal="right"/>
    </xf>
    <xf numFmtId="2" fontId="33" fillId="0" borderId="66" xfId="0" applyNumberFormat="1" applyFont="1" applyFill="1" applyBorder="1" applyAlignment="1">
      <alignment horizontal="right"/>
    </xf>
    <xf numFmtId="2" fontId="33" fillId="0" borderId="101" xfId="0" applyNumberFormat="1" applyFont="1" applyFill="1" applyBorder="1" applyAlignment="1">
      <alignment horizontal="right"/>
    </xf>
    <xf numFmtId="0" fontId="0" fillId="0" borderId="66" xfId="0" applyFont="1" applyBorder="1" applyAlignment="1">
      <alignment horizontal="right"/>
    </xf>
    <xf numFmtId="0" fontId="0" fillId="0" borderId="101" xfId="0" applyFont="1" applyBorder="1" applyAlignment="1">
      <alignment horizontal="right"/>
    </xf>
    <xf numFmtId="0" fontId="1" fillId="0" borderId="103" xfId="0" applyFont="1" applyBorder="1" applyAlignment="1">
      <alignment horizontal="left"/>
    </xf>
    <xf numFmtId="0" fontId="1" fillId="0" borderId="101" xfId="0" applyFont="1" applyBorder="1" applyAlignment="1">
      <alignment horizontal="right"/>
    </xf>
    <xf numFmtId="0" fontId="1" fillId="0" borderId="103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164" fontId="23" fillId="0" borderId="15" xfId="0" applyNumberFormat="1" applyFont="1" applyFill="1" applyBorder="1" applyAlignment="1">
      <alignment vertical="center"/>
    </xf>
    <xf numFmtId="164" fontId="23" fillId="0" borderId="66" xfId="0" applyNumberFormat="1" applyFont="1" applyBorder="1" applyAlignment="1">
      <alignment vertical="center"/>
    </xf>
    <xf numFmtId="164" fontId="23" fillId="0" borderId="66" xfId="0" applyNumberFormat="1" applyFont="1" applyFill="1" applyBorder="1" applyAlignment="1">
      <alignment vertical="center"/>
    </xf>
    <xf numFmtId="164" fontId="23" fillId="0" borderId="101" xfId="0" applyNumberFormat="1" applyFont="1" applyBorder="1" applyAlignment="1">
      <alignment vertical="center"/>
    </xf>
    <xf numFmtId="164" fontId="12" fillId="0" borderId="15" xfId="0" applyNumberFormat="1" applyFont="1" applyBorder="1" applyAlignment="1">
      <alignment/>
    </xf>
    <xf numFmtId="164" fontId="12" fillId="0" borderId="66" xfId="0" applyNumberFormat="1" applyFont="1" applyBorder="1" applyAlignment="1">
      <alignment vertical="center"/>
    </xf>
    <xf numFmtId="164" fontId="12" fillId="0" borderId="66" xfId="0" applyNumberFormat="1" applyFont="1" applyFill="1" applyBorder="1" applyAlignment="1">
      <alignment vertical="center"/>
    </xf>
    <xf numFmtId="164" fontId="12" fillId="0" borderId="101" xfId="0" applyNumberFormat="1" applyFont="1" applyBorder="1" applyAlignment="1">
      <alignment vertical="center"/>
    </xf>
    <xf numFmtId="164" fontId="12" fillId="0" borderId="66" xfId="0" applyNumberFormat="1" applyFont="1" applyBorder="1" applyAlignment="1">
      <alignment/>
    </xf>
    <xf numFmtId="164" fontId="12" fillId="0" borderId="36" xfId="0" applyNumberFormat="1" applyFont="1" applyFill="1" applyBorder="1" applyAlignment="1">
      <alignment/>
    </xf>
    <xf numFmtId="164" fontId="12" fillId="0" borderId="103" xfId="0" applyNumberFormat="1" applyFont="1" applyBorder="1" applyAlignment="1" quotePrefix="1">
      <alignment vertical="center"/>
    </xf>
    <xf numFmtId="164" fontId="12" fillId="0" borderId="103" xfId="0" applyNumberFormat="1" applyFont="1" applyBorder="1" applyAlignment="1" quotePrefix="1">
      <alignment/>
    </xf>
    <xf numFmtId="164" fontId="12" fillId="0" borderId="103" xfId="0" applyNumberFormat="1" applyFont="1" applyBorder="1" applyAlignment="1">
      <alignment/>
    </xf>
    <xf numFmtId="164" fontId="12" fillId="0" borderId="103" xfId="0" applyNumberFormat="1" applyFont="1" applyBorder="1" applyAlignment="1">
      <alignment vertical="center"/>
    </xf>
    <xf numFmtId="164" fontId="12" fillId="0" borderId="35" xfId="0" applyNumberFormat="1" applyFont="1" applyBorder="1" applyAlignment="1" quotePrefix="1">
      <alignment/>
    </xf>
    <xf numFmtId="164" fontId="12" fillId="0" borderId="90" xfId="0" applyNumberFormat="1" applyFont="1" applyBorder="1" applyAlignment="1">
      <alignment horizontal="right" vertical="center"/>
    </xf>
    <xf numFmtId="164" fontId="12" fillId="0" borderId="66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23" fillId="0" borderId="90" xfId="0" applyNumberFormat="1" applyFont="1" applyBorder="1" applyAlignment="1">
      <alignment horizontal="right"/>
    </xf>
    <xf numFmtId="164" fontId="23" fillId="0" borderId="66" xfId="0" applyNumberFormat="1" applyFont="1" applyBorder="1" applyAlignment="1">
      <alignment horizontal="right" vertical="center"/>
    </xf>
    <xf numFmtId="164" fontId="1" fillId="0" borderId="66" xfId="0" applyNumberFormat="1" applyFont="1" applyBorder="1" applyAlignment="1">
      <alignment horizontal="right" vertical="center"/>
    </xf>
    <xf numFmtId="164" fontId="1" fillId="0" borderId="101" xfId="0" applyNumberFormat="1" applyFont="1" applyBorder="1" applyAlignment="1">
      <alignment horizontal="right" vertical="center"/>
    </xf>
    <xf numFmtId="164" fontId="23" fillId="0" borderId="54" xfId="0" applyNumberFormat="1" applyFont="1" applyBorder="1" applyAlignment="1">
      <alignment horizontal="right" vertical="center"/>
    </xf>
    <xf numFmtId="164" fontId="1" fillId="0" borderId="54" xfId="0" applyNumberFormat="1" applyFont="1" applyBorder="1" applyAlignment="1">
      <alignment horizontal="right" vertical="center"/>
    </xf>
    <xf numFmtId="164" fontId="1" fillId="0" borderId="57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12" fillId="0" borderId="66" xfId="0" applyNumberFormat="1" applyFont="1" applyBorder="1" applyAlignment="1">
      <alignment horizontal="right"/>
    </xf>
    <xf numFmtId="164" fontId="12" fillId="0" borderId="101" xfId="0" applyNumberFormat="1" applyFont="1" applyBorder="1" applyAlignment="1">
      <alignment horizontal="right" vertical="center"/>
    </xf>
    <xf numFmtId="0" fontId="23" fillId="33" borderId="10" xfId="0" applyFont="1" applyFill="1" applyBorder="1" applyAlignment="1">
      <alignment horizontal="center" vertical="center"/>
    </xf>
    <xf numFmtId="43" fontId="2" fillId="0" borderId="22" xfId="42" applyNumberFormat="1" applyFont="1" applyFill="1" applyBorder="1" applyAlignment="1">
      <alignment/>
    </xf>
    <xf numFmtId="0" fontId="23" fillId="33" borderId="83" xfId="0" applyFont="1" applyFill="1" applyBorder="1" applyAlignment="1" applyProtection="1">
      <alignment horizontal="center"/>
      <protection locked="0"/>
    </xf>
    <xf numFmtId="166" fontId="23" fillId="0" borderId="110" xfId="0" applyNumberFormat="1" applyFont="1" applyBorder="1" applyAlignment="1" applyProtection="1">
      <alignment horizontal="right"/>
      <protection locked="0"/>
    </xf>
    <xf numFmtId="166" fontId="12" fillId="0" borderId="53" xfId="0" applyNumberFormat="1" applyFont="1" applyBorder="1" applyAlignment="1" applyProtection="1">
      <alignment horizontal="right"/>
      <protection locked="0"/>
    </xf>
    <xf numFmtId="166" fontId="12" fillId="0" borderId="53" xfId="0" applyNumberFormat="1" applyFont="1" applyBorder="1" applyAlignment="1">
      <alignment horizontal="right"/>
    </xf>
    <xf numFmtId="166" fontId="23" fillId="0" borderId="53" xfId="0" applyNumberFormat="1" applyFont="1" applyBorder="1" applyAlignment="1" applyProtection="1">
      <alignment horizontal="right"/>
      <protection locked="0"/>
    </xf>
    <xf numFmtId="166" fontId="12" fillId="0" borderId="53" xfId="0" applyNumberFormat="1" applyFont="1" applyBorder="1" applyAlignment="1" applyProtection="1">
      <alignment horizontal="right"/>
      <protection/>
    </xf>
    <xf numFmtId="166" fontId="23" fillId="0" borderId="53" xfId="0" applyNumberFormat="1" applyFont="1" applyBorder="1" applyAlignment="1" applyProtection="1">
      <alignment horizontal="right"/>
      <protection/>
    </xf>
    <xf numFmtId="166" fontId="23" fillId="0" borderId="53" xfId="0" applyNumberFormat="1" applyFont="1" applyBorder="1" applyAlignment="1">
      <alignment horizontal="right"/>
    </xf>
    <xf numFmtId="166" fontId="27" fillId="0" borderId="53" xfId="0" applyNumberFormat="1" applyFont="1" applyBorder="1" applyAlignment="1" applyProtection="1">
      <alignment horizontal="right"/>
      <protection locked="0"/>
    </xf>
    <xf numFmtId="166" fontId="27" fillId="0" borderId="53" xfId="0" applyNumberFormat="1" applyFont="1" applyBorder="1" applyAlignment="1" applyProtection="1">
      <alignment horizontal="right"/>
      <protection/>
    </xf>
    <xf numFmtId="164" fontId="23" fillId="0" borderId="54" xfId="0" applyNumberFormat="1" applyFont="1" applyBorder="1" applyAlignment="1">
      <alignment/>
    </xf>
    <xf numFmtId="164" fontId="23" fillId="0" borderId="56" xfId="0" applyNumberFormat="1" applyFont="1" applyBorder="1" applyAlignment="1">
      <alignment/>
    </xf>
    <xf numFmtId="0" fontId="23" fillId="33" borderId="11" xfId="0" applyFont="1" applyFill="1" applyBorder="1" applyAlignment="1">
      <alignment horizontal="center" vertical="center"/>
    </xf>
    <xf numFmtId="0" fontId="23" fillId="33" borderId="64" xfId="0" applyFont="1" applyFill="1" applyBorder="1" applyAlignment="1">
      <alignment horizontal="center"/>
    </xf>
    <xf numFmtId="1" fontId="23" fillId="0" borderId="56" xfId="0" applyNumberFormat="1" applyFont="1" applyBorder="1" applyAlignment="1" applyProtection="1">
      <alignment horizontal="center"/>
      <protection locked="0"/>
    </xf>
    <xf numFmtId="1" fontId="12" fillId="0" borderId="56" xfId="0" applyNumberFormat="1" applyFont="1" applyBorder="1" applyAlignment="1" applyProtection="1">
      <alignment horizontal="center"/>
      <protection locked="0"/>
    </xf>
    <xf numFmtId="1" fontId="27" fillId="0" borderId="56" xfId="0" applyNumberFormat="1" applyFont="1" applyBorder="1" applyAlignment="1" applyProtection="1">
      <alignment horizontal="center"/>
      <protection locked="0"/>
    </xf>
    <xf numFmtId="1" fontId="12" fillId="0" borderId="56" xfId="0" applyNumberFormat="1" applyFont="1" applyBorder="1" applyAlignment="1" applyProtection="1">
      <alignment/>
      <protection locked="0"/>
    </xf>
    <xf numFmtId="1" fontId="27" fillId="0" borderId="56" xfId="0" applyNumberFormat="1" applyFont="1" applyBorder="1" applyAlignment="1" applyProtection="1">
      <alignment/>
      <protection locked="0"/>
    </xf>
    <xf numFmtId="1" fontId="27" fillId="0" borderId="64" xfId="0" applyNumberFormat="1" applyFont="1" applyBorder="1" applyAlignment="1" applyProtection="1">
      <alignment/>
      <protection locked="0"/>
    </xf>
    <xf numFmtId="0" fontId="27" fillId="0" borderId="83" xfId="0" applyFont="1" applyBorder="1" applyAlignment="1" applyProtection="1">
      <alignment horizontal="left"/>
      <protection locked="0"/>
    </xf>
    <xf numFmtId="166" fontId="12" fillId="0" borderId="64" xfId="0" applyNumberFormat="1" applyFont="1" applyBorder="1" applyAlignment="1">
      <alignment horizontal="right"/>
    </xf>
    <xf numFmtId="166" fontId="12" fillId="0" borderId="83" xfId="0" applyNumberFormat="1" applyFont="1" applyBorder="1" applyAlignment="1">
      <alignment horizontal="right"/>
    </xf>
    <xf numFmtId="0" fontId="23" fillId="33" borderId="55" xfId="0" applyFont="1" applyFill="1" applyBorder="1" applyAlignment="1">
      <alignment horizontal="center" vertical="center"/>
    </xf>
    <xf numFmtId="0" fontId="23" fillId="33" borderId="65" xfId="0" applyFont="1" applyFill="1" applyBorder="1" applyAlignment="1" applyProtection="1">
      <alignment horizontal="center"/>
      <protection locked="0"/>
    </xf>
    <xf numFmtId="0" fontId="23" fillId="33" borderId="66" xfId="0" applyFont="1" applyFill="1" applyBorder="1" applyAlignment="1" applyProtection="1">
      <alignment horizontal="center"/>
      <protection locked="0"/>
    </xf>
    <xf numFmtId="165" fontId="4" fillId="0" borderId="28" xfId="57" applyFont="1" applyBorder="1" applyAlignment="1">
      <alignment horizontal="center"/>
      <protection/>
    </xf>
    <xf numFmtId="165" fontId="2" fillId="0" borderId="28" xfId="57" applyFont="1" applyBorder="1" applyAlignment="1">
      <alignment horizontal="center"/>
      <protection/>
    </xf>
    <xf numFmtId="164" fontId="33" fillId="33" borderId="65" xfId="42" applyNumberFormat="1" applyFont="1" applyFill="1" applyBorder="1" applyAlignment="1" quotePrefix="1">
      <alignment horizontal="center"/>
    </xf>
    <xf numFmtId="0" fontId="2" fillId="0" borderId="83" xfId="0" applyFont="1" applyFill="1" applyBorder="1" applyAlignment="1" quotePrefix="1">
      <alignment/>
    </xf>
    <xf numFmtId="164" fontId="0" fillId="0" borderId="0" xfId="0" applyNumberFormat="1" applyFont="1" applyFill="1" applyAlignment="1">
      <alignment/>
    </xf>
    <xf numFmtId="164" fontId="1" fillId="33" borderId="66" xfId="0" applyNumberFormat="1" applyFont="1" applyFill="1" applyBorder="1" applyAlignment="1" applyProtection="1">
      <alignment horizontal="left"/>
      <protection/>
    </xf>
    <xf numFmtId="164" fontId="33" fillId="33" borderId="66" xfId="0" applyNumberFormat="1" applyFont="1" applyFill="1" applyBorder="1" applyAlignment="1">
      <alignment horizontal="center"/>
    </xf>
    <xf numFmtId="164" fontId="33" fillId="33" borderId="15" xfId="42" applyNumberFormat="1" applyFont="1" applyFill="1" applyBorder="1" applyAlignment="1" quotePrefix="1">
      <alignment horizontal="center"/>
    </xf>
    <xf numFmtId="164" fontId="33" fillId="33" borderId="65" xfId="42" applyNumberFormat="1" applyFont="1" applyFill="1" applyBorder="1" applyAlignment="1">
      <alignment horizontal="center"/>
    </xf>
    <xf numFmtId="2" fontId="33" fillId="33" borderId="11" xfId="42" applyNumberFormat="1" applyFont="1" applyFill="1" applyBorder="1" applyAlignment="1">
      <alignment/>
    </xf>
    <xf numFmtId="168" fontId="2" fillId="0" borderId="25" xfId="0" applyNumberFormat="1" applyFont="1" applyBorder="1" applyAlignment="1" applyProtection="1">
      <alignment horizontal="right" vertical="center"/>
      <protection/>
    </xf>
    <xf numFmtId="0" fontId="1" fillId="33" borderId="83" xfId="0" applyFont="1" applyFill="1" applyBorder="1" applyAlignment="1" applyProtection="1">
      <alignment horizontal="center" vertical="center"/>
      <protection/>
    </xf>
    <xf numFmtId="0" fontId="0" fillId="33" borderId="1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164" fontId="9" fillId="0" borderId="55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9" fillId="0" borderId="131" xfId="0" applyNumberFormat="1" applyFont="1" applyBorder="1" applyAlignment="1">
      <alignment horizontal="right" vertical="center"/>
    </xf>
    <xf numFmtId="0" fontId="2" fillId="33" borderId="14" xfId="0" applyFont="1" applyFill="1" applyBorder="1" applyAlignment="1">
      <alignment horizontal="center"/>
    </xf>
    <xf numFmtId="164" fontId="1" fillId="0" borderId="55" xfId="0" applyNumberFormat="1" applyFont="1" applyBorder="1" applyAlignment="1">
      <alignment horizontal="center"/>
    </xf>
    <xf numFmtId="0" fontId="1" fillId="0" borderId="111" xfId="0" applyFont="1" applyBorder="1" applyAlignment="1">
      <alignment horizontal="center"/>
    </xf>
    <xf numFmtId="0" fontId="2" fillId="33" borderId="124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1" fillId="0" borderId="65" xfId="0" applyFont="1" applyBorder="1" applyAlignment="1">
      <alignment horizontal="left"/>
    </xf>
    <xf numFmtId="0" fontId="33" fillId="33" borderId="56" xfId="0" applyFont="1" applyFill="1" applyBorder="1" applyAlignment="1">
      <alignment horizontal="center"/>
    </xf>
    <xf numFmtId="0" fontId="33" fillId="33" borderId="53" xfId="0" applyFont="1" applyFill="1" applyBorder="1" applyAlignment="1">
      <alignment horizontal="center"/>
    </xf>
    <xf numFmtId="0" fontId="33" fillId="33" borderId="54" xfId="0" applyFont="1" applyFill="1" applyBorder="1" applyAlignment="1">
      <alignment horizontal="center"/>
    </xf>
    <xf numFmtId="0" fontId="2" fillId="0" borderId="60" xfId="0" applyFont="1" applyBorder="1" applyAlignment="1">
      <alignment horizontal="center"/>
    </xf>
    <xf numFmtId="2" fontId="2" fillId="0" borderId="31" xfId="0" applyNumberFormat="1" applyFont="1" applyBorder="1" applyAlignment="1">
      <alignment/>
    </xf>
    <xf numFmtId="0" fontId="23" fillId="33" borderId="88" xfId="0" applyNumberFormat="1" applyFont="1" applyFill="1" applyBorder="1" applyAlignment="1" quotePrefix="1">
      <alignment horizontal="center" vertical="center"/>
    </xf>
    <xf numFmtId="166" fontId="1" fillId="0" borderId="110" xfId="0" applyNumberFormat="1" applyFont="1" applyFill="1" applyBorder="1" applyAlignment="1" applyProtection="1">
      <alignment horizontal="right" vertical="center"/>
      <protection/>
    </xf>
    <xf numFmtId="166" fontId="2" fillId="0" borderId="11" xfId="0" applyNumberFormat="1" applyFont="1" applyFill="1" applyBorder="1" applyAlignment="1" applyProtection="1">
      <alignment horizontal="right" vertical="center"/>
      <protection/>
    </xf>
    <xf numFmtId="166" fontId="1" fillId="0" borderId="54" xfId="0" applyNumberFormat="1" applyFont="1" applyFill="1" applyBorder="1" applyAlignment="1" applyProtection="1">
      <alignment horizontal="right" vertical="center"/>
      <protection/>
    </xf>
    <xf numFmtId="166" fontId="1" fillId="0" borderId="53" xfId="0" applyNumberFormat="1" applyFont="1" applyBorder="1" applyAlignment="1">
      <alignment horizontal="right"/>
    </xf>
    <xf numFmtId="166" fontId="2" fillId="0" borderId="12" xfId="0" applyNumberFormat="1" applyFont="1" applyBorder="1" applyAlignment="1">
      <alignment horizontal="right"/>
    </xf>
    <xf numFmtId="166" fontId="1" fillId="0" borderId="54" xfId="0" applyNumberFormat="1" applyFont="1" applyBorder="1" applyAlignment="1">
      <alignment horizontal="right"/>
    </xf>
    <xf numFmtId="166" fontId="2" fillId="0" borderId="53" xfId="0" applyNumberFormat="1" applyFont="1" applyFill="1" applyBorder="1" applyAlignment="1" applyProtection="1">
      <alignment horizontal="right" vertical="center"/>
      <protection/>
    </xf>
    <xf numFmtId="166" fontId="2" fillId="0" borderId="12" xfId="0" applyNumberFormat="1" applyFont="1" applyFill="1" applyBorder="1" applyAlignment="1" applyProtection="1">
      <alignment horizontal="right" vertical="center"/>
      <protection/>
    </xf>
    <xf numFmtId="166" fontId="2" fillId="0" borderId="56" xfId="0" applyNumberFormat="1" applyFont="1" applyFill="1" applyBorder="1" applyAlignment="1" applyProtection="1">
      <alignment horizontal="right" vertical="center"/>
      <protection/>
    </xf>
    <xf numFmtId="166" fontId="2" fillId="0" borderId="53" xfId="0" applyNumberFormat="1" applyFont="1" applyBorder="1" applyAlignment="1">
      <alignment horizontal="right"/>
    </xf>
    <xf numFmtId="166" fontId="2" fillId="0" borderId="56" xfId="0" applyNumberFormat="1" applyFont="1" applyBorder="1" applyAlignment="1">
      <alignment horizontal="right"/>
    </xf>
    <xf numFmtId="166" fontId="1" fillId="0" borderId="110" xfId="0" applyNumberFormat="1" applyFont="1" applyBorder="1" applyAlignment="1">
      <alignment horizontal="right"/>
    </xf>
    <xf numFmtId="166" fontId="2" fillId="0" borderId="11" xfId="0" applyNumberFormat="1" applyFont="1" applyBorder="1" applyAlignment="1">
      <alignment horizontal="right"/>
    </xf>
    <xf numFmtId="166" fontId="1" fillId="0" borderId="53" xfId="0" applyNumberFormat="1" applyFont="1" applyFill="1" applyBorder="1" applyAlignment="1" applyProtection="1">
      <alignment horizontal="right" vertical="center"/>
      <protection/>
    </xf>
    <xf numFmtId="166" fontId="2" fillId="0" borderId="13" xfId="0" applyNumberFormat="1" applyFont="1" applyFill="1" applyBorder="1" applyAlignment="1" applyProtection="1">
      <alignment horizontal="right" vertical="center"/>
      <protection/>
    </xf>
    <xf numFmtId="166" fontId="1" fillId="0" borderId="56" xfId="0" applyNumberFormat="1" applyFont="1" applyFill="1" applyBorder="1" applyAlignment="1" applyProtection="1">
      <alignment horizontal="right" vertical="center"/>
      <protection/>
    </xf>
    <xf numFmtId="166" fontId="1" fillId="0" borderId="56" xfId="0" applyNumberFormat="1" applyFont="1" applyBorder="1" applyAlignment="1">
      <alignment horizontal="right"/>
    </xf>
    <xf numFmtId="166" fontId="1" fillId="0" borderId="12" xfId="0" applyNumberFormat="1" applyFont="1" applyFill="1" applyBorder="1" applyAlignment="1" applyProtection="1">
      <alignment horizontal="right" vertical="center"/>
      <protection/>
    </xf>
    <xf numFmtId="166" fontId="2" fillId="0" borderId="54" xfId="0" applyNumberFormat="1" applyFont="1" applyFill="1" applyBorder="1" applyAlignment="1" applyProtection="1">
      <alignment horizontal="right" vertical="center"/>
      <protection/>
    </xf>
    <xf numFmtId="166" fontId="1" fillId="0" borderId="11" xfId="0" applyNumberFormat="1" applyFont="1" applyBorder="1" applyAlignment="1">
      <alignment horizontal="right"/>
    </xf>
    <xf numFmtId="166" fontId="2" fillId="0" borderId="54" xfId="0" applyNumberFormat="1" applyFont="1" applyBorder="1" applyAlignment="1">
      <alignment horizontal="right"/>
    </xf>
    <xf numFmtId="166" fontId="1" fillId="0" borderId="66" xfId="0" applyNumberFormat="1" applyFont="1" applyFill="1" applyBorder="1" applyAlignment="1" applyProtection="1">
      <alignment horizontal="right" vertical="center"/>
      <protection/>
    </xf>
    <xf numFmtId="166" fontId="1" fillId="0" borderId="66" xfId="0" applyNumberFormat="1" applyFont="1" applyBorder="1" applyAlignment="1">
      <alignment horizontal="right"/>
    </xf>
    <xf numFmtId="168" fontId="2" fillId="0" borderId="0" xfId="0" applyNumberFormat="1" applyFont="1" applyAlignment="1" applyProtection="1">
      <alignment horizontal="left" vertical="center" wrapText="1"/>
      <protection/>
    </xf>
    <xf numFmtId="164" fontId="1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1" fillId="33" borderId="65" xfId="0" applyNumberFormat="1" applyFont="1" applyFill="1" applyBorder="1" applyAlignment="1" quotePrefix="1">
      <alignment horizontal="center"/>
    </xf>
    <xf numFmtId="164" fontId="1" fillId="33" borderId="14" xfId="0" applyNumberFormat="1" applyFont="1" applyFill="1" applyBorder="1" applyAlignment="1">
      <alignment horizontal="center"/>
    </xf>
    <xf numFmtId="164" fontId="1" fillId="33" borderId="24" xfId="0" applyNumberFormat="1" applyFont="1" applyFill="1" applyBorder="1" applyAlignment="1">
      <alignment horizontal="center"/>
    </xf>
    <xf numFmtId="164" fontId="1" fillId="33" borderId="30" xfId="0" applyNumberFormat="1" applyFont="1" applyFill="1" applyBorder="1" applyAlignment="1" quotePrefix="1">
      <alignment horizontal="center"/>
    </xf>
    <xf numFmtId="164" fontId="1" fillId="33" borderId="15" xfId="0" applyNumberFormat="1" applyFont="1" applyFill="1" applyBorder="1" applyAlignment="1">
      <alignment horizontal="center"/>
    </xf>
    <xf numFmtId="164" fontId="1" fillId="33" borderId="30" xfId="0" applyNumberFormat="1" applyFont="1" applyFill="1" applyBorder="1" applyAlignment="1">
      <alignment horizontal="center"/>
    </xf>
    <xf numFmtId="164" fontId="1" fillId="33" borderId="65" xfId="0" applyNumberFormat="1" applyFont="1" applyFill="1" applyBorder="1" applyAlignment="1">
      <alignment horizontal="center"/>
    </xf>
    <xf numFmtId="164" fontId="1" fillId="33" borderId="141" xfId="0" applyNumberFormat="1" applyFont="1" applyFill="1" applyBorder="1" applyAlignment="1">
      <alignment horizontal="center"/>
    </xf>
    <xf numFmtId="164" fontId="1" fillId="33" borderId="87" xfId="0" applyNumberFormat="1" applyFont="1" applyFill="1" applyBorder="1" applyAlignment="1">
      <alignment horizontal="center"/>
    </xf>
    <xf numFmtId="164" fontId="1" fillId="33" borderId="88" xfId="0" applyNumberFormat="1" applyFont="1" applyFill="1" applyBorder="1" applyAlignment="1">
      <alignment horizontal="center"/>
    </xf>
    <xf numFmtId="1" fontId="1" fillId="33" borderId="65" xfId="0" applyNumberFormat="1" applyFont="1" applyFill="1" applyBorder="1" applyAlignment="1" applyProtection="1">
      <alignment horizontal="center" vertical="center"/>
      <protection/>
    </xf>
    <xf numFmtId="1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33" borderId="54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6" fontId="1" fillId="33" borderId="65" xfId="0" applyNumberFormat="1" applyFont="1" applyFill="1" applyBorder="1" applyAlignment="1" applyProtection="1">
      <alignment horizontal="center" vertical="center"/>
      <protection/>
    </xf>
    <xf numFmtId="166" fontId="1" fillId="33" borderId="14" xfId="0" applyNumberFormat="1" applyFont="1" applyFill="1" applyBorder="1" applyAlignment="1" applyProtection="1">
      <alignment horizontal="center" vertical="center"/>
      <protection/>
    </xf>
    <xf numFmtId="166" fontId="1" fillId="33" borderId="15" xfId="0" applyNumberFormat="1" applyFont="1" applyFill="1" applyBorder="1" applyAlignment="1" applyProtection="1">
      <alignment horizontal="center" vertical="center"/>
      <protection/>
    </xf>
    <xf numFmtId="1" fontId="1" fillId="33" borderId="65" xfId="0" applyNumberFormat="1" applyFont="1" applyFill="1" applyBorder="1" applyAlignment="1" applyProtection="1" quotePrefix="1">
      <alignment horizontal="center" vertical="center"/>
      <protection/>
    </xf>
    <xf numFmtId="1" fontId="1" fillId="33" borderId="14" xfId="0" applyNumberFormat="1" applyFont="1" applyFill="1" applyBorder="1" applyAlignment="1" applyProtection="1" quotePrefix="1">
      <alignment horizontal="center" vertical="center"/>
      <protection/>
    </xf>
    <xf numFmtId="1" fontId="1" fillId="33" borderId="15" xfId="0" applyNumberFormat="1" applyFont="1" applyFill="1" applyBorder="1" applyAlignment="1" applyProtection="1" quotePrefix="1">
      <alignment horizontal="center" vertical="center"/>
      <protection/>
    </xf>
    <xf numFmtId="0" fontId="1" fillId="33" borderId="54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164" fontId="33" fillId="0" borderId="0" xfId="0" applyNumberFormat="1" applyFont="1" applyAlignment="1">
      <alignment horizontal="center"/>
    </xf>
    <xf numFmtId="164" fontId="4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33" fillId="33" borderId="65" xfId="42" applyNumberFormat="1" applyFont="1" applyFill="1" applyBorder="1" applyAlignment="1" quotePrefix="1">
      <alignment horizontal="center"/>
    </xf>
    <xf numFmtId="164" fontId="33" fillId="33" borderId="15" xfId="42" applyNumberFormat="1" applyFont="1" applyFill="1" applyBorder="1" applyAlignment="1">
      <alignment horizontal="center"/>
    </xf>
    <xf numFmtId="164" fontId="33" fillId="33" borderId="65" xfId="42" applyNumberFormat="1" applyFont="1" applyFill="1" applyBorder="1" applyAlignment="1" quotePrefix="1">
      <alignment horizontal="center"/>
    </xf>
    <xf numFmtId="164" fontId="33" fillId="33" borderId="15" xfId="42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33" borderId="1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65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164" fontId="1" fillId="33" borderId="15" xfId="0" applyNumberFormat="1" applyFont="1" applyFill="1" applyBorder="1" applyAlignment="1" quotePrefix="1">
      <alignment horizontal="center"/>
    </xf>
    <xf numFmtId="164" fontId="1" fillId="33" borderId="10" xfId="0" applyNumberFormat="1" applyFont="1" applyFill="1" applyBorder="1" applyAlignment="1" quotePrefix="1">
      <alignment horizontal="center"/>
    </xf>
    <xf numFmtId="164" fontId="1" fillId="33" borderId="13" xfId="0" applyNumberFormat="1" applyFont="1" applyFill="1" applyBorder="1" applyAlignment="1" quotePrefix="1">
      <alignment horizontal="center"/>
    </xf>
    <xf numFmtId="164" fontId="1" fillId="0" borderId="0" xfId="0" applyNumberFormat="1" applyFont="1" applyBorder="1" applyAlignment="1">
      <alignment horizontal="center"/>
    </xf>
    <xf numFmtId="164" fontId="8" fillId="0" borderId="0" xfId="0" applyNumberFormat="1" applyFont="1" applyFill="1" applyBorder="1" applyAlignment="1" applyProtection="1">
      <alignment horizontal="center"/>
      <protection/>
    </xf>
    <xf numFmtId="164" fontId="27" fillId="0" borderId="0" xfId="0" applyNumberFormat="1" applyFont="1" applyBorder="1" applyAlignment="1">
      <alignment horizontal="center"/>
    </xf>
    <xf numFmtId="164" fontId="1" fillId="33" borderId="14" xfId="0" applyNumberFormat="1" applyFont="1" applyFill="1" applyBorder="1" applyAlignment="1" quotePrefix="1">
      <alignment horizontal="center"/>
    </xf>
    <xf numFmtId="0" fontId="23" fillId="33" borderId="87" xfId="0" applyFont="1" applyFill="1" applyBorder="1" applyAlignment="1" quotePrefix="1">
      <alignment horizontal="center"/>
    </xf>
    <xf numFmtId="0" fontId="23" fillId="33" borderId="88" xfId="0" applyFont="1" applyFill="1" applyBorder="1" applyAlignment="1" quotePrefix="1">
      <alignment horizontal="center"/>
    </xf>
    <xf numFmtId="0" fontId="23" fillId="33" borderId="84" xfId="0" applyFont="1" applyFill="1" applyBorder="1" applyAlignment="1">
      <alignment horizontal="left" vertical="center"/>
    </xf>
    <xf numFmtId="0" fontId="13" fillId="33" borderId="89" xfId="0" applyFont="1" applyFill="1" applyBorder="1" applyAlignment="1">
      <alignment horizontal="left" vertical="center"/>
    </xf>
    <xf numFmtId="0" fontId="23" fillId="33" borderId="122" xfId="0" applyFont="1" applyFill="1" applyBorder="1" applyAlignment="1" quotePrefix="1">
      <alignment horizontal="center"/>
    </xf>
    <xf numFmtId="0" fontId="23" fillId="33" borderId="139" xfId="0" applyFont="1" applyFill="1" applyBorder="1" applyAlignment="1" quotePrefix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/>
    </xf>
    <xf numFmtId="39" fontId="23" fillId="33" borderId="87" xfId="0" applyNumberFormat="1" applyFont="1" applyFill="1" applyBorder="1" applyAlignment="1" applyProtection="1" quotePrefix="1">
      <alignment horizontal="center"/>
      <protection/>
    </xf>
    <xf numFmtId="39" fontId="23" fillId="33" borderId="88" xfId="0" applyNumberFormat="1" applyFont="1" applyFill="1" applyBorder="1" applyAlignment="1" applyProtection="1" quotePrefix="1">
      <alignment horizontal="center"/>
      <protection/>
    </xf>
    <xf numFmtId="39" fontId="8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39" fontId="1" fillId="0" borderId="0" xfId="0" applyNumberFormat="1" applyFont="1" applyAlignment="1" applyProtection="1">
      <alignment horizontal="center"/>
      <protection/>
    </xf>
    <xf numFmtId="39" fontId="23" fillId="33" borderId="122" xfId="0" applyNumberFormat="1" applyFont="1" applyFill="1" applyBorder="1" applyAlignment="1" applyProtection="1" quotePrefix="1">
      <alignment horizontal="center"/>
      <protection/>
    </xf>
    <xf numFmtId="39" fontId="23" fillId="33" borderId="139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39" fontId="8" fillId="0" borderId="0" xfId="0" applyNumberFormat="1" applyFont="1" applyFill="1" applyBorder="1" applyAlignment="1" applyProtection="1">
      <alignment horizontal="center"/>
      <protection/>
    </xf>
    <xf numFmtId="39" fontId="23" fillId="33" borderId="14" xfId="0" applyNumberFormat="1" applyFont="1" applyFill="1" applyBorder="1" applyAlignment="1" quotePrefix="1">
      <alignment horizontal="center"/>
    </xf>
    <xf numFmtId="0" fontId="23" fillId="33" borderId="15" xfId="0" applyFont="1" applyFill="1" applyBorder="1" applyAlignment="1" quotePrefix="1">
      <alignment horizontal="center"/>
    </xf>
    <xf numFmtId="0" fontId="23" fillId="33" borderId="65" xfId="0" applyFont="1" applyFill="1" applyBorder="1" applyAlignment="1" quotePrefix="1">
      <alignment horizontal="center"/>
    </xf>
    <xf numFmtId="39" fontId="23" fillId="33" borderId="65" xfId="0" applyNumberFormat="1" applyFont="1" applyFill="1" applyBorder="1" applyAlignment="1" quotePrefix="1">
      <alignment horizontal="center"/>
    </xf>
    <xf numFmtId="0" fontId="8" fillId="0" borderId="0" xfId="0" applyFont="1" applyFill="1" applyAlignment="1" applyProtection="1">
      <alignment horizontal="center" vertical="center"/>
      <protection/>
    </xf>
    <xf numFmtId="0" fontId="1" fillId="33" borderId="67" xfId="0" applyFont="1" applyFill="1" applyBorder="1" applyAlignment="1">
      <alignment horizontal="center"/>
    </xf>
    <xf numFmtId="0" fontId="1" fillId="33" borderId="68" xfId="0" applyFont="1" applyFill="1" applyBorder="1" applyAlignment="1">
      <alignment horizontal="center"/>
    </xf>
    <xf numFmtId="0" fontId="1" fillId="33" borderId="85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0" borderId="110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10" xfId="0" applyFont="1" applyBorder="1" applyAlignment="1" applyProtection="1">
      <alignment horizontal="center" vertical="center"/>
      <protection/>
    </xf>
    <xf numFmtId="0" fontId="1" fillId="0" borderId="83" xfId="0" applyFont="1" applyBorder="1" applyAlignment="1" applyProtection="1">
      <alignment horizontal="center" vertical="center"/>
      <protection/>
    </xf>
    <xf numFmtId="0" fontId="1" fillId="33" borderId="87" xfId="0" applyFont="1" applyFill="1" applyBorder="1" applyAlignment="1" applyProtection="1">
      <alignment horizontal="center" vertical="center"/>
      <protection/>
    </xf>
    <xf numFmtId="0" fontId="1" fillId="33" borderId="139" xfId="0" applyFont="1" applyFill="1" applyBorder="1" applyAlignment="1" applyProtection="1">
      <alignment horizontal="center" vertical="center"/>
      <protection/>
    </xf>
    <xf numFmtId="0" fontId="11" fillId="0" borderId="110" xfId="0" applyFont="1" applyBorder="1" applyAlignment="1" applyProtection="1">
      <alignment horizontal="center" vertical="center"/>
      <protection/>
    </xf>
    <xf numFmtId="0" fontId="11" fillId="0" borderId="83" xfId="0" applyFont="1" applyBorder="1" applyAlignment="1" applyProtection="1">
      <alignment horizontal="center" vertical="center"/>
      <protection/>
    </xf>
    <xf numFmtId="0" fontId="1" fillId="33" borderId="84" xfId="0" applyFont="1" applyFill="1" applyBorder="1" applyAlignment="1" applyProtection="1">
      <alignment horizontal="center" vertical="center"/>
      <protection/>
    </xf>
    <xf numFmtId="0" fontId="1" fillId="33" borderId="89" xfId="0" applyFont="1" applyFill="1" applyBorder="1" applyAlignment="1" applyProtection="1">
      <alignment horizontal="center" vertical="center"/>
      <protection/>
    </xf>
    <xf numFmtId="0" fontId="1" fillId="33" borderId="12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1" fillId="33" borderId="54" xfId="0" applyFont="1" applyFill="1" applyBorder="1" applyAlignment="1">
      <alignment horizontal="center" vertical="center"/>
    </xf>
    <xf numFmtId="0" fontId="11" fillId="33" borderId="64" xfId="0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center"/>
    </xf>
    <xf numFmtId="0" fontId="11" fillId="33" borderId="10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1" fillId="33" borderId="122" xfId="0" applyFont="1" applyFill="1" applyBorder="1" applyAlignment="1">
      <alignment horizontal="center" vertical="center"/>
    </xf>
    <xf numFmtId="0" fontId="11" fillId="33" borderId="87" xfId="0" applyFont="1" applyFill="1" applyBorder="1" applyAlignment="1">
      <alignment horizontal="center" vertical="center"/>
    </xf>
    <xf numFmtId="0" fontId="11" fillId="33" borderId="139" xfId="0" applyFont="1" applyFill="1" applyBorder="1" applyAlignment="1">
      <alignment horizontal="center" vertical="center"/>
    </xf>
    <xf numFmtId="0" fontId="11" fillId="33" borderId="88" xfId="0" applyFont="1" applyFill="1" applyBorder="1" applyAlignment="1">
      <alignment horizontal="center" vertical="center"/>
    </xf>
    <xf numFmtId="0" fontId="1" fillId="33" borderId="6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96" xfId="0" applyFont="1" applyFill="1" applyBorder="1" applyAlignment="1">
      <alignment horizontal="center" vertical="center" wrapText="1"/>
    </xf>
    <xf numFmtId="0" fontId="1" fillId="33" borderId="104" xfId="0" applyFont="1" applyFill="1" applyBorder="1" applyAlignment="1">
      <alignment horizontal="center" vertical="center" wrapText="1"/>
    </xf>
    <xf numFmtId="0" fontId="1" fillId="33" borderId="94" xfId="0" applyFont="1" applyFill="1" applyBorder="1" applyAlignment="1">
      <alignment horizontal="center" vertical="center" wrapText="1"/>
    </xf>
    <xf numFmtId="0" fontId="1" fillId="33" borderId="64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3" fillId="33" borderId="6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3" fillId="33" borderId="66" xfId="0" applyFont="1" applyFill="1" applyBorder="1" applyAlignment="1">
      <alignment horizontal="center" vertical="center"/>
    </xf>
    <xf numFmtId="0" fontId="23" fillId="33" borderId="10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3" fillId="33" borderId="141" xfId="0" applyFont="1" applyFill="1" applyBorder="1" applyAlignment="1">
      <alignment horizontal="center" vertical="center"/>
    </xf>
    <xf numFmtId="0" fontId="23" fillId="33" borderId="87" xfId="0" applyFont="1" applyFill="1" applyBorder="1" applyAlignment="1">
      <alignment horizontal="center" vertical="center"/>
    </xf>
    <xf numFmtId="0" fontId="23" fillId="33" borderId="88" xfId="0" applyFont="1" applyFill="1" applyBorder="1" applyAlignment="1">
      <alignment horizontal="center" vertical="center"/>
    </xf>
    <xf numFmtId="0" fontId="23" fillId="33" borderId="30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33" borderId="141" xfId="0" applyFont="1" applyFill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1" fillId="33" borderId="88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65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10" xfId="0" applyFont="1" applyFill="1" applyBorder="1" applyAlignment="1">
      <alignment horizontal="center" vertical="center" wrapText="1"/>
    </xf>
    <xf numFmtId="0" fontId="11" fillId="33" borderId="61" xfId="0" applyFont="1" applyFill="1" applyBorder="1" applyAlignment="1">
      <alignment horizontal="center" vertical="center" wrapText="1"/>
    </xf>
    <xf numFmtId="0" fontId="11" fillId="33" borderId="83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8" fillId="33" borderId="141" xfId="0" applyFont="1" applyFill="1" applyBorder="1" applyAlignment="1">
      <alignment horizontal="center" vertical="center"/>
    </xf>
    <xf numFmtId="0" fontId="8" fillId="33" borderId="87" xfId="0" applyFont="1" applyFill="1" applyBorder="1" applyAlignment="1">
      <alignment horizontal="center" vertical="center"/>
    </xf>
    <xf numFmtId="0" fontId="8" fillId="33" borderId="88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 vertical="center"/>
    </xf>
    <xf numFmtId="0" fontId="1" fillId="0" borderId="7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5" xfId="0" applyFont="1" applyBorder="1" applyAlignment="1">
      <alignment horizontal="center"/>
    </xf>
    <xf numFmtId="0" fontId="1" fillId="0" borderId="146" xfId="0" applyFont="1" applyBorder="1" applyAlignment="1">
      <alignment horizontal="center"/>
    </xf>
    <xf numFmtId="0" fontId="1" fillId="0" borderId="147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33" borderId="67" xfId="0" applyFont="1" applyFill="1" applyBorder="1" applyAlignment="1">
      <alignment horizontal="center" vertical="center"/>
    </xf>
    <xf numFmtId="0" fontId="1" fillId="33" borderId="68" xfId="0" applyFont="1" applyFill="1" applyBorder="1" applyAlignment="1">
      <alignment horizontal="center" vertical="center"/>
    </xf>
    <xf numFmtId="0" fontId="1" fillId="33" borderId="69" xfId="0" applyFont="1" applyFill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/>
    </xf>
    <xf numFmtId="165" fontId="1" fillId="33" borderId="67" xfId="57" applyNumberFormat="1" applyFont="1" applyFill="1" applyBorder="1" applyAlignment="1" applyProtection="1">
      <alignment horizontal="center" vertical="center"/>
      <protection/>
    </xf>
    <xf numFmtId="165" fontId="1" fillId="33" borderId="29" xfId="57" applyFont="1" applyFill="1" applyBorder="1" applyAlignment="1">
      <alignment horizontal="center" vertical="center"/>
      <protection/>
    </xf>
    <xf numFmtId="165" fontId="1" fillId="33" borderId="141" xfId="57" applyNumberFormat="1" applyFont="1" applyFill="1" applyBorder="1" applyAlignment="1" applyProtection="1">
      <alignment horizontal="center" vertical="center"/>
      <protection/>
    </xf>
    <xf numFmtId="165" fontId="1" fillId="33" borderId="88" xfId="57" applyNumberFormat="1" applyFont="1" applyFill="1" applyBorder="1" applyAlignment="1" applyProtection="1">
      <alignment horizontal="center" vertical="center"/>
      <protection/>
    </xf>
    <xf numFmtId="165" fontId="1" fillId="33" borderId="87" xfId="57" applyNumberFormat="1" applyFont="1" applyFill="1" applyBorder="1" applyAlignment="1" applyProtection="1">
      <alignment horizontal="center" vertical="center"/>
      <protection/>
    </xf>
    <xf numFmtId="165" fontId="1" fillId="0" borderId="0" xfId="57" applyFont="1" applyAlignment="1">
      <alignment horizontal="center"/>
      <protection/>
    </xf>
    <xf numFmtId="165" fontId="8" fillId="0" borderId="0" xfId="57" applyNumberFormat="1" applyFont="1" applyAlignment="1" applyProtection="1">
      <alignment horizontal="center"/>
      <protection/>
    </xf>
    <xf numFmtId="165" fontId="1" fillId="0" borderId="0" xfId="57" applyNumberFormat="1" applyFont="1" applyAlignment="1" applyProtection="1">
      <alignment horizontal="center"/>
      <protection/>
    </xf>
    <xf numFmtId="165" fontId="1" fillId="0" borderId="0" xfId="57" applyFont="1" applyBorder="1" applyAlignment="1" quotePrefix="1">
      <alignment horizontal="center"/>
      <protection/>
    </xf>
    <xf numFmtId="0" fontId="1" fillId="33" borderId="122" xfId="0" applyFont="1" applyFill="1" applyBorder="1" applyAlignment="1">
      <alignment horizontal="center" vertical="center"/>
    </xf>
    <xf numFmtId="0" fontId="1" fillId="33" borderId="13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33" borderId="9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5" fontId="1" fillId="33" borderId="62" xfId="57" applyNumberFormat="1" applyFont="1" applyFill="1" applyBorder="1" applyAlignment="1" applyProtection="1">
      <alignment horizontal="center" vertical="center"/>
      <protection/>
    </xf>
    <xf numFmtId="165" fontId="1" fillId="33" borderId="59" xfId="57" applyFont="1" applyFill="1" applyBorder="1" applyAlignment="1">
      <alignment horizontal="center" vertical="center"/>
      <protection/>
    </xf>
    <xf numFmtId="165" fontId="1" fillId="0" borderId="0" xfId="59" applyFont="1" applyAlignment="1">
      <alignment horizontal="center"/>
      <protection/>
    </xf>
    <xf numFmtId="165" fontId="8" fillId="0" borderId="0" xfId="59" applyNumberFormat="1" applyFont="1" applyAlignment="1" applyProtection="1">
      <alignment horizontal="center"/>
      <protection/>
    </xf>
    <xf numFmtId="165" fontId="1" fillId="0" borderId="0" xfId="59" applyNumberFormat="1" applyFont="1" applyAlignment="1" applyProtection="1">
      <alignment horizontal="center"/>
      <protection/>
    </xf>
    <xf numFmtId="165" fontId="1" fillId="0" borderId="0" xfId="59" applyFont="1" applyBorder="1" applyAlignment="1">
      <alignment horizontal="center"/>
      <protection/>
    </xf>
    <xf numFmtId="165" fontId="1" fillId="0" borderId="0" xfId="59" applyFont="1" applyBorder="1" applyAlignment="1" quotePrefix="1">
      <alignment horizontal="center"/>
      <protection/>
    </xf>
    <xf numFmtId="0" fontId="1" fillId="33" borderId="84" xfId="0" applyFont="1" applyFill="1" applyBorder="1" applyAlignment="1">
      <alignment horizontal="center" vertical="center"/>
    </xf>
    <xf numFmtId="0" fontId="1" fillId="33" borderId="89" xfId="0" applyFont="1" applyFill="1" applyBorder="1" applyAlignment="1">
      <alignment horizontal="center" vertical="center"/>
    </xf>
    <xf numFmtId="0" fontId="1" fillId="33" borderId="96" xfId="0" applyFont="1" applyFill="1" applyBorder="1" applyAlignment="1">
      <alignment horizontal="center" vertical="center"/>
    </xf>
    <xf numFmtId="0" fontId="1" fillId="33" borderId="104" xfId="0" applyFont="1" applyFill="1" applyBorder="1" applyAlignment="1">
      <alignment horizontal="center" vertical="center"/>
    </xf>
    <xf numFmtId="0" fontId="1" fillId="33" borderId="141" xfId="0" applyFont="1" applyFill="1" applyBorder="1" applyAlignment="1">
      <alignment horizontal="center"/>
    </xf>
    <xf numFmtId="0" fontId="1" fillId="33" borderId="87" xfId="0" applyFont="1" applyFill="1" applyBorder="1" applyAlignment="1">
      <alignment horizontal="center"/>
    </xf>
    <xf numFmtId="0" fontId="1" fillId="33" borderId="88" xfId="0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 vertical="center"/>
    </xf>
    <xf numFmtId="0" fontId="2" fillId="33" borderId="89" xfId="0" applyFont="1" applyFill="1" applyBorder="1" applyAlignment="1">
      <alignment horizontal="center" vertical="center"/>
    </xf>
    <xf numFmtId="164" fontId="1" fillId="33" borderId="54" xfId="0" applyNumberFormat="1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164" fontId="1" fillId="33" borderId="57" xfId="0" applyNumberFormat="1" applyFont="1" applyFill="1" applyBorder="1" applyAlignment="1">
      <alignment horizontal="center" vertical="center"/>
    </xf>
    <xf numFmtId="0" fontId="2" fillId="33" borderId="104" xfId="0" applyFont="1" applyFill="1" applyBorder="1" applyAlignment="1">
      <alignment horizontal="center" vertical="center"/>
    </xf>
    <xf numFmtId="0" fontId="1" fillId="33" borderId="122" xfId="0" applyFont="1" applyFill="1" applyBorder="1" applyAlignment="1">
      <alignment horizontal="center"/>
    </xf>
    <xf numFmtId="164" fontId="23" fillId="33" borderId="141" xfId="0" applyNumberFormat="1" applyFont="1" applyFill="1" applyBorder="1" applyAlignment="1">
      <alignment horizontal="center"/>
    </xf>
    <xf numFmtId="164" fontId="23" fillId="33" borderId="87" xfId="0" applyNumberFormat="1" applyFont="1" applyFill="1" applyBorder="1" applyAlignment="1">
      <alignment horizontal="center"/>
    </xf>
    <xf numFmtId="164" fontId="23" fillId="33" borderId="88" xfId="0" applyNumberFormat="1" applyFont="1" applyFill="1" applyBorder="1" applyAlignment="1">
      <alignment horizontal="center"/>
    </xf>
    <xf numFmtId="0" fontId="23" fillId="33" borderId="87" xfId="0" applyFont="1" applyFill="1" applyBorder="1" applyAlignment="1">
      <alignment horizontal="center"/>
    </xf>
    <xf numFmtId="0" fontId="23" fillId="33" borderId="88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0" fontId="43" fillId="0" borderId="0" xfId="0" applyFont="1" applyAlignment="1">
      <alignment horizontal="center"/>
    </xf>
    <xf numFmtId="0" fontId="23" fillId="33" borderId="83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1" fontId="23" fillId="33" borderId="54" xfId="0" applyNumberFormat="1" applyFont="1" applyFill="1" applyBorder="1" applyAlignment="1" applyProtection="1">
      <alignment horizontal="center" vertical="center" wrapText="1"/>
      <protection locked="0"/>
    </xf>
    <xf numFmtId="1" fontId="23" fillId="33" borderId="56" xfId="0" applyNumberFormat="1" applyFont="1" applyFill="1" applyBorder="1" applyAlignment="1" applyProtection="1">
      <alignment horizontal="center" vertical="center" wrapText="1"/>
      <protection locked="0"/>
    </xf>
    <xf numFmtId="1" fontId="23" fillId="33" borderId="64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110" xfId="0" applyFont="1" applyFill="1" applyBorder="1" applyAlignment="1" applyProtection="1">
      <alignment horizontal="center" vertical="center" wrapText="1"/>
      <protection locked="0"/>
    </xf>
    <xf numFmtId="0" fontId="23" fillId="33" borderId="53" xfId="0" applyFont="1" applyFill="1" applyBorder="1" applyAlignment="1" applyProtection="1">
      <alignment horizontal="center" vertical="center" wrapText="1"/>
      <protection locked="0"/>
    </xf>
    <xf numFmtId="0" fontId="23" fillId="33" borderId="83" xfId="0" applyFont="1" applyFill="1" applyBorder="1" applyAlignment="1" applyProtection="1">
      <alignment horizontal="center" vertical="center" wrapText="1"/>
      <protection locked="0"/>
    </xf>
    <xf numFmtId="0" fontId="23" fillId="33" borderId="11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/>
    </xf>
    <xf numFmtId="0" fontId="1" fillId="33" borderId="94" xfId="0" applyFont="1" applyFill="1" applyBorder="1" applyAlignment="1" applyProtection="1">
      <alignment horizontal="center" vertical="center"/>
      <protection/>
    </xf>
    <xf numFmtId="0" fontId="1" fillId="33" borderId="64" xfId="0" applyFont="1" applyFill="1" applyBorder="1" applyAlignment="1" applyProtection="1">
      <alignment horizontal="center" vertical="center"/>
      <protection/>
    </xf>
    <xf numFmtId="0" fontId="2" fillId="33" borderId="62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right"/>
      <protection/>
    </xf>
    <xf numFmtId="0" fontId="23" fillId="33" borderId="141" xfId="0" applyFont="1" applyFill="1" applyBorder="1" applyAlignment="1" applyProtection="1">
      <alignment horizontal="center"/>
      <protection/>
    </xf>
    <xf numFmtId="0" fontId="23" fillId="33" borderId="87" xfId="0" applyFont="1" applyFill="1" applyBorder="1" applyAlignment="1" applyProtection="1">
      <alignment horizontal="center"/>
      <protection/>
    </xf>
    <xf numFmtId="0" fontId="23" fillId="33" borderId="88" xfId="0" applyFont="1" applyFill="1" applyBorder="1" applyAlignment="1" applyProtection="1">
      <alignment horizontal="center"/>
      <protection/>
    </xf>
    <xf numFmtId="0" fontId="11" fillId="33" borderId="141" xfId="0" applyFont="1" applyFill="1" applyBorder="1" applyAlignment="1" applyProtection="1">
      <alignment horizontal="center"/>
      <protection/>
    </xf>
    <xf numFmtId="0" fontId="11" fillId="33" borderId="87" xfId="0" applyFont="1" applyFill="1" applyBorder="1" applyAlignment="1" applyProtection="1">
      <alignment horizontal="center"/>
      <protection/>
    </xf>
    <xf numFmtId="0" fontId="11" fillId="33" borderId="88" xfId="0" applyFont="1" applyFill="1" applyBorder="1" applyAlignment="1" applyProtection="1">
      <alignment horizontal="center"/>
      <protection/>
    </xf>
    <xf numFmtId="0" fontId="11" fillId="33" borderId="87" xfId="0" applyFont="1" applyFill="1" applyBorder="1" applyAlignment="1">
      <alignment horizontal="center"/>
    </xf>
    <xf numFmtId="0" fontId="11" fillId="33" borderId="8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1" fillId="33" borderId="140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1" fillId="33" borderId="9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11" fillId="33" borderId="84" xfId="0" applyFont="1" applyFill="1" applyBorder="1" applyAlignment="1">
      <alignment horizontal="center"/>
    </xf>
    <xf numFmtId="0" fontId="11" fillId="33" borderId="96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 quotePrefix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 quotePrefix="1">
      <alignment horizontal="center"/>
    </xf>
    <xf numFmtId="0" fontId="2" fillId="33" borderId="6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1" fillId="33" borderId="90" xfId="0" applyFont="1" applyFill="1" applyBorder="1" applyAlignment="1">
      <alignment horizontal="center"/>
    </xf>
    <xf numFmtId="0" fontId="1" fillId="33" borderId="66" xfId="0" applyFont="1" applyFill="1" applyBorder="1" applyAlignment="1">
      <alignment horizontal="center"/>
    </xf>
    <xf numFmtId="0" fontId="1" fillId="33" borderId="10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166" fontId="8" fillId="0" borderId="0" xfId="0" applyNumberFormat="1" applyFont="1" applyAlignment="1" applyProtection="1">
      <alignment horizontal="center" wrapText="1"/>
      <protection/>
    </xf>
    <xf numFmtId="166" fontId="17" fillId="0" borderId="0" xfId="0" applyNumberFormat="1" applyFont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rtaman point" xfId="57"/>
    <cellStyle name="Normal_Bartamane_Book1" xfId="58"/>
    <cellStyle name="Normal_CPI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86</xdr:row>
      <xdr:rowOff>0</xdr:rowOff>
    </xdr:from>
    <xdr:to>
      <xdr:col>5</xdr:col>
      <xdr:colOff>285750</xdr:colOff>
      <xdr:row>86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40017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86</xdr:row>
      <xdr:rowOff>0</xdr:rowOff>
    </xdr:from>
    <xdr:to>
      <xdr:col>5</xdr:col>
      <xdr:colOff>247650</xdr:colOff>
      <xdr:row>86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140017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86</xdr:row>
      <xdr:rowOff>0</xdr:rowOff>
    </xdr:from>
    <xdr:to>
      <xdr:col>5</xdr:col>
      <xdr:colOff>219075</xdr:colOff>
      <xdr:row>86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40017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8" name="Picture 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9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7631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0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97631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11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97631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12" name="Picture 1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7631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3" name="Picture 1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97631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14" name="Picture 1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97631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15" name="Picture 1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7631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6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97631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17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97631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18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7631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9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97631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20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97631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21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7631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22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97631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23" name="Picture 2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97631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200025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571500</xdr:colOff>
      <xdr:row>22</xdr:row>
      <xdr:rowOff>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3876675" y="5067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2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10.421875" style="365" bestFit="1" customWidth="1"/>
    <col min="2" max="16384" width="9.140625" style="365" customWidth="1"/>
  </cols>
  <sheetData>
    <row r="1" spans="2:3" ht="20.25">
      <c r="B1" s="1318" t="s">
        <v>441</v>
      </c>
      <c r="C1" s="97"/>
    </row>
    <row r="2" spans="2:3" s="1319" customFormat="1" ht="15.75">
      <c r="B2" s="1320" t="s">
        <v>675</v>
      </c>
      <c r="C2" s="1321"/>
    </row>
    <row r="3" spans="3:4" ht="15.75">
      <c r="C3" s="367"/>
      <c r="D3" s="579"/>
    </row>
    <row r="4" spans="1:5" ht="15.75">
      <c r="A4" s="398" t="s">
        <v>166</v>
      </c>
      <c r="B4" s="1124" t="s">
        <v>1286</v>
      </c>
      <c r="C4" s="360"/>
      <c r="D4" s="360"/>
      <c r="E4" s="360"/>
    </row>
    <row r="5" spans="1:5" ht="15.75">
      <c r="A5" s="579">
        <v>1</v>
      </c>
      <c r="B5" s="367" t="s">
        <v>442</v>
      </c>
      <c r="C5" s="367"/>
      <c r="D5" s="367"/>
      <c r="E5" s="367"/>
    </row>
    <row r="6" spans="1:5" ht="15.75">
      <c r="A6" s="579">
        <v>2</v>
      </c>
      <c r="B6" s="367" t="s">
        <v>443</v>
      </c>
      <c r="C6" s="367"/>
      <c r="D6" s="367"/>
      <c r="E6" s="367"/>
    </row>
    <row r="7" spans="1:5" ht="15.75">
      <c r="A7" s="579">
        <v>3</v>
      </c>
      <c r="B7" s="365" t="s">
        <v>599</v>
      </c>
      <c r="C7" s="367"/>
      <c r="D7" s="367"/>
      <c r="E7" s="367"/>
    </row>
    <row r="8" spans="1:5" ht="15.75">
      <c r="A8" s="579">
        <v>4</v>
      </c>
      <c r="B8" s="365" t="s">
        <v>444</v>
      </c>
      <c r="C8" s="367"/>
      <c r="D8" s="367"/>
      <c r="E8" s="367"/>
    </row>
    <row r="9" spans="1:5" ht="15.75">
      <c r="A9" s="579">
        <v>5</v>
      </c>
      <c r="B9" s="365" t="s">
        <v>876</v>
      </c>
      <c r="C9" s="367"/>
      <c r="D9" s="367"/>
      <c r="E9" s="367"/>
    </row>
    <row r="10" spans="1:5" ht="15.75">
      <c r="A10" s="579">
        <v>6</v>
      </c>
      <c r="B10" s="365" t="s">
        <v>878</v>
      </c>
      <c r="C10" s="367"/>
      <c r="D10" s="367"/>
      <c r="E10" s="367"/>
    </row>
    <row r="11" spans="1:5" ht="15.75">
      <c r="A11" s="579">
        <v>7</v>
      </c>
      <c r="B11" s="365" t="s">
        <v>880</v>
      </c>
      <c r="C11" s="367"/>
      <c r="D11" s="367"/>
      <c r="E11" s="367"/>
    </row>
    <row r="12" spans="1:5" ht="15.75">
      <c r="A12" s="579">
        <v>8</v>
      </c>
      <c r="B12" s="365" t="s">
        <v>637</v>
      </c>
      <c r="C12" s="367"/>
      <c r="D12" s="367"/>
      <c r="E12" s="367"/>
    </row>
    <row r="13" spans="1:5" ht="15.75">
      <c r="A13" s="579" t="s">
        <v>45</v>
      </c>
      <c r="B13" s="398" t="s">
        <v>1051</v>
      </c>
      <c r="C13" s="367"/>
      <c r="D13" s="367"/>
      <c r="E13" s="367"/>
    </row>
    <row r="14" spans="1:5" ht="15.75">
      <c r="A14" s="579">
        <v>9</v>
      </c>
      <c r="B14" s="365" t="s">
        <v>1052</v>
      </c>
      <c r="C14" s="367"/>
      <c r="D14" s="367"/>
      <c r="E14" s="367"/>
    </row>
    <row r="15" spans="1:5" ht="15.75">
      <c r="A15" s="579">
        <v>10</v>
      </c>
      <c r="B15" s="365" t="s">
        <v>1053</v>
      </c>
      <c r="C15" s="367"/>
      <c r="D15" s="367"/>
      <c r="E15" s="367"/>
    </row>
    <row r="16" spans="1:5" ht="15.75">
      <c r="A16" s="579">
        <v>11</v>
      </c>
      <c r="B16" s="365" t="s">
        <v>1054</v>
      </c>
      <c r="C16" s="367"/>
      <c r="D16" s="367"/>
      <c r="E16" s="367"/>
    </row>
    <row r="17" spans="1:5" ht="15.75">
      <c r="A17" s="579">
        <v>12</v>
      </c>
      <c r="B17" s="365" t="s">
        <v>1055</v>
      </c>
      <c r="C17" s="367"/>
      <c r="D17" s="367"/>
      <c r="E17" s="367"/>
    </row>
    <row r="18" spans="1:5" ht="15.75">
      <c r="A18" s="579">
        <v>13</v>
      </c>
      <c r="B18" s="365" t="s">
        <v>1056</v>
      </c>
      <c r="C18" s="367"/>
      <c r="D18" s="367"/>
      <c r="E18" s="367"/>
    </row>
    <row r="19" spans="1:5" ht="15.75">
      <c r="A19" s="579">
        <v>14</v>
      </c>
      <c r="B19" s="365" t="s">
        <v>1080</v>
      </c>
      <c r="C19" s="367"/>
      <c r="D19" s="367"/>
      <c r="E19" s="367"/>
    </row>
    <row r="20" spans="1:5" ht="15.75">
      <c r="A20" s="579">
        <v>15</v>
      </c>
      <c r="B20" s="365" t="s">
        <v>1057</v>
      </c>
      <c r="C20" s="367"/>
      <c r="D20" s="367"/>
      <c r="E20" s="367"/>
    </row>
    <row r="21" spans="1:5" s="398" customFormat="1" ht="15.75">
      <c r="A21" s="579">
        <v>16</v>
      </c>
      <c r="B21" s="365" t="s">
        <v>1058</v>
      </c>
      <c r="C21" s="366"/>
      <c r="D21" s="366"/>
      <c r="E21" s="366"/>
    </row>
    <row r="22" spans="1:5" ht="15.75">
      <c r="A22" s="579" t="s">
        <v>45</v>
      </c>
      <c r="B22" s="398" t="s">
        <v>1059</v>
      </c>
      <c r="C22" s="367"/>
      <c r="D22" s="367"/>
      <c r="E22" s="367"/>
    </row>
    <row r="23" spans="1:5" ht="15.75">
      <c r="A23" s="579">
        <v>17</v>
      </c>
      <c r="B23" s="365" t="s">
        <v>800</v>
      </c>
      <c r="C23" s="367"/>
      <c r="D23" s="367"/>
      <c r="E23" s="367"/>
    </row>
    <row r="24" spans="1:5" ht="15.75">
      <c r="A24" s="579">
        <v>18</v>
      </c>
      <c r="B24" s="365" t="s">
        <v>803</v>
      </c>
      <c r="C24" s="367"/>
      <c r="D24" s="367"/>
      <c r="E24" s="367"/>
    </row>
    <row r="25" spans="1:5" ht="15.75">
      <c r="A25" s="579">
        <v>19</v>
      </c>
      <c r="B25" s="365" t="s">
        <v>952</v>
      </c>
      <c r="C25" s="367"/>
      <c r="D25" s="367"/>
      <c r="E25" s="367"/>
    </row>
    <row r="26" spans="1:5" ht="15.75">
      <c r="A26" s="579">
        <v>20</v>
      </c>
      <c r="B26" s="365" t="s">
        <v>43</v>
      </c>
      <c r="C26" s="367"/>
      <c r="D26" s="367"/>
      <c r="E26" s="367"/>
    </row>
    <row r="27" spans="1:5" ht="15.75">
      <c r="A27" s="579">
        <v>21</v>
      </c>
      <c r="B27" s="365" t="s">
        <v>1060</v>
      </c>
      <c r="C27" s="367"/>
      <c r="D27" s="367"/>
      <c r="E27" s="367"/>
    </row>
    <row r="28" spans="1:7" ht="15.75">
      <c r="A28" s="579" t="s">
        <v>45</v>
      </c>
      <c r="B28" s="398" t="s">
        <v>1061</v>
      </c>
      <c r="C28" s="367"/>
      <c r="D28" s="367"/>
      <c r="E28" s="367"/>
      <c r="G28" s="367"/>
    </row>
    <row r="29" spans="1:5" ht="15.75">
      <c r="A29" s="579">
        <v>22</v>
      </c>
      <c r="B29" s="365" t="s">
        <v>574</v>
      </c>
      <c r="C29" s="367"/>
      <c r="D29" s="367"/>
      <c r="E29" s="367"/>
    </row>
    <row r="30" spans="1:5" ht="15.75">
      <c r="A30" s="579">
        <v>23</v>
      </c>
      <c r="B30" s="365" t="s">
        <v>1013</v>
      </c>
      <c r="C30" s="367"/>
      <c r="D30" s="367"/>
      <c r="E30" s="367"/>
    </row>
    <row r="31" spans="1:5" ht="15.75">
      <c r="A31" s="579">
        <v>24</v>
      </c>
      <c r="B31" s="365" t="s">
        <v>590</v>
      </c>
      <c r="C31" s="367"/>
      <c r="D31" s="367"/>
      <c r="E31" s="367"/>
    </row>
    <row r="32" spans="1:5" ht="15.75">
      <c r="A32" s="579">
        <v>25</v>
      </c>
      <c r="B32" s="365" t="s">
        <v>591</v>
      </c>
      <c r="C32" s="367"/>
      <c r="D32" s="367"/>
      <c r="E32" s="367"/>
    </row>
    <row r="33" spans="1:5" ht="15.75">
      <c r="A33" s="579" t="s">
        <v>45</v>
      </c>
      <c r="B33" s="398" t="s">
        <v>1062</v>
      </c>
      <c r="C33" s="367"/>
      <c r="D33" s="367"/>
      <c r="E33" s="367"/>
    </row>
    <row r="34" spans="1:5" ht="15.75">
      <c r="A34" s="579">
        <v>26</v>
      </c>
      <c r="B34" s="365" t="s">
        <v>445</v>
      </c>
      <c r="C34" s="367"/>
      <c r="D34" s="367"/>
      <c r="E34" s="367"/>
    </row>
    <row r="35" spans="1:5" ht="15.75">
      <c r="A35" s="579">
        <v>27</v>
      </c>
      <c r="B35" s="365" t="s">
        <v>446</v>
      </c>
      <c r="C35" s="367"/>
      <c r="D35" s="367"/>
      <c r="E35" s="367"/>
    </row>
    <row r="36" spans="1:5" ht="15.75">
      <c r="A36" s="579">
        <v>28</v>
      </c>
      <c r="B36" s="365" t="s">
        <v>1063</v>
      </c>
      <c r="C36" s="367"/>
      <c r="D36" s="367"/>
      <c r="E36" s="367"/>
    </row>
    <row r="37" spans="1:5" ht="15.75">
      <c r="A37" s="579">
        <v>29</v>
      </c>
      <c r="B37" s="367" t="s">
        <v>257</v>
      </c>
      <c r="C37" s="367"/>
      <c r="D37" s="367"/>
      <c r="E37" s="367"/>
    </row>
    <row r="38" spans="1:5" ht="15.75">
      <c r="A38" s="579">
        <v>30</v>
      </c>
      <c r="B38" s="367" t="s">
        <v>1064</v>
      </c>
      <c r="C38" s="367"/>
      <c r="D38" s="367"/>
      <c r="E38" s="367"/>
    </row>
    <row r="39" spans="1:5" ht="15.75">
      <c r="A39" s="579">
        <v>31</v>
      </c>
      <c r="B39" s="367" t="s">
        <v>305</v>
      </c>
      <c r="C39" s="367"/>
      <c r="D39" s="367"/>
      <c r="E39" s="367"/>
    </row>
    <row r="40" spans="1:5" ht="15.75">
      <c r="A40" s="579" t="s">
        <v>45</v>
      </c>
      <c r="B40" s="366" t="s">
        <v>1065</v>
      </c>
      <c r="C40" s="367"/>
      <c r="D40" s="367"/>
      <c r="E40" s="367"/>
    </row>
    <row r="41" spans="1:5" ht="15.75">
      <c r="A41" s="579">
        <v>32</v>
      </c>
      <c r="B41" s="367" t="s">
        <v>447</v>
      </c>
      <c r="C41" s="367"/>
      <c r="D41" s="367"/>
      <c r="E41" s="367"/>
    </row>
    <row r="42" spans="1:5" ht="15.75">
      <c r="A42" s="579">
        <v>33</v>
      </c>
      <c r="B42" s="367" t="s">
        <v>877</v>
      </c>
      <c r="C42" s="367"/>
      <c r="D42" s="367"/>
      <c r="E42" s="367"/>
    </row>
    <row r="43" spans="1:6" ht="15.75">
      <c r="A43" s="579">
        <v>34</v>
      </c>
      <c r="B43" s="365" t="s">
        <v>42</v>
      </c>
      <c r="C43" s="367"/>
      <c r="D43" s="367"/>
      <c r="E43" s="367"/>
      <c r="F43" s="365" t="s">
        <v>45</v>
      </c>
    </row>
    <row r="44" spans="1:5" ht="15.75">
      <c r="A44" s="579">
        <v>35</v>
      </c>
      <c r="B44" s="367" t="s">
        <v>592</v>
      </c>
      <c r="C44" s="367"/>
      <c r="D44" s="367"/>
      <c r="E44" s="367"/>
    </row>
    <row r="45" spans="1:5" ht="15.75">
      <c r="A45" s="579" t="s">
        <v>45</v>
      </c>
      <c r="B45" s="366" t="s">
        <v>1066</v>
      </c>
      <c r="C45" s="367"/>
      <c r="D45" s="367"/>
      <c r="E45" s="367"/>
    </row>
    <row r="46" spans="1:5" ht="15.75">
      <c r="A46" s="579">
        <v>36</v>
      </c>
      <c r="B46" s="367" t="s">
        <v>448</v>
      </c>
      <c r="C46" s="367"/>
      <c r="D46" s="367"/>
      <c r="E46" s="367"/>
    </row>
    <row r="47" spans="1:5" ht="15.75">
      <c r="A47" s="579">
        <v>37</v>
      </c>
      <c r="B47" s="367" t="s">
        <v>1270</v>
      </c>
      <c r="C47" s="367"/>
      <c r="D47" s="367"/>
      <c r="E47" s="367"/>
    </row>
    <row r="48" spans="1:5" ht="15.75">
      <c r="A48" s="579">
        <v>38</v>
      </c>
      <c r="B48" s="367" t="s">
        <v>1271</v>
      </c>
      <c r="C48" s="367"/>
      <c r="D48" s="367"/>
      <c r="E48" s="367"/>
    </row>
    <row r="49" spans="1:5" ht="15.75">
      <c r="A49" s="579">
        <v>39</v>
      </c>
      <c r="B49" s="367" t="s">
        <v>1272</v>
      </c>
      <c r="C49" s="367"/>
      <c r="D49" s="367"/>
      <c r="E49" s="367"/>
    </row>
    <row r="50" spans="1:5" ht="15.75">
      <c r="A50" s="579">
        <v>40</v>
      </c>
      <c r="B50" s="367" t="s">
        <v>1273</v>
      </c>
      <c r="C50" s="367"/>
      <c r="D50" s="367"/>
      <c r="E50" s="367"/>
    </row>
    <row r="51" spans="1:5" ht="15.75">
      <c r="A51" s="579">
        <v>41</v>
      </c>
      <c r="B51" s="367" t="s">
        <v>44</v>
      </c>
      <c r="C51" s="367"/>
      <c r="D51" s="367"/>
      <c r="E51" s="367"/>
    </row>
    <row r="52" spans="1:5" ht="15.75">
      <c r="A52" s="579">
        <v>42</v>
      </c>
      <c r="B52" s="367" t="s">
        <v>1067</v>
      </c>
      <c r="C52" s="367"/>
      <c r="D52" s="367"/>
      <c r="E52" s="367"/>
    </row>
    <row r="53" spans="1:5" ht="15.75">
      <c r="A53" s="579">
        <v>43</v>
      </c>
      <c r="B53" s="367" t="s">
        <v>449</v>
      </c>
      <c r="C53" s="367"/>
      <c r="D53" s="367"/>
      <c r="E53" s="367"/>
    </row>
    <row r="54" spans="1:5" ht="15.75">
      <c r="A54" s="579">
        <v>44</v>
      </c>
      <c r="B54" s="367" t="s">
        <v>1068</v>
      </c>
      <c r="C54" s="367"/>
      <c r="D54" s="367"/>
      <c r="E54" s="367"/>
    </row>
    <row r="55" spans="1:5" ht="15.75">
      <c r="A55" s="579">
        <v>45</v>
      </c>
      <c r="B55" s="1132" t="s">
        <v>508</v>
      </c>
      <c r="C55" s="367"/>
      <c r="D55" s="367"/>
      <c r="E55" s="367"/>
    </row>
    <row r="56" spans="1:2" ht="15.75">
      <c r="A56" s="579">
        <v>46</v>
      </c>
      <c r="B56" s="1132" t="s">
        <v>502</v>
      </c>
    </row>
    <row r="60" spans="1:5" ht="15.75">
      <c r="A60" s="367"/>
      <c r="B60" s="367"/>
      <c r="C60" s="367"/>
      <c r="D60" s="367"/>
      <c r="E60" s="367"/>
    </row>
    <row r="61" spans="1:5" ht="15.75">
      <c r="A61" s="367"/>
      <c r="B61" s="367"/>
      <c r="C61" s="367"/>
      <c r="D61" s="367"/>
      <c r="E61" s="367"/>
    </row>
    <row r="62" spans="1:5" ht="15.75">
      <c r="A62" s="367"/>
      <c r="B62" s="367"/>
      <c r="C62" s="367"/>
      <c r="D62" s="367"/>
      <c r="E62" s="367"/>
    </row>
    <row r="63" spans="1:5" ht="15.75">
      <c r="A63" s="367"/>
      <c r="B63" s="367"/>
      <c r="C63" s="367"/>
      <c r="D63" s="367"/>
      <c r="E63" s="367"/>
    </row>
    <row r="64" spans="1:5" ht="15.75">
      <c r="A64" s="367"/>
      <c r="B64" s="367"/>
      <c r="C64" s="367"/>
      <c r="D64" s="367"/>
      <c r="E64" s="367"/>
    </row>
    <row r="65" spans="1:5" ht="15.75">
      <c r="A65" s="367"/>
      <c r="B65" s="367"/>
      <c r="C65" s="367"/>
      <c r="D65" s="367"/>
      <c r="E65" s="367"/>
    </row>
    <row r="66" spans="1:5" ht="15.75">
      <c r="A66" s="367"/>
      <c r="B66" s="367"/>
      <c r="C66" s="367"/>
      <c r="D66" s="367"/>
      <c r="E66" s="367"/>
    </row>
    <row r="67" spans="1:5" ht="15.75">
      <c r="A67" s="367"/>
      <c r="B67" s="367"/>
      <c r="C67" s="367"/>
      <c r="D67" s="367"/>
      <c r="E67" s="367"/>
    </row>
    <row r="68" spans="1:5" ht="15.75">
      <c r="A68" s="367"/>
      <c r="B68" s="367"/>
      <c r="C68" s="367"/>
      <c r="D68" s="367"/>
      <c r="E68" s="367"/>
    </row>
    <row r="69" spans="1:5" ht="15.75">
      <c r="A69" s="367"/>
      <c r="B69" s="367"/>
      <c r="C69" s="367"/>
      <c r="D69" s="367"/>
      <c r="E69" s="367"/>
    </row>
    <row r="70" spans="1:5" ht="15.75">
      <c r="A70" s="367"/>
      <c r="B70" s="367"/>
      <c r="C70" s="367"/>
      <c r="D70" s="367"/>
      <c r="E70" s="367"/>
    </row>
    <row r="71" spans="1:5" ht="15.75">
      <c r="A71" s="367"/>
      <c r="B71" s="367"/>
      <c r="C71" s="367"/>
      <c r="D71" s="367"/>
      <c r="E71" s="367"/>
    </row>
    <row r="72" spans="1:5" ht="15.75">
      <c r="A72" s="367"/>
      <c r="B72" s="367"/>
      <c r="C72" s="367"/>
      <c r="D72" s="367"/>
      <c r="E72" s="367"/>
    </row>
    <row r="73" spans="1:5" ht="15.75">
      <c r="A73" s="367"/>
      <c r="B73" s="367"/>
      <c r="C73" s="367"/>
      <c r="D73" s="367"/>
      <c r="E73" s="367"/>
    </row>
    <row r="74" spans="1:5" ht="15.75">
      <c r="A74" s="367"/>
      <c r="B74" s="367"/>
      <c r="C74" s="367"/>
      <c r="D74" s="367"/>
      <c r="E74" s="367"/>
    </row>
    <row r="75" spans="1:5" ht="15.75">
      <c r="A75" s="367"/>
      <c r="B75" s="367"/>
      <c r="C75" s="367"/>
      <c r="D75" s="367"/>
      <c r="E75" s="367"/>
    </row>
    <row r="76" spans="1:5" ht="15.75">
      <c r="A76" s="367"/>
      <c r="B76" s="367"/>
      <c r="C76" s="367"/>
      <c r="D76" s="367"/>
      <c r="E76" s="367"/>
    </row>
    <row r="77" spans="1:5" ht="15.75">
      <c r="A77" s="367"/>
      <c r="B77" s="367"/>
      <c r="C77" s="367"/>
      <c r="D77" s="367"/>
      <c r="E77" s="367"/>
    </row>
    <row r="78" spans="1:5" ht="15.75">
      <c r="A78" s="367"/>
      <c r="B78" s="367"/>
      <c r="C78" s="367"/>
      <c r="D78" s="367"/>
      <c r="E78" s="367"/>
    </row>
    <row r="79" spans="1:5" ht="15.75">
      <c r="A79" s="367"/>
      <c r="B79" s="367"/>
      <c r="C79" s="367"/>
      <c r="D79" s="367"/>
      <c r="E79" s="367"/>
    </row>
    <row r="80" spans="1:5" ht="15.75">
      <c r="A80" s="367"/>
      <c r="B80" s="367"/>
      <c r="C80" s="367"/>
      <c r="D80" s="367"/>
      <c r="E80" s="367"/>
    </row>
    <row r="81" spans="1:5" ht="15.75">
      <c r="A81" s="367"/>
      <c r="B81" s="367"/>
      <c r="C81" s="367"/>
      <c r="D81" s="367"/>
      <c r="E81" s="367"/>
    </row>
    <row r="82" spans="1:5" ht="15.75">
      <c r="A82" s="367"/>
      <c r="B82" s="367"/>
      <c r="C82" s="367"/>
      <c r="D82" s="367"/>
      <c r="E82" s="367"/>
    </row>
    <row r="83" spans="1:5" ht="15.75">
      <c r="A83" s="367"/>
      <c r="B83" s="367"/>
      <c r="C83" s="367"/>
      <c r="D83" s="367"/>
      <c r="E83" s="367"/>
    </row>
    <row r="84" spans="1:5" ht="15.75">
      <c r="A84" s="367"/>
      <c r="B84" s="367"/>
      <c r="C84" s="367"/>
      <c r="D84" s="367"/>
      <c r="E84" s="367"/>
    </row>
    <row r="85" spans="1:5" ht="15.75">
      <c r="A85" s="367"/>
      <c r="B85" s="367"/>
      <c r="C85" s="367"/>
      <c r="D85" s="367"/>
      <c r="E85" s="367"/>
    </row>
    <row r="86" spans="1:5" ht="15.75">
      <c r="A86" s="367"/>
      <c r="B86" s="367"/>
      <c r="C86" s="367"/>
      <c r="D86" s="367"/>
      <c r="E86" s="367"/>
    </row>
    <row r="87" spans="1:5" ht="15.75">
      <c r="A87" s="367"/>
      <c r="B87" s="367"/>
      <c r="C87" s="367"/>
      <c r="D87" s="367"/>
      <c r="E87" s="367"/>
    </row>
    <row r="88" spans="1:5" ht="15.75">
      <c r="A88" s="367"/>
      <c r="B88" s="367"/>
      <c r="C88" s="367"/>
      <c r="D88" s="367"/>
      <c r="E88" s="367"/>
    </row>
    <row r="89" spans="1:5" ht="15.75">
      <c r="A89" s="367"/>
      <c r="B89" s="367"/>
      <c r="C89" s="367"/>
      <c r="D89" s="367"/>
      <c r="E89" s="367"/>
    </row>
    <row r="90" spans="1:5" ht="15.75">
      <c r="A90" s="367"/>
      <c r="B90" s="367"/>
      <c r="C90" s="367"/>
      <c r="D90" s="367"/>
      <c r="E90" s="367"/>
    </row>
    <row r="91" spans="1:5" ht="15.75">
      <c r="A91" s="367"/>
      <c r="B91" s="367"/>
      <c r="C91" s="367"/>
      <c r="D91" s="367"/>
      <c r="E91" s="367"/>
    </row>
    <row r="92" spans="1:5" ht="15.75">
      <c r="A92" s="367"/>
      <c r="B92" s="367"/>
      <c r="C92" s="367"/>
      <c r="D92" s="367"/>
      <c r="E92" s="367"/>
    </row>
    <row r="93" spans="1:5" ht="15.75">
      <c r="A93" s="367"/>
      <c r="B93" s="367"/>
      <c r="C93" s="367"/>
      <c r="D93" s="367"/>
      <c r="E93" s="367"/>
    </row>
    <row r="94" spans="1:5" ht="15.75">
      <c r="A94" s="367"/>
      <c r="B94" s="367"/>
      <c r="C94" s="367"/>
      <c r="D94" s="367"/>
      <c r="E94" s="367"/>
    </row>
    <row r="95" spans="1:5" ht="15.75">
      <c r="A95" s="367"/>
      <c r="B95" s="367"/>
      <c r="C95" s="367"/>
      <c r="D95" s="367"/>
      <c r="E95" s="367"/>
    </row>
    <row r="96" spans="1:5" ht="15.75">
      <c r="A96" s="367"/>
      <c r="B96" s="367"/>
      <c r="C96" s="367"/>
      <c r="D96" s="367"/>
      <c r="E96" s="367"/>
    </row>
    <row r="97" spans="1:5" ht="15.75">
      <c r="A97" s="367"/>
      <c r="B97" s="367"/>
      <c r="C97" s="367"/>
      <c r="D97" s="367"/>
      <c r="E97" s="367"/>
    </row>
    <row r="98" spans="1:5" ht="15.75">
      <c r="A98" s="367"/>
      <c r="B98" s="367"/>
      <c r="C98" s="367"/>
      <c r="D98" s="367"/>
      <c r="E98" s="367"/>
    </row>
    <row r="99" spans="1:5" ht="15.75">
      <c r="A99" s="367"/>
      <c r="B99" s="367"/>
      <c r="C99" s="367"/>
      <c r="D99" s="367"/>
      <c r="E99" s="367"/>
    </row>
    <row r="100" spans="1:5" ht="15.75">
      <c r="A100" s="367"/>
      <c r="B100" s="367"/>
      <c r="C100" s="367"/>
      <c r="D100" s="367"/>
      <c r="E100" s="367"/>
    </row>
    <row r="101" spans="1:5" ht="15.75">
      <c r="A101" s="367"/>
      <c r="B101" s="367"/>
      <c r="C101" s="367"/>
      <c r="D101" s="367"/>
      <c r="E101" s="367"/>
    </row>
    <row r="102" spans="1:5" ht="15.75">
      <c r="A102" s="367"/>
      <c r="B102" s="367"/>
      <c r="C102" s="367"/>
      <c r="D102" s="367"/>
      <c r="E102" s="367"/>
    </row>
    <row r="103" spans="1:5" ht="15.75">
      <c r="A103" s="367"/>
      <c r="B103" s="367"/>
      <c r="C103" s="367"/>
      <c r="D103" s="367"/>
      <c r="E103" s="367"/>
    </row>
    <row r="104" spans="1:5" ht="15.75">
      <c r="A104" s="367"/>
      <c r="B104" s="367"/>
      <c r="C104" s="367"/>
      <c r="D104" s="367"/>
      <c r="E104" s="367"/>
    </row>
    <row r="105" spans="1:5" ht="15.75">
      <c r="A105" s="367"/>
      <c r="B105" s="367"/>
      <c r="C105" s="367"/>
      <c r="D105" s="367"/>
      <c r="E105" s="367"/>
    </row>
    <row r="106" spans="1:5" ht="15.75">
      <c r="A106" s="367"/>
      <c r="B106" s="367"/>
      <c r="C106" s="367"/>
      <c r="D106" s="367"/>
      <c r="E106" s="367"/>
    </row>
    <row r="107" spans="1:5" ht="15.75">
      <c r="A107" s="367"/>
      <c r="B107" s="367"/>
      <c r="C107" s="367"/>
      <c r="D107" s="367"/>
      <c r="E107" s="367"/>
    </row>
    <row r="108" spans="1:5" ht="15.75">
      <c r="A108" s="367"/>
      <c r="B108" s="367"/>
      <c r="C108" s="367"/>
      <c r="D108" s="367"/>
      <c r="E108" s="367"/>
    </row>
    <row r="109" spans="1:5" ht="15.75">
      <c r="A109" s="367"/>
      <c r="B109" s="367"/>
      <c r="C109" s="367"/>
      <c r="D109" s="367"/>
      <c r="E109" s="367"/>
    </row>
    <row r="110" spans="1:5" ht="15.75">
      <c r="A110" s="367"/>
      <c r="B110" s="367"/>
      <c r="C110" s="367"/>
      <c r="D110" s="367"/>
      <c r="E110" s="367"/>
    </row>
    <row r="111" spans="1:5" ht="15.75">
      <c r="A111" s="367"/>
      <c r="B111" s="367"/>
      <c r="C111" s="367"/>
      <c r="D111" s="367"/>
      <c r="E111" s="367"/>
    </row>
    <row r="112" spans="1:5" ht="15.75">
      <c r="A112" s="367"/>
      <c r="B112" s="367"/>
      <c r="C112" s="367"/>
      <c r="D112" s="367"/>
      <c r="E112" s="367"/>
    </row>
    <row r="113" spans="1:5" ht="15.75">
      <c r="A113" s="367"/>
      <c r="B113" s="367"/>
      <c r="C113" s="367"/>
      <c r="D113" s="367"/>
      <c r="E113" s="367"/>
    </row>
    <row r="114" spans="1:5" ht="15.75">
      <c r="A114" s="367"/>
      <c r="B114" s="367"/>
      <c r="C114" s="367"/>
      <c r="D114" s="367"/>
      <c r="E114" s="367"/>
    </row>
    <row r="115" spans="1:5" ht="15.75">
      <c r="A115" s="367"/>
      <c r="B115" s="367"/>
      <c r="C115" s="367"/>
      <c r="D115" s="367"/>
      <c r="E115" s="367"/>
    </row>
    <row r="116" spans="1:5" ht="15.75">
      <c r="A116" s="367"/>
      <c r="B116" s="367"/>
      <c r="C116" s="367"/>
      <c r="D116" s="367"/>
      <c r="E116" s="367"/>
    </row>
    <row r="117" spans="1:5" ht="15.75">
      <c r="A117" s="367"/>
      <c r="B117" s="367"/>
      <c r="C117" s="367"/>
      <c r="D117" s="367"/>
      <c r="E117" s="367"/>
    </row>
    <row r="118" spans="1:5" ht="15.75">
      <c r="A118" s="367"/>
      <c r="B118" s="367"/>
      <c r="C118" s="367"/>
      <c r="D118" s="367"/>
      <c r="E118" s="367"/>
    </row>
    <row r="119" spans="1:5" ht="15.75">
      <c r="A119" s="367"/>
      <c r="B119" s="367"/>
      <c r="C119" s="367"/>
      <c r="D119" s="367"/>
      <c r="E119" s="367"/>
    </row>
    <row r="120" spans="1:5" ht="15.75">
      <c r="A120" s="367"/>
      <c r="B120" s="367"/>
      <c r="C120" s="367"/>
      <c r="D120" s="367"/>
      <c r="E120" s="367"/>
    </row>
    <row r="121" spans="1:5" ht="15.75">
      <c r="A121" s="367"/>
      <c r="B121" s="367"/>
      <c r="C121" s="367"/>
      <c r="D121" s="367"/>
      <c r="E121" s="367"/>
    </row>
    <row r="122" spans="1:5" ht="15.75">
      <c r="A122" s="367"/>
      <c r="B122" s="367"/>
      <c r="C122" s="367"/>
      <c r="D122" s="367"/>
      <c r="E122" s="367"/>
    </row>
    <row r="123" spans="1:5" ht="15.75">
      <c r="A123" s="367"/>
      <c r="B123" s="367"/>
      <c r="C123" s="367"/>
      <c r="D123" s="367"/>
      <c r="E123" s="367"/>
    </row>
    <row r="124" spans="1:5" ht="15.75">
      <c r="A124" s="367"/>
      <c r="B124" s="367"/>
      <c r="C124" s="367"/>
      <c r="D124" s="367"/>
      <c r="E124" s="367"/>
    </row>
    <row r="125" spans="1:5" ht="15.75">
      <c r="A125" s="367"/>
      <c r="B125" s="367"/>
      <c r="C125" s="367"/>
      <c r="D125" s="367"/>
      <c r="E125" s="367"/>
    </row>
    <row r="126" spans="1:5" ht="15.75">
      <c r="A126" s="367"/>
      <c r="B126" s="367"/>
      <c r="C126" s="367"/>
      <c r="D126" s="367"/>
      <c r="E126" s="367"/>
    </row>
    <row r="127" spans="1:5" ht="15.75">
      <c r="A127" s="367"/>
      <c r="B127" s="367"/>
      <c r="C127" s="367"/>
      <c r="D127" s="367"/>
      <c r="E127" s="367"/>
    </row>
    <row r="128" spans="1:5" ht="15.75">
      <c r="A128" s="367"/>
      <c r="B128" s="367"/>
      <c r="C128" s="367"/>
      <c r="D128" s="367"/>
      <c r="E128" s="367"/>
    </row>
    <row r="129" spans="1:5" ht="15.75">
      <c r="A129" s="367"/>
      <c r="B129" s="367"/>
      <c r="C129" s="367"/>
      <c r="D129" s="367"/>
      <c r="E129" s="367"/>
    </row>
    <row r="130" spans="1:5" ht="15.75">
      <c r="A130" s="367"/>
      <c r="B130" s="367"/>
      <c r="C130" s="367"/>
      <c r="D130" s="367"/>
      <c r="E130" s="367"/>
    </row>
    <row r="131" spans="1:5" ht="15.75">
      <c r="A131" s="367"/>
      <c r="B131" s="367"/>
      <c r="C131" s="367"/>
      <c r="D131" s="367"/>
      <c r="E131" s="367"/>
    </row>
    <row r="132" spans="1:5" ht="15.75">
      <c r="A132" s="367"/>
      <c r="B132" s="367"/>
      <c r="C132" s="367"/>
      <c r="D132" s="367"/>
      <c r="E132" s="367"/>
    </row>
    <row r="133" spans="1:5" ht="15.75">
      <c r="A133" s="367"/>
      <c r="B133" s="367"/>
      <c r="C133" s="367"/>
      <c r="D133" s="367"/>
      <c r="E133" s="367"/>
    </row>
    <row r="134" spans="1:5" ht="15.75">
      <c r="A134" s="367"/>
      <c r="B134" s="367"/>
      <c r="C134" s="367"/>
      <c r="D134" s="367"/>
      <c r="E134" s="367"/>
    </row>
    <row r="135" spans="1:5" ht="15.75">
      <c r="A135" s="367"/>
      <c r="B135" s="367"/>
      <c r="C135" s="367"/>
      <c r="D135" s="367"/>
      <c r="E135" s="367"/>
    </row>
    <row r="136" spans="1:5" ht="15.75">
      <c r="A136" s="367"/>
      <c r="B136" s="367"/>
      <c r="C136" s="367"/>
      <c r="D136" s="367"/>
      <c r="E136" s="367"/>
    </row>
    <row r="137" spans="1:5" ht="15.75">
      <c r="A137" s="367"/>
      <c r="B137" s="367"/>
      <c r="C137" s="367"/>
      <c r="D137" s="367"/>
      <c r="E137" s="367"/>
    </row>
    <row r="138" spans="1:5" ht="15.75">
      <c r="A138" s="367"/>
      <c r="B138" s="367"/>
      <c r="C138" s="367"/>
      <c r="D138" s="367"/>
      <c r="E138" s="367"/>
    </row>
    <row r="139" spans="1:5" ht="15.75">
      <c r="A139" s="367"/>
      <c r="B139" s="367"/>
      <c r="C139" s="367"/>
      <c r="D139" s="367"/>
      <c r="E139" s="367"/>
    </row>
    <row r="140" spans="1:5" ht="15.75">
      <c r="A140" s="367"/>
      <c r="B140" s="367"/>
      <c r="C140" s="367"/>
      <c r="D140" s="367"/>
      <c r="E140" s="367"/>
    </row>
    <row r="141" spans="1:5" ht="15.75">
      <c r="A141" s="367"/>
      <c r="B141" s="367"/>
      <c r="C141" s="367"/>
      <c r="D141" s="367"/>
      <c r="E141" s="367"/>
    </row>
    <row r="142" spans="1:5" ht="15.75">
      <c r="A142" s="367"/>
      <c r="B142" s="367"/>
      <c r="C142" s="367"/>
      <c r="D142" s="367"/>
      <c r="E142" s="367"/>
    </row>
    <row r="143" spans="1:5" ht="15.75">
      <c r="A143" s="367"/>
      <c r="B143" s="367"/>
      <c r="C143" s="367"/>
      <c r="D143" s="367"/>
      <c r="E143" s="367"/>
    </row>
    <row r="144" spans="1:5" ht="15.75">
      <c r="A144" s="367"/>
      <c r="B144" s="367"/>
      <c r="C144" s="367"/>
      <c r="D144" s="367"/>
      <c r="E144" s="367"/>
    </row>
    <row r="145" spans="1:5" ht="15.75">
      <c r="A145" s="367"/>
      <c r="B145" s="367"/>
      <c r="C145" s="367"/>
      <c r="D145" s="367"/>
      <c r="E145" s="367"/>
    </row>
    <row r="146" spans="1:5" ht="15.75">
      <c r="A146" s="367"/>
      <c r="B146" s="367"/>
      <c r="C146" s="367"/>
      <c r="D146" s="367"/>
      <c r="E146" s="367"/>
    </row>
    <row r="147" spans="1:5" ht="15.75">
      <c r="A147" s="367"/>
      <c r="B147" s="367"/>
      <c r="C147" s="367"/>
      <c r="D147" s="367"/>
      <c r="E147" s="367"/>
    </row>
    <row r="148" spans="1:5" ht="15.75">
      <c r="A148" s="367"/>
      <c r="B148" s="367"/>
      <c r="C148" s="367"/>
      <c r="D148" s="367"/>
      <c r="E148" s="367"/>
    </row>
    <row r="149" spans="1:5" ht="15.75">
      <c r="A149" s="367"/>
      <c r="B149" s="367"/>
      <c r="C149" s="367"/>
      <c r="D149" s="367"/>
      <c r="E149" s="367"/>
    </row>
    <row r="150" spans="1:5" ht="15.75">
      <c r="A150" s="367"/>
      <c r="B150" s="367"/>
      <c r="C150" s="367"/>
      <c r="D150" s="367"/>
      <c r="E150" s="367"/>
    </row>
    <row r="151" spans="1:5" ht="15.75">
      <c r="A151" s="367"/>
      <c r="B151" s="367"/>
      <c r="C151" s="367"/>
      <c r="D151" s="367"/>
      <c r="E151" s="367"/>
    </row>
    <row r="152" spans="1:5" ht="15.75">
      <c r="A152" s="367"/>
      <c r="B152" s="367"/>
      <c r="C152" s="367"/>
      <c r="D152" s="367"/>
      <c r="E152" s="367"/>
    </row>
    <row r="153" spans="1:5" ht="15.75">
      <c r="A153" s="367"/>
      <c r="B153" s="367"/>
      <c r="C153" s="367"/>
      <c r="D153" s="367"/>
      <c r="E153" s="367"/>
    </row>
    <row r="154" spans="1:5" ht="15.75">
      <c r="A154" s="367"/>
      <c r="B154" s="367"/>
      <c r="C154" s="367"/>
      <c r="D154" s="367"/>
      <c r="E154" s="367"/>
    </row>
    <row r="155" spans="1:5" ht="15.75">
      <c r="A155" s="367"/>
      <c r="B155" s="367"/>
      <c r="C155" s="367"/>
      <c r="D155" s="367"/>
      <c r="E155" s="367"/>
    </row>
    <row r="156" spans="1:5" ht="15.75">
      <c r="A156" s="367"/>
      <c r="B156" s="367"/>
      <c r="C156" s="367"/>
      <c r="D156" s="367"/>
      <c r="E156" s="367"/>
    </row>
    <row r="157" spans="1:5" ht="15.75">
      <c r="A157" s="367"/>
      <c r="B157" s="367"/>
      <c r="C157" s="367"/>
      <c r="D157" s="367"/>
      <c r="E157" s="367"/>
    </row>
    <row r="158" spans="1:5" ht="15.75">
      <c r="A158" s="367"/>
      <c r="B158" s="367"/>
      <c r="C158" s="367"/>
      <c r="D158" s="367"/>
      <c r="E158" s="367"/>
    </row>
    <row r="159" spans="1:5" ht="15.75">
      <c r="A159" s="367"/>
      <c r="B159" s="367"/>
      <c r="C159" s="367"/>
      <c r="D159" s="367"/>
      <c r="E159" s="367"/>
    </row>
    <row r="160" spans="1:5" ht="15.75">
      <c r="A160" s="367"/>
      <c r="B160" s="367"/>
      <c r="C160" s="367"/>
      <c r="D160" s="367"/>
      <c r="E160" s="367"/>
    </row>
    <row r="161" spans="1:5" ht="15.75">
      <c r="A161" s="367"/>
      <c r="B161" s="367"/>
      <c r="C161" s="367"/>
      <c r="D161" s="367"/>
      <c r="E161" s="367"/>
    </row>
    <row r="162" spans="1:5" ht="15.75">
      <c r="A162" s="367"/>
      <c r="B162" s="367"/>
      <c r="C162" s="367"/>
      <c r="D162" s="367"/>
      <c r="E162" s="367"/>
    </row>
    <row r="163" spans="1:5" ht="15.75">
      <c r="A163" s="367"/>
      <c r="B163" s="367"/>
      <c r="C163" s="367"/>
      <c r="D163" s="367"/>
      <c r="E163" s="367"/>
    </row>
    <row r="164" spans="1:5" ht="15.75">
      <c r="A164" s="367"/>
      <c r="B164" s="367"/>
      <c r="C164" s="367"/>
      <c r="D164" s="367"/>
      <c r="E164" s="367"/>
    </row>
    <row r="165" spans="1:5" ht="15.75">
      <c r="A165" s="367"/>
      <c r="B165" s="367"/>
      <c r="C165" s="367"/>
      <c r="D165" s="367"/>
      <c r="E165" s="367"/>
    </row>
    <row r="166" spans="1:5" ht="15.75">
      <c r="A166" s="367"/>
      <c r="B166" s="367"/>
      <c r="C166" s="367"/>
      <c r="D166" s="367"/>
      <c r="E166" s="367"/>
    </row>
    <row r="167" spans="1:5" ht="15.75">
      <c r="A167" s="367"/>
      <c r="B167" s="367"/>
      <c r="C167" s="367"/>
      <c r="D167" s="367"/>
      <c r="E167" s="367"/>
    </row>
    <row r="168" spans="1:5" ht="15.75">
      <c r="A168" s="367"/>
      <c r="B168" s="367"/>
      <c r="C168" s="367"/>
      <c r="D168" s="367"/>
      <c r="E168" s="367"/>
    </row>
    <row r="169" spans="1:5" ht="15.75">
      <c r="A169" s="367"/>
      <c r="B169" s="367"/>
      <c r="C169" s="367"/>
      <c r="D169" s="367"/>
      <c r="E169" s="367"/>
    </row>
    <row r="170" spans="1:5" ht="15.75">
      <c r="A170" s="367"/>
      <c r="B170" s="367"/>
      <c r="C170" s="367"/>
      <c r="D170" s="367"/>
      <c r="E170" s="367"/>
    </row>
    <row r="171" spans="1:5" ht="15.75">
      <c r="A171" s="367"/>
      <c r="B171" s="367"/>
      <c r="C171" s="367"/>
      <c r="D171" s="367"/>
      <c r="E171" s="367"/>
    </row>
    <row r="172" spans="1:5" ht="15.75">
      <c r="A172" s="367"/>
      <c r="B172" s="367"/>
      <c r="C172" s="367"/>
      <c r="D172" s="367"/>
      <c r="E172" s="367"/>
    </row>
    <row r="173" spans="1:5" ht="15.75">
      <c r="A173" s="367"/>
      <c r="B173" s="367"/>
      <c r="C173" s="367"/>
      <c r="D173" s="367"/>
      <c r="E173" s="367"/>
    </row>
    <row r="174" spans="1:5" ht="15.75">
      <c r="A174" s="367"/>
      <c r="B174" s="367"/>
      <c r="C174" s="367"/>
      <c r="D174" s="367"/>
      <c r="E174" s="367"/>
    </row>
    <row r="175" spans="1:5" ht="15.75">
      <c r="A175" s="367"/>
      <c r="B175" s="367"/>
      <c r="C175" s="367"/>
      <c r="D175" s="367"/>
      <c r="E175" s="367"/>
    </row>
    <row r="176" spans="1:5" ht="15.75">
      <c r="A176" s="367"/>
      <c r="B176" s="367"/>
      <c r="C176" s="367"/>
      <c r="D176" s="367"/>
      <c r="E176" s="367"/>
    </row>
    <row r="177" spans="1:5" ht="15.75">
      <c r="A177" s="367"/>
      <c r="B177" s="367"/>
      <c r="C177" s="367"/>
      <c r="D177" s="367"/>
      <c r="E177" s="367"/>
    </row>
    <row r="178" spans="1:5" ht="15.75">
      <c r="A178" s="367"/>
      <c r="B178" s="367"/>
      <c r="C178" s="367"/>
      <c r="D178" s="367"/>
      <c r="E178" s="367"/>
    </row>
    <row r="179" spans="1:5" ht="15.75">
      <c r="A179" s="367"/>
      <c r="B179" s="367"/>
      <c r="C179" s="367"/>
      <c r="D179" s="367"/>
      <c r="E179" s="367"/>
    </row>
    <row r="180" spans="1:5" ht="15.75">
      <c r="A180" s="367"/>
      <c r="B180" s="367"/>
      <c r="C180" s="367"/>
      <c r="D180" s="367"/>
      <c r="E180" s="367"/>
    </row>
    <row r="181" spans="1:5" ht="15.75">
      <c r="A181" s="367"/>
      <c r="B181" s="367"/>
      <c r="C181" s="367"/>
      <c r="D181" s="367"/>
      <c r="E181" s="367"/>
    </row>
    <row r="182" spans="1:5" ht="15.75">
      <c r="A182" s="367"/>
      <c r="B182" s="367"/>
      <c r="C182" s="367"/>
      <c r="D182" s="367"/>
      <c r="E182" s="367"/>
    </row>
    <row r="183" spans="1:5" ht="15.75">
      <c r="A183" s="367"/>
      <c r="B183" s="367"/>
      <c r="C183" s="367"/>
      <c r="D183" s="367"/>
      <c r="E183" s="367"/>
    </row>
    <row r="184" spans="1:5" ht="15.75">
      <c r="A184" s="367"/>
      <c r="B184" s="367"/>
      <c r="C184" s="367"/>
      <c r="D184" s="367"/>
      <c r="E184" s="367"/>
    </row>
    <row r="185" spans="1:5" ht="15.75">
      <c r="A185" s="367"/>
      <c r="B185" s="367"/>
      <c r="C185" s="367"/>
      <c r="D185" s="367"/>
      <c r="E185" s="367"/>
    </row>
    <row r="186" spans="1:5" ht="15.75">
      <c r="A186" s="367"/>
      <c r="B186" s="367"/>
      <c r="C186" s="367"/>
      <c r="D186" s="367"/>
      <c r="E186" s="367"/>
    </row>
    <row r="187" spans="1:5" ht="15.75">
      <c r="A187" s="367"/>
      <c r="B187" s="367"/>
      <c r="C187" s="367"/>
      <c r="D187" s="367"/>
      <c r="E187" s="367"/>
    </row>
    <row r="188" spans="1:5" ht="15.75">
      <c r="A188" s="367"/>
      <c r="B188" s="367"/>
      <c r="C188" s="367"/>
      <c r="D188" s="367"/>
      <c r="E188" s="367"/>
    </row>
    <row r="189" spans="1:5" ht="15.75">
      <c r="A189" s="367"/>
      <c r="B189" s="367"/>
      <c r="C189" s="367"/>
      <c r="D189" s="367"/>
      <c r="E189" s="367"/>
    </row>
    <row r="190" spans="1:5" ht="15.75">
      <c r="A190" s="367"/>
      <c r="B190" s="367"/>
      <c r="C190" s="367"/>
      <c r="D190" s="367"/>
      <c r="E190" s="367"/>
    </row>
    <row r="191" spans="1:5" ht="15.75">
      <c r="A191" s="367"/>
      <c r="B191" s="367"/>
      <c r="C191" s="367"/>
      <c r="D191" s="367"/>
      <c r="E191" s="367"/>
    </row>
    <row r="192" spans="1:5" ht="15.75">
      <c r="A192" s="367"/>
      <c r="B192" s="367"/>
      <c r="C192" s="367"/>
      <c r="D192" s="367"/>
      <c r="E192" s="367"/>
    </row>
  </sheetData>
  <sheetProtection/>
  <printOptions/>
  <pageMargins left="1" right="0.75" top="0.75" bottom="0.5" header="0.5" footer="0.5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K33" sqref="K33"/>
    </sheetView>
  </sheetViews>
  <sheetFormatPr defaultColWidth="9.140625" defaultRowHeight="12.75"/>
  <cols>
    <col min="1" max="1" width="10.00390625" style="826" customWidth="1"/>
    <col min="2" max="2" width="8.140625" style="826" bestFit="1" customWidth="1"/>
    <col min="3" max="3" width="9.7109375" style="826" customWidth="1"/>
    <col min="4" max="4" width="8.140625" style="826" bestFit="1" customWidth="1"/>
    <col min="5" max="5" width="9.7109375" style="826" customWidth="1"/>
    <col min="6" max="6" width="8.140625" style="826" bestFit="1" customWidth="1"/>
    <col min="7" max="7" width="9.7109375" style="826" customWidth="1"/>
    <col min="8" max="8" width="8.140625" style="826" bestFit="1" customWidth="1"/>
    <col min="9" max="9" width="9.7109375" style="826" customWidth="1"/>
    <col min="10" max="16384" width="9.140625" style="826" customWidth="1"/>
  </cols>
  <sheetData>
    <row r="1" spans="1:11" ht="12.75">
      <c r="A1" s="1664" t="s">
        <v>253</v>
      </c>
      <c r="B1" s="1664"/>
      <c r="C1" s="1664"/>
      <c r="D1" s="1664"/>
      <c r="E1" s="1664"/>
      <c r="F1" s="1664"/>
      <c r="G1" s="1664"/>
      <c r="H1" s="1664"/>
      <c r="I1" s="1664"/>
      <c r="J1" s="1664"/>
      <c r="K1" s="1664"/>
    </row>
    <row r="2" spans="1:12" ht="15.75">
      <c r="A2" s="1665" t="s">
        <v>881</v>
      </c>
      <c r="B2" s="1665"/>
      <c r="C2" s="1665"/>
      <c r="D2" s="1665"/>
      <c r="E2" s="1665"/>
      <c r="F2" s="1665"/>
      <c r="G2" s="1665"/>
      <c r="H2" s="1665"/>
      <c r="I2" s="1665"/>
      <c r="J2" s="1665"/>
      <c r="K2" s="1665"/>
      <c r="L2" s="943"/>
    </row>
    <row r="3" spans="1:11" ht="13.5" thickBot="1">
      <c r="A3" s="18"/>
      <c r="B3" s="18"/>
      <c r="C3" s="18"/>
      <c r="D3" s="827"/>
      <c r="E3" s="103"/>
      <c r="F3" s="827"/>
      <c r="G3" s="103"/>
      <c r="H3" s="827"/>
      <c r="K3" s="103" t="s">
        <v>421</v>
      </c>
    </row>
    <row r="4" spans="1:11" ht="12.75">
      <c r="A4" s="1660" t="s">
        <v>492</v>
      </c>
      <c r="B4" s="1662" t="s">
        <v>768</v>
      </c>
      <c r="C4" s="1663"/>
      <c r="D4" s="1658" t="s">
        <v>46</v>
      </c>
      <c r="E4" s="1663"/>
      <c r="F4" s="1662" t="s">
        <v>47</v>
      </c>
      <c r="G4" s="1663"/>
      <c r="H4" s="1658" t="s">
        <v>512</v>
      </c>
      <c r="I4" s="1659"/>
      <c r="J4" s="1658" t="s">
        <v>1279</v>
      </c>
      <c r="K4" s="1659"/>
    </row>
    <row r="5" spans="1:11" ht="24">
      <c r="A5" s="1661"/>
      <c r="B5" s="830" t="s">
        <v>51</v>
      </c>
      <c r="C5" s="831" t="s">
        <v>769</v>
      </c>
      <c r="D5" s="830" t="s">
        <v>51</v>
      </c>
      <c r="E5" s="831" t="s">
        <v>769</v>
      </c>
      <c r="F5" s="832" t="s">
        <v>51</v>
      </c>
      <c r="G5" s="831" t="s">
        <v>769</v>
      </c>
      <c r="H5" s="830" t="s">
        <v>51</v>
      </c>
      <c r="I5" s="833" t="s">
        <v>769</v>
      </c>
      <c r="J5" s="830" t="s">
        <v>51</v>
      </c>
      <c r="K5" s="833" t="s">
        <v>769</v>
      </c>
    </row>
    <row r="6" spans="1:11" ht="15.75" customHeight="1">
      <c r="A6" s="834" t="s">
        <v>770</v>
      </c>
      <c r="B6" s="835">
        <v>0</v>
      </c>
      <c r="C6" s="836"/>
      <c r="D6" s="835">
        <v>1440</v>
      </c>
      <c r="E6" s="836">
        <v>3.4685</v>
      </c>
      <c r="F6" s="837">
        <v>1000</v>
      </c>
      <c r="G6" s="836">
        <v>2.506</v>
      </c>
      <c r="H6" s="838">
        <v>0</v>
      </c>
      <c r="I6" s="839">
        <v>0</v>
      </c>
      <c r="J6" s="838">
        <v>3500</v>
      </c>
      <c r="K6" s="839">
        <v>0</v>
      </c>
    </row>
    <row r="7" spans="1:11" ht="15.75" customHeight="1">
      <c r="A7" s="834" t="s">
        <v>771</v>
      </c>
      <c r="B7" s="835">
        <v>0</v>
      </c>
      <c r="C7" s="836"/>
      <c r="D7" s="835">
        <v>0</v>
      </c>
      <c r="E7" s="836">
        <v>0</v>
      </c>
      <c r="F7" s="837">
        <v>1250</v>
      </c>
      <c r="G7" s="836">
        <v>3.0606</v>
      </c>
      <c r="H7" s="838">
        <v>0</v>
      </c>
      <c r="I7" s="839">
        <v>0</v>
      </c>
      <c r="J7" s="858">
        <v>0</v>
      </c>
      <c r="K7" s="839">
        <v>0</v>
      </c>
    </row>
    <row r="8" spans="1:11" ht="15.75" customHeight="1">
      <c r="A8" s="834" t="s">
        <v>772</v>
      </c>
      <c r="B8" s="835">
        <v>9550</v>
      </c>
      <c r="C8" s="836">
        <v>3.6448</v>
      </c>
      <c r="D8" s="835">
        <v>2000</v>
      </c>
      <c r="E8" s="836">
        <v>3.8467</v>
      </c>
      <c r="F8" s="837">
        <v>1020</v>
      </c>
      <c r="G8" s="836">
        <v>3.3775</v>
      </c>
      <c r="H8" s="838">
        <v>0</v>
      </c>
      <c r="I8" s="839">
        <v>0</v>
      </c>
      <c r="J8" s="838"/>
      <c r="K8" s="839"/>
    </row>
    <row r="9" spans="1:11" ht="15.75" customHeight="1">
      <c r="A9" s="834" t="s">
        <v>773</v>
      </c>
      <c r="B9" s="835">
        <v>0</v>
      </c>
      <c r="C9" s="836"/>
      <c r="D9" s="835">
        <v>300</v>
      </c>
      <c r="E9" s="836">
        <v>3.0207</v>
      </c>
      <c r="F9" s="837">
        <v>0</v>
      </c>
      <c r="G9" s="836">
        <v>0</v>
      </c>
      <c r="H9" s="838">
        <v>500</v>
      </c>
      <c r="I9" s="839">
        <v>3.4401</v>
      </c>
      <c r="J9" s="838"/>
      <c r="K9" s="839"/>
    </row>
    <row r="10" spans="1:11" ht="15.75" customHeight="1">
      <c r="A10" s="834" t="s">
        <v>774</v>
      </c>
      <c r="B10" s="835">
        <v>0</v>
      </c>
      <c r="C10" s="836"/>
      <c r="D10" s="835">
        <v>830</v>
      </c>
      <c r="E10" s="836">
        <v>1.9046</v>
      </c>
      <c r="F10" s="837">
        <v>2620</v>
      </c>
      <c r="G10" s="836">
        <v>1.5936</v>
      </c>
      <c r="H10" s="838">
        <v>740</v>
      </c>
      <c r="I10" s="839">
        <v>4.3315</v>
      </c>
      <c r="J10" s="838"/>
      <c r="K10" s="839"/>
    </row>
    <row r="11" spans="1:11" ht="15.75" customHeight="1">
      <c r="A11" s="834" t="s">
        <v>775</v>
      </c>
      <c r="B11" s="835">
        <v>950</v>
      </c>
      <c r="C11" s="836">
        <v>2.2333</v>
      </c>
      <c r="D11" s="835">
        <v>0</v>
      </c>
      <c r="E11" s="836">
        <v>0</v>
      </c>
      <c r="F11" s="837">
        <v>0</v>
      </c>
      <c r="G11" s="836">
        <v>0</v>
      </c>
      <c r="H11" s="838">
        <v>0</v>
      </c>
      <c r="I11" s="839">
        <v>0</v>
      </c>
      <c r="J11" s="838"/>
      <c r="K11" s="839"/>
    </row>
    <row r="12" spans="1:11" ht="15.75" customHeight="1">
      <c r="A12" s="834" t="s">
        <v>776</v>
      </c>
      <c r="B12" s="835">
        <v>0</v>
      </c>
      <c r="C12" s="836">
        <v>0</v>
      </c>
      <c r="D12" s="835">
        <v>0</v>
      </c>
      <c r="E12" s="836">
        <v>0</v>
      </c>
      <c r="F12" s="837">
        <v>0</v>
      </c>
      <c r="G12" s="836">
        <v>0</v>
      </c>
      <c r="H12" s="838">
        <v>0</v>
      </c>
      <c r="I12" s="839">
        <v>0</v>
      </c>
      <c r="J12" s="838"/>
      <c r="K12" s="839"/>
    </row>
    <row r="13" spans="1:11" ht="15.75" customHeight="1">
      <c r="A13" s="834" t="s">
        <v>777</v>
      </c>
      <c r="B13" s="835">
        <v>0</v>
      </c>
      <c r="C13" s="836">
        <v>0</v>
      </c>
      <c r="D13" s="835">
        <v>470</v>
      </c>
      <c r="E13" s="840">
        <v>3.7437</v>
      </c>
      <c r="F13" s="837">
        <v>2000</v>
      </c>
      <c r="G13" s="840">
        <v>2.9419</v>
      </c>
      <c r="H13" s="838">
        <v>2460</v>
      </c>
      <c r="I13" s="839">
        <v>4.871</v>
      </c>
      <c r="J13" s="838"/>
      <c r="K13" s="839"/>
    </row>
    <row r="14" spans="1:11" ht="15.75" customHeight="1">
      <c r="A14" s="834" t="s">
        <v>778</v>
      </c>
      <c r="B14" s="835">
        <v>0</v>
      </c>
      <c r="C14" s="836">
        <v>0</v>
      </c>
      <c r="D14" s="835">
        <v>930</v>
      </c>
      <c r="E14" s="840">
        <v>4.006</v>
      </c>
      <c r="F14" s="837">
        <v>1010</v>
      </c>
      <c r="G14" s="840">
        <v>2.5443</v>
      </c>
      <c r="H14" s="838">
        <v>770</v>
      </c>
      <c r="I14" s="839">
        <v>4.049</v>
      </c>
      <c r="J14" s="838"/>
      <c r="K14" s="839"/>
    </row>
    <row r="15" spans="1:11" ht="15.75" customHeight="1">
      <c r="A15" s="834" t="s">
        <v>403</v>
      </c>
      <c r="B15" s="835">
        <v>0</v>
      </c>
      <c r="C15" s="836">
        <v>0</v>
      </c>
      <c r="D15" s="835">
        <v>0</v>
      </c>
      <c r="E15" s="840">
        <v>0</v>
      </c>
      <c r="F15" s="841">
        <v>1300</v>
      </c>
      <c r="G15" s="840">
        <v>3.3656</v>
      </c>
      <c r="H15" s="838">
        <v>2000</v>
      </c>
      <c r="I15" s="839">
        <v>5.38</v>
      </c>
      <c r="J15" s="838"/>
      <c r="K15" s="839"/>
    </row>
    <row r="16" spans="1:11" ht="15.75" customHeight="1">
      <c r="A16" s="834" t="s">
        <v>404</v>
      </c>
      <c r="B16" s="835">
        <v>0</v>
      </c>
      <c r="C16" s="836">
        <v>0</v>
      </c>
      <c r="D16" s="835">
        <v>3390</v>
      </c>
      <c r="E16" s="840">
        <v>3.5012</v>
      </c>
      <c r="F16" s="841">
        <v>6050</v>
      </c>
      <c r="G16" s="840">
        <v>2.7965</v>
      </c>
      <c r="H16" s="838">
        <v>3430</v>
      </c>
      <c r="I16" s="839">
        <v>5.98</v>
      </c>
      <c r="J16" s="838"/>
      <c r="K16" s="839"/>
    </row>
    <row r="17" spans="1:11" ht="15.75" customHeight="1">
      <c r="A17" s="842" t="s">
        <v>405</v>
      </c>
      <c r="B17" s="843">
        <v>0</v>
      </c>
      <c r="C17" s="844">
        <v>0</v>
      </c>
      <c r="D17" s="845">
        <v>4150</v>
      </c>
      <c r="E17" s="846">
        <v>3.6783</v>
      </c>
      <c r="F17" s="847">
        <v>2150</v>
      </c>
      <c r="G17" s="846">
        <v>4.513486046511628</v>
      </c>
      <c r="H17" s="845">
        <v>4950</v>
      </c>
      <c r="I17" s="848">
        <v>5.652</v>
      </c>
      <c r="J17" s="845"/>
      <c r="K17" s="848"/>
    </row>
    <row r="18" spans="1:11" ht="15.75" customHeight="1" thickBot="1">
      <c r="A18" s="849" t="s">
        <v>408</v>
      </c>
      <c r="B18" s="850">
        <f>SUM(B6:B17)</f>
        <v>10500</v>
      </c>
      <c r="C18" s="851"/>
      <c r="D18" s="850">
        <f>SUM(D6:D17)</f>
        <v>13510</v>
      </c>
      <c r="E18" s="851"/>
      <c r="F18" s="852">
        <f>SUM(F6:F17)</f>
        <v>18400</v>
      </c>
      <c r="G18" s="853"/>
      <c r="H18" s="854">
        <v>14850</v>
      </c>
      <c r="I18" s="855">
        <v>4.814</v>
      </c>
      <c r="J18" s="854">
        <v>3500</v>
      </c>
      <c r="K18" s="855">
        <v>0</v>
      </c>
    </row>
    <row r="19" s="856" customFormat="1" ht="12.75">
      <c r="A19" s="419" t="s">
        <v>779</v>
      </c>
    </row>
    <row r="20" ht="12.75">
      <c r="A20" s="419" t="s">
        <v>780</v>
      </c>
    </row>
    <row r="21" ht="12.75">
      <c r="A21" s="419" t="s">
        <v>84</v>
      </c>
    </row>
    <row r="22" spans="1:12" ht="12.75">
      <c r="A22" s="1664" t="s">
        <v>303</v>
      </c>
      <c r="B22" s="1664"/>
      <c r="C22" s="1664"/>
      <c r="D22" s="1664"/>
      <c r="E22" s="1664"/>
      <c r="F22" s="1664"/>
      <c r="G22" s="1664"/>
      <c r="H22" s="1664"/>
      <c r="I22" s="1664"/>
      <c r="J22" s="1664"/>
      <c r="K22" s="1664"/>
      <c r="L22" s="943"/>
    </row>
    <row r="23" spans="1:11" ht="15.75">
      <c r="A23" s="1665" t="s">
        <v>882</v>
      </c>
      <c r="B23" s="1665"/>
      <c r="C23" s="1665"/>
      <c r="D23" s="1665"/>
      <c r="E23" s="1665"/>
      <c r="F23" s="1665"/>
      <c r="G23" s="1665"/>
      <c r="H23" s="1665"/>
      <c r="I23" s="1665"/>
      <c r="J23" s="1665"/>
      <c r="K23" s="1665"/>
    </row>
    <row r="24" spans="1:11" ht="13.5" thickBot="1">
      <c r="A24" s="18"/>
      <c r="B24" s="18"/>
      <c r="C24" s="18"/>
      <c r="D24" s="827"/>
      <c r="E24" s="103"/>
      <c r="F24" s="827"/>
      <c r="G24" s="103"/>
      <c r="H24" s="827"/>
      <c r="K24" s="103" t="s">
        <v>421</v>
      </c>
    </row>
    <row r="25" spans="1:11" ht="12.75">
      <c r="A25" s="1660" t="s">
        <v>492</v>
      </c>
      <c r="B25" s="1662" t="str">
        <f>B4</f>
        <v>2004/05</v>
      </c>
      <c r="C25" s="1663"/>
      <c r="D25" s="1658" t="str">
        <f>D4</f>
        <v>2005/06</v>
      </c>
      <c r="E25" s="1663"/>
      <c r="F25" s="1662" t="str">
        <f>F4</f>
        <v>2006/07</v>
      </c>
      <c r="G25" s="1663"/>
      <c r="H25" s="1658" t="str">
        <f>H4</f>
        <v>2007/08</v>
      </c>
      <c r="I25" s="1659"/>
      <c r="J25" s="1658" t="str">
        <f>J4</f>
        <v>2008/09</v>
      </c>
      <c r="K25" s="1659"/>
    </row>
    <row r="26" spans="1:11" ht="24">
      <c r="A26" s="1661"/>
      <c r="B26" s="832" t="s">
        <v>51</v>
      </c>
      <c r="C26" s="831" t="s">
        <v>769</v>
      </c>
      <c r="D26" s="830" t="s">
        <v>51</v>
      </c>
      <c r="E26" s="831" t="s">
        <v>769</v>
      </c>
      <c r="F26" s="832" t="s">
        <v>51</v>
      </c>
      <c r="G26" s="831" t="s">
        <v>769</v>
      </c>
      <c r="H26" s="830" t="s">
        <v>51</v>
      </c>
      <c r="I26" s="833" t="s">
        <v>769</v>
      </c>
      <c r="J26" s="830" t="s">
        <v>51</v>
      </c>
      <c r="K26" s="833" t="s">
        <v>769</v>
      </c>
    </row>
    <row r="27" spans="1:11" ht="15.75" customHeight="1">
      <c r="A27" s="834" t="s">
        <v>770</v>
      </c>
      <c r="B27" s="837">
        <v>0</v>
      </c>
      <c r="C27" s="836">
        <v>0</v>
      </c>
      <c r="D27" s="835">
        <v>0</v>
      </c>
      <c r="E27" s="836">
        <v>0</v>
      </c>
      <c r="F27" s="857">
        <v>0</v>
      </c>
      <c r="G27" s="836">
        <v>0</v>
      </c>
      <c r="H27" s="858">
        <v>0</v>
      </c>
      <c r="I27" s="1121">
        <v>0</v>
      </c>
      <c r="J27" s="858">
        <v>0</v>
      </c>
      <c r="K27" s="1121">
        <v>0</v>
      </c>
    </row>
    <row r="28" spans="1:11" ht="15.75" customHeight="1">
      <c r="A28" s="834" t="s">
        <v>771</v>
      </c>
      <c r="B28" s="837">
        <v>0</v>
      </c>
      <c r="C28" s="836">
        <v>0</v>
      </c>
      <c r="D28" s="835">
        <v>0</v>
      </c>
      <c r="E28" s="836">
        <v>0</v>
      </c>
      <c r="F28" s="857">
        <v>0</v>
      </c>
      <c r="G28" s="836">
        <v>0</v>
      </c>
      <c r="H28" s="858">
        <v>0</v>
      </c>
      <c r="I28" s="1121">
        <v>0</v>
      </c>
      <c r="J28" s="858">
        <v>0</v>
      </c>
      <c r="K28" s="1121">
        <v>0</v>
      </c>
    </row>
    <row r="29" spans="1:11" ht="15.75" customHeight="1">
      <c r="A29" s="834" t="s">
        <v>772</v>
      </c>
      <c r="B29" s="837">
        <v>0</v>
      </c>
      <c r="C29" s="836">
        <v>0</v>
      </c>
      <c r="D29" s="835">
        <v>530</v>
      </c>
      <c r="E29" s="836">
        <v>4.9897</v>
      </c>
      <c r="F29" s="857">
        <v>0</v>
      </c>
      <c r="G29" s="859">
        <v>0</v>
      </c>
      <c r="H29" s="858">
        <v>0</v>
      </c>
      <c r="I29" s="1122">
        <v>0</v>
      </c>
      <c r="J29" s="858"/>
      <c r="K29" s="1122"/>
    </row>
    <row r="30" spans="1:11" ht="15.75" customHeight="1">
      <c r="A30" s="834" t="s">
        <v>773</v>
      </c>
      <c r="B30" s="837">
        <v>49.6</v>
      </c>
      <c r="C30" s="836">
        <v>2.4316</v>
      </c>
      <c r="D30" s="835">
        <v>300</v>
      </c>
      <c r="E30" s="836">
        <v>3.516</v>
      </c>
      <c r="F30" s="857">
        <v>0</v>
      </c>
      <c r="G30" s="859">
        <v>0</v>
      </c>
      <c r="H30" s="858">
        <v>0</v>
      </c>
      <c r="I30" s="1122">
        <v>0</v>
      </c>
      <c r="J30" s="858"/>
      <c r="K30" s="1122"/>
    </row>
    <row r="31" spans="1:11" ht="15.75" customHeight="1">
      <c r="A31" s="834" t="s">
        <v>774</v>
      </c>
      <c r="B31" s="837">
        <v>0</v>
      </c>
      <c r="C31" s="836">
        <v>0</v>
      </c>
      <c r="D31" s="835">
        <v>0</v>
      </c>
      <c r="E31" s="836">
        <v>0</v>
      </c>
      <c r="F31" s="857">
        <v>0</v>
      </c>
      <c r="G31" s="836">
        <v>0</v>
      </c>
      <c r="H31" s="858">
        <v>0</v>
      </c>
      <c r="I31" s="1121">
        <v>0</v>
      </c>
      <c r="J31" s="858"/>
      <c r="K31" s="1121"/>
    </row>
    <row r="32" spans="1:11" ht="15.75" customHeight="1">
      <c r="A32" s="834" t="s">
        <v>775</v>
      </c>
      <c r="B32" s="837">
        <v>0</v>
      </c>
      <c r="C32" s="836">
        <v>0</v>
      </c>
      <c r="D32" s="835">
        <v>0</v>
      </c>
      <c r="E32" s="836">
        <v>0</v>
      </c>
      <c r="F32" s="857">
        <v>0</v>
      </c>
      <c r="G32" s="836">
        <v>0</v>
      </c>
      <c r="H32" s="858">
        <v>0</v>
      </c>
      <c r="I32" s="1121">
        <v>0</v>
      </c>
      <c r="J32" s="858"/>
      <c r="K32" s="1121"/>
    </row>
    <row r="33" spans="1:11" ht="15.75" customHeight="1">
      <c r="A33" s="834" t="s">
        <v>776</v>
      </c>
      <c r="B33" s="837">
        <v>1072.2</v>
      </c>
      <c r="C33" s="836">
        <v>2.2887</v>
      </c>
      <c r="D33" s="835">
        <v>0</v>
      </c>
      <c r="E33" s="836">
        <v>0</v>
      </c>
      <c r="F33" s="857">
        <v>0</v>
      </c>
      <c r="G33" s="836">
        <v>0</v>
      </c>
      <c r="H33" s="858">
        <v>0</v>
      </c>
      <c r="I33" s="1121">
        <v>0</v>
      </c>
      <c r="J33" s="858"/>
      <c r="K33" s="1121"/>
    </row>
    <row r="34" spans="1:11" ht="15.75" customHeight="1">
      <c r="A34" s="834" t="s">
        <v>777</v>
      </c>
      <c r="B34" s="837">
        <v>190</v>
      </c>
      <c r="C34" s="836">
        <v>2.1122</v>
      </c>
      <c r="D34" s="835">
        <v>0</v>
      </c>
      <c r="E34" s="836">
        <v>0</v>
      </c>
      <c r="F34" s="857">
        <v>0</v>
      </c>
      <c r="G34" s="836">
        <v>0</v>
      </c>
      <c r="H34" s="858">
        <v>0</v>
      </c>
      <c r="I34" s="1121">
        <v>0</v>
      </c>
      <c r="J34" s="858"/>
      <c r="K34" s="1121"/>
    </row>
    <row r="35" spans="1:11" ht="15.75" customHeight="1">
      <c r="A35" s="834" t="s">
        <v>778</v>
      </c>
      <c r="B35" s="837">
        <v>0</v>
      </c>
      <c r="C35" s="836">
        <v>0</v>
      </c>
      <c r="D35" s="835">
        <v>0</v>
      </c>
      <c r="E35" s="836">
        <v>0</v>
      </c>
      <c r="F35" s="857">
        <v>0</v>
      </c>
      <c r="G35" s="836">
        <v>0</v>
      </c>
      <c r="H35" s="858">
        <v>0</v>
      </c>
      <c r="I35" s="1121">
        <v>0</v>
      </c>
      <c r="J35" s="858"/>
      <c r="K35" s="1121"/>
    </row>
    <row r="36" spans="1:11" ht="15.75" customHeight="1">
      <c r="A36" s="834" t="s">
        <v>403</v>
      </c>
      <c r="B36" s="837">
        <v>0</v>
      </c>
      <c r="C36" s="836">
        <v>0</v>
      </c>
      <c r="D36" s="835">
        <v>0</v>
      </c>
      <c r="E36" s="836">
        <v>0</v>
      </c>
      <c r="F36" s="860">
        <v>0</v>
      </c>
      <c r="G36" s="840">
        <v>0</v>
      </c>
      <c r="H36" s="858">
        <v>0</v>
      </c>
      <c r="I36" s="1121">
        <v>0</v>
      </c>
      <c r="J36" s="858"/>
      <c r="K36" s="1121"/>
    </row>
    <row r="37" spans="1:11" ht="15.75" customHeight="1">
      <c r="A37" s="834" t="s">
        <v>404</v>
      </c>
      <c r="B37" s="837">
        <v>0</v>
      </c>
      <c r="C37" s="836">
        <v>0</v>
      </c>
      <c r="D37" s="835">
        <v>0</v>
      </c>
      <c r="E37" s="836">
        <v>0</v>
      </c>
      <c r="F37" s="860">
        <v>0</v>
      </c>
      <c r="G37" s="840">
        <v>0</v>
      </c>
      <c r="H37" s="858">
        <v>0</v>
      </c>
      <c r="I37" s="1121">
        <v>0</v>
      </c>
      <c r="J37" s="858"/>
      <c r="K37" s="1121"/>
    </row>
    <row r="38" spans="1:11" ht="15.75" customHeight="1">
      <c r="A38" s="842" t="s">
        <v>405</v>
      </c>
      <c r="B38" s="861">
        <v>0</v>
      </c>
      <c r="C38" s="844">
        <v>0</v>
      </c>
      <c r="D38" s="845">
        <v>0</v>
      </c>
      <c r="E38" s="846">
        <v>0</v>
      </c>
      <c r="F38" s="862">
        <v>0</v>
      </c>
      <c r="G38" s="846">
        <v>0</v>
      </c>
      <c r="H38" s="858">
        <v>0</v>
      </c>
      <c r="I38" s="1121">
        <v>0</v>
      </c>
      <c r="J38" s="863"/>
      <c r="K38" s="848"/>
    </row>
    <row r="39" spans="1:11" ht="15.75" customHeight="1" thickBot="1">
      <c r="A39" s="849" t="s">
        <v>408</v>
      </c>
      <c r="B39" s="864">
        <f>SUM(B27:B38)</f>
        <v>1311.8</v>
      </c>
      <c r="C39" s="851"/>
      <c r="D39" s="850">
        <f>SUM(D27:D38)</f>
        <v>830</v>
      </c>
      <c r="E39" s="851"/>
      <c r="F39" s="865">
        <f>SUM(F27:F38)</f>
        <v>0</v>
      </c>
      <c r="G39" s="853">
        <v>0</v>
      </c>
      <c r="H39" s="866">
        <f>SUM(H27:H38)</f>
        <v>0</v>
      </c>
      <c r="I39" s="855">
        <v>0</v>
      </c>
      <c r="J39" s="866">
        <f>SUM(J27:J38)</f>
        <v>0</v>
      </c>
      <c r="K39" s="855">
        <v>0</v>
      </c>
    </row>
    <row r="40" spans="1:9" ht="12.75">
      <c r="A40" s="419" t="s">
        <v>779</v>
      </c>
      <c r="B40" s="856"/>
      <c r="C40" s="856"/>
      <c r="D40" s="856"/>
      <c r="E40" s="856"/>
      <c r="F40" s="856"/>
      <c r="G40" s="856"/>
      <c r="H40" s="856"/>
      <c r="I40" s="856"/>
    </row>
    <row r="41" ht="12.75">
      <c r="A41" s="419" t="s">
        <v>781</v>
      </c>
    </row>
    <row r="42" ht="12.75">
      <c r="A42" s="419" t="s">
        <v>84</v>
      </c>
    </row>
  </sheetData>
  <sheetProtection/>
  <mergeCells count="16">
    <mergeCell ref="J4:K4"/>
    <mergeCell ref="J25:K25"/>
    <mergeCell ref="A1:K1"/>
    <mergeCell ref="A2:K2"/>
    <mergeCell ref="A22:K22"/>
    <mergeCell ref="A23:K23"/>
    <mergeCell ref="A4:A5"/>
    <mergeCell ref="B4:C4"/>
    <mergeCell ref="D4:E4"/>
    <mergeCell ref="F4:G4"/>
    <mergeCell ref="H4:I4"/>
    <mergeCell ref="A25:A26"/>
    <mergeCell ref="B25:C25"/>
    <mergeCell ref="D25:E25"/>
    <mergeCell ref="F25:G25"/>
    <mergeCell ref="H25:I25"/>
  </mergeCells>
  <printOptions horizontalCentered="1"/>
  <pageMargins left="0.42" right="0.21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40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9.140625" style="826" customWidth="1"/>
    <col min="2" max="2" width="14.140625" style="826" customWidth="1"/>
    <col min="3" max="6" width="11.8515625" style="826" customWidth="1"/>
    <col min="7" max="16384" width="9.140625" style="826" customWidth="1"/>
  </cols>
  <sheetData>
    <row r="1" spans="2:7" ht="12.75">
      <c r="B1" s="1664" t="s">
        <v>338</v>
      </c>
      <c r="C1" s="1664"/>
      <c r="D1" s="1664"/>
      <c r="E1" s="1664"/>
      <c r="F1" s="1664"/>
      <c r="G1" s="1664"/>
    </row>
    <row r="2" spans="2:8" ht="15.75">
      <c r="B2" s="1665" t="s">
        <v>883</v>
      </c>
      <c r="C2" s="1665"/>
      <c r="D2" s="1665"/>
      <c r="E2" s="1665"/>
      <c r="F2" s="1665"/>
      <c r="G2" s="1665"/>
      <c r="H2" s="943"/>
    </row>
    <row r="3" spans="2:7" ht="13.5" thickBot="1">
      <c r="B3" s="18"/>
      <c r="C3" s="18"/>
      <c r="D3" s="103"/>
      <c r="E3" s="103"/>
      <c r="G3" s="103" t="s">
        <v>421</v>
      </c>
    </row>
    <row r="4" spans="2:7" ht="12.75">
      <c r="B4" s="867" t="s">
        <v>492</v>
      </c>
      <c r="C4" s="868" t="s">
        <v>768</v>
      </c>
      <c r="D4" s="828" t="s">
        <v>46</v>
      </c>
      <c r="E4" s="868" t="s">
        <v>47</v>
      </c>
      <c r="F4" s="829" t="s">
        <v>512</v>
      </c>
      <c r="G4" s="829" t="s">
        <v>1279</v>
      </c>
    </row>
    <row r="5" spans="2:7" ht="15.75" customHeight="1">
      <c r="B5" s="834" t="s">
        <v>770</v>
      </c>
      <c r="C5" s="869">
        <v>0</v>
      </c>
      <c r="D5" s="870">
        <v>0</v>
      </c>
      <c r="E5" s="869">
        <v>0</v>
      </c>
      <c r="F5" s="871">
        <v>0</v>
      </c>
      <c r="G5" s="871">
        <v>0</v>
      </c>
    </row>
    <row r="6" spans="2:7" ht="15.75" customHeight="1">
      <c r="B6" s="834" t="s">
        <v>771</v>
      </c>
      <c r="C6" s="869">
        <v>0</v>
      </c>
      <c r="D6" s="870">
        <v>0</v>
      </c>
      <c r="E6" s="869">
        <v>0</v>
      </c>
      <c r="F6" s="871">
        <v>0</v>
      </c>
      <c r="G6" s="871">
        <v>0</v>
      </c>
    </row>
    <row r="7" spans="2:7" ht="15.75" customHeight="1">
      <c r="B7" s="834" t="s">
        <v>772</v>
      </c>
      <c r="C7" s="869">
        <v>0</v>
      </c>
      <c r="D7" s="870">
        <v>0</v>
      </c>
      <c r="E7" s="869">
        <v>0</v>
      </c>
      <c r="F7" s="871">
        <v>0</v>
      </c>
      <c r="G7" s="871"/>
    </row>
    <row r="8" spans="2:7" ht="15.75" customHeight="1">
      <c r="B8" s="834" t="s">
        <v>773</v>
      </c>
      <c r="C8" s="869">
        <v>1050</v>
      </c>
      <c r="D8" s="870">
        <v>0</v>
      </c>
      <c r="E8" s="869">
        <v>0</v>
      </c>
      <c r="F8" s="871">
        <v>0</v>
      </c>
      <c r="G8" s="871"/>
    </row>
    <row r="9" spans="2:7" ht="15.75" customHeight="1">
      <c r="B9" s="834" t="s">
        <v>774</v>
      </c>
      <c r="C9" s="869">
        <v>1610</v>
      </c>
      <c r="D9" s="870">
        <v>0</v>
      </c>
      <c r="E9" s="869">
        <v>0</v>
      </c>
      <c r="F9" s="871">
        <v>0</v>
      </c>
      <c r="G9" s="871"/>
    </row>
    <row r="10" spans="2:7" ht="15.75" customHeight="1">
      <c r="B10" s="834" t="s">
        <v>775</v>
      </c>
      <c r="C10" s="869">
        <v>0</v>
      </c>
      <c r="D10" s="870">
        <v>0</v>
      </c>
      <c r="E10" s="869">
        <v>0</v>
      </c>
      <c r="F10" s="871">
        <v>2000</v>
      </c>
      <c r="G10" s="871"/>
    </row>
    <row r="11" spans="2:7" ht="15.75" customHeight="1">
      <c r="B11" s="834" t="s">
        <v>776</v>
      </c>
      <c r="C11" s="869">
        <v>2800</v>
      </c>
      <c r="D11" s="870">
        <v>450</v>
      </c>
      <c r="E11" s="869">
        <v>0</v>
      </c>
      <c r="F11" s="871">
        <v>5000</v>
      </c>
      <c r="G11" s="871"/>
    </row>
    <row r="12" spans="2:7" ht="15.75" customHeight="1">
      <c r="B12" s="834" t="s">
        <v>777</v>
      </c>
      <c r="C12" s="869">
        <v>300</v>
      </c>
      <c r="D12" s="870">
        <v>0</v>
      </c>
      <c r="E12" s="869">
        <v>0</v>
      </c>
      <c r="F12" s="871">
        <v>2000</v>
      </c>
      <c r="G12" s="871"/>
    </row>
    <row r="13" spans="2:7" ht="15.75" customHeight="1">
      <c r="B13" s="834" t="s">
        <v>778</v>
      </c>
      <c r="C13" s="869">
        <v>0</v>
      </c>
      <c r="D13" s="870">
        <v>0</v>
      </c>
      <c r="E13" s="872">
        <v>0</v>
      </c>
      <c r="F13" s="1154" t="s">
        <v>636</v>
      </c>
      <c r="G13" s="1154"/>
    </row>
    <row r="14" spans="2:7" ht="15.75" customHeight="1">
      <c r="B14" s="834" t="s">
        <v>403</v>
      </c>
      <c r="C14" s="869">
        <v>600</v>
      </c>
      <c r="D14" s="870">
        <v>0</v>
      </c>
      <c r="E14" s="872">
        <v>2000</v>
      </c>
      <c r="F14" s="1154" t="s">
        <v>636</v>
      </c>
      <c r="G14" s="1154"/>
    </row>
    <row r="15" spans="2:7" ht="15.75" customHeight="1">
      <c r="B15" s="834" t="s">
        <v>404</v>
      </c>
      <c r="C15" s="869">
        <v>0</v>
      </c>
      <c r="D15" s="870">
        <v>0</v>
      </c>
      <c r="E15" s="872">
        <v>0</v>
      </c>
      <c r="F15" s="1154" t="s">
        <v>636</v>
      </c>
      <c r="G15" s="1154"/>
    </row>
    <row r="16" spans="2:7" ht="15.75" customHeight="1">
      <c r="B16" s="842" t="s">
        <v>405</v>
      </c>
      <c r="C16" s="873">
        <v>320</v>
      </c>
      <c r="D16" s="874">
        <v>0</v>
      </c>
      <c r="E16" s="875">
        <v>0</v>
      </c>
      <c r="F16" s="1154" t="s">
        <v>636</v>
      </c>
      <c r="G16" s="876"/>
    </row>
    <row r="17" spans="2:7" ht="15.75" customHeight="1" thickBot="1">
      <c r="B17" s="849" t="s">
        <v>408</v>
      </c>
      <c r="C17" s="877">
        <f>SUM(C5:C16)</f>
        <v>6680</v>
      </c>
      <c r="D17" s="877">
        <f>SUM(D5:D16)</f>
        <v>450</v>
      </c>
      <c r="E17" s="878">
        <f>SUM(E5:E16)</f>
        <v>2000</v>
      </c>
      <c r="F17" s="879">
        <f>SUM(F5:F16)</f>
        <v>9000</v>
      </c>
      <c r="G17" s="879">
        <f>SUM(G5:G16)</f>
        <v>0</v>
      </c>
    </row>
    <row r="18" ht="15.75" customHeight="1">
      <c r="B18" s="419" t="s">
        <v>782</v>
      </c>
    </row>
    <row r="19" ht="15.75" customHeight="1">
      <c r="B19" s="419" t="s">
        <v>84</v>
      </c>
    </row>
    <row r="20" ht="15.75" customHeight="1">
      <c r="B20" s="419"/>
    </row>
    <row r="21" ht="17.25" customHeight="1">
      <c r="B21" s="419"/>
    </row>
    <row r="22" spans="2:7" s="76" customFormat="1" ht="17.25" customHeight="1">
      <c r="B22" s="1664" t="s">
        <v>339</v>
      </c>
      <c r="C22" s="1664"/>
      <c r="D22" s="1664"/>
      <c r="E22" s="1664"/>
      <c r="F22" s="1664"/>
      <c r="G22" s="1664"/>
    </row>
    <row r="23" spans="2:8" ht="15.75">
      <c r="B23" s="1665" t="s">
        <v>884</v>
      </c>
      <c r="C23" s="1665"/>
      <c r="D23" s="1665"/>
      <c r="E23" s="1665"/>
      <c r="F23" s="1665"/>
      <c r="G23" s="1665"/>
      <c r="H23" s="943"/>
    </row>
    <row r="24" spans="2:7" ht="13.5" thickBot="1">
      <c r="B24" s="18"/>
      <c r="C24" s="18"/>
      <c r="D24" s="103"/>
      <c r="E24" s="103"/>
      <c r="G24" s="103" t="s">
        <v>421</v>
      </c>
    </row>
    <row r="25" spans="2:7" ht="12.75">
      <c r="B25" s="867" t="s">
        <v>492</v>
      </c>
      <c r="C25" s="868" t="str">
        <f>C4</f>
        <v>2004/05</v>
      </c>
      <c r="D25" s="828" t="str">
        <f>D4</f>
        <v>2005/06</v>
      </c>
      <c r="E25" s="828" t="str">
        <f>E4</f>
        <v>2006/07</v>
      </c>
      <c r="F25" s="829" t="str">
        <f>F4</f>
        <v>2007/08</v>
      </c>
      <c r="G25" s="829" t="str">
        <f>G4</f>
        <v>2008/09</v>
      </c>
    </row>
    <row r="26" spans="2:7" ht="12.75">
      <c r="B26" s="834" t="s">
        <v>770</v>
      </c>
      <c r="C26" s="869">
        <v>0</v>
      </c>
      <c r="D26" s="870">
        <v>0</v>
      </c>
      <c r="E26" s="870">
        <v>2590</v>
      </c>
      <c r="F26" s="871">
        <v>0</v>
      </c>
      <c r="G26" s="871">
        <v>2000</v>
      </c>
    </row>
    <row r="27" spans="2:7" ht="12.75">
      <c r="B27" s="834" t="s">
        <v>771</v>
      </c>
      <c r="C27" s="869">
        <v>0</v>
      </c>
      <c r="D27" s="870">
        <v>0</v>
      </c>
      <c r="E27" s="870">
        <v>1500</v>
      </c>
      <c r="F27" s="871">
        <v>1000</v>
      </c>
      <c r="G27" s="871">
        <v>3520</v>
      </c>
    </row>
    <row r="28" spans="2:7" ht="12.75">
      <c r="B28" s="834" t="s">
        <v>772</v>
      </c>
      <c r="C28" s="869">
        <v>1500</v>
      </c>
      <c r="D28" s="870">
        <v>0</v>
      </c>
      <c r="E28" s="870">
        <v>1500</v>
      </c>
      <c r="F28" s="871">
        <v>4570</v>
      </c>
      <c r="G28" s="871"/>
    </row>
    <row r="29" spans="2:7" ht="12.75">
      <c r="B29" s="834" t="s">
        <v>773</v>
      </c>
      <c r="C29" s="869">
        <v>0</v>
      </c>
      <c r="D29" s="870">
        <v>500</v>
      </c>
      <c r="E29" s="870">
        <v>6150</v>
      </c>
      <c r="F29" s="871">
        <v>0</v>
      </c>
      <c r="G29" s="871"/>
    </row>
    <row r="30" spans="2:7" ht="12.75">
      <c r="B30" s="834" t="s">
        <v>774</v>
      </c>
      <c r="C30" s="869">
        <v>0</v>
      </c>
      <c r="D30" s="870">
        <v>1500</v>
      </c>
      <c r="E30" s="870">
        <v>750</v>
      </c>
      <c r="F30" s="871">
        <v>0</v>
      </c>
      <c r="G30" s="871"/>
    </row>
    <row r="31" spans="2:7" ht="12.75">
      <c r="B31" s="834" t="s">
        <v>775</v>
      </c>
      <c r="C31" s="869">
        <v>2570</v>
      </c>
      <c r="D31" s="870">
        <v>2000</v>
      </c>
      <c r="E31" s="870">
        <v>1070</v>
      </c>
      <c r="F31" s="871">
        <v>0</v>
      </c>
      <c r="G31" s="871"/>
    </row>
    <row r="32" spans="2:7" ht="12.75">
      <c r="B32" s="834" t="s">
        <v>776</v>
      </c>
      <c r="C32" s="869">
        <v>0</v>
      </c>
      <c r="D32" s="870">
        <v>1000</v>
      </c>
      <c r="E32" s="870">
        <v>0</v>
      </c>
      <c r="F32" s="871">
        <v>0</v>
      </c>
      <c r="G32" s="871"/>
    </row>
    <row r="33" spans="2:7" ht="12.75">
      <c r="B33" s="834" t="s">
        <v>777</v>
      </c>
      <c r="C33" s="869">
        <v>0</v>
      </c>
      <c r="D33" s="870">
        <v>0</v>
      </c>
      <c r="E33" s="870">
        <v>500</v>
      </c>
      <c r="F33" s="871">
        <v>0</v>
      </c>
      <c r="G33" s="871"/>
    </row>
    <row r="34" spans="2:7" ht="12.75">
      <c r="B34" s="834" t="s">
        <v>778</v>
      </c>
      <c r="C34" s="869">
        <v>1200</v>
      </c>
      <c r="D34" s="870">
        <v>1500</v>
      </c>
      <c r="E34" s="870">
        <v>0</v>
      </c>
      <c r="F34" s="880">
        <v>1000</v>
      </c>
      <c r="G34" s="880"/>
    </row>
    <row r="35" spans="2:7" ht="12.75">
      <c r="B35" s="834" t="s">
        <v>403</v>
      </c>
      <c r="C35" s="869">
        <v>0</v>
      </c>
      <c r="D35" s="870">
        <v>0</v>
      </c>
      <c r="E35" s="881">
        <v>0</v>
      </c>
      <c r="F35" s="1394">
        <v>0</v>
      </c>
      <c r="G35" s="1394"/>
    </row>
    <row r="36" spans="2:7" ht="12.75">
      <c r="B36" s="834" t="s">
        <v>404</v>
      </c>
      <c r="C36" s="869">
        <v>0</v>
      </c>
      <c r="D36" s="870">
        <v>0</v>
      </c>
      <c r="E36" s="881">
        <v>0</v>
      </c>
      <c r="F36" s="1394">
        <v>0</v>
      </c>
      <c r="G36" s="1394"/>
    </row>
    <row r="37" spans="2:7" ht="12.75">
      <c r="B37" s="842" t="s">
        <v>405</v>
      </c>
      <c r="C37" s="873">
        <v>0</v>
      </c>
      <c r="D37" s="874">
        <v>0</v>
      </c>
      <c r="E37" s="874">
        <v>280</v>
      </c>
      <c r="F37" s="1394">
        <v>0</v>
      </c>
      <c r="G37" s="876"/>
    </row>
    <row r="38" spans="2:7" ht="13.5" thickBot="1">
      <c r="B38" s="849" t="s">
        <v>408</v>
      </c>
      <c r="C38" s="877">
        <f>SUM(C26:C37)</f>
        <v>5270</v>
      </c>
      <c r="D38" s="877">
        <f>SUM(D26:D37)</f>
        <v>6500</v>
      </c>
      <c r="E38" s="882">
        <f>SUM(E26:E37)</f>
        <v>14340</v>
      </c>
      <c r="F38" s="879">
        <f>SUM(F26:F37)</f>
        <v>6570</v>
      </c>
      <c r="G38" s="879">
        <f>SUM(G26:G37)</f>
        <v>5520</v>
      </c>
    </row>
    <row r="39" ht="12.75">
      <c r="B39" s="419" t="s">
        <v>783</v>
      </c>
    </row>
    <row r="40" ht="12.75">
      <c r="B40" s="419" t="s">
        <v>84</v>
      </c>
    </row>
  </sheetData>
  <sheetProtection/>
  <mergeCells count="4">
    <mergeCell ref="B1:G1"/>
    <mergeCell ref="B2:G2"/>
    <mergeCell ref="B22:G22"/>
    <mergeCell ref="B23:G2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zoomScalePageLayoutView="0" workbookViewId="0" topLeftCell="E1">
      <selection activeCell="N27" sqref="N27"/>
    </sheetView>
  </sheetViews>
  <sheetFormatPr defaultColWidth="9.140625" defaultRowHeight="12.75"/>
  <cols>
    <col min="1" max="1" width="11.57421875" style="18" bestFit="1" customWidth="1"/>
    <col min="2" max="2" width="9.00390625" style="18" hidden="1" customWidth="1"/>
    <col min="3" max="3" width="8.140625" style="18" hidden="1" customWidth="1"/>
    <col min="4" max="4" width="9.00390625" style="18" hidden="1" customWidth="1"/>
    <col min="5" max="5" width="9.00390625" style="18" bestFit="1" customWidth="1"/>
    <col min="6" max="6" width="8.140625" style="18" bestFit="1" customWidth="1"/>
    <col min="7" max="8" width="9.00390625" style="18" bestFit="1" customWidth="1"/>
    <col min="9" max="9" width="6.8515625" style="18" bestFit="1" customWidth="1"/>
    <col min="10" max="11" width="9.00390625" style="18" bestFit="1" customWidth="1"/>
    <col min="12" max="12" width="6.8515625" style="18" bestFit="1" customWidth="1"/>
    <col min="13" max="13" width="9.00390625" style="18" customWidth="1"/>
    <col min="14" max="14" width="9.8515625" style="18" bestFit="1" customWidth="1"/>
    <col min="15" max="15" width="8.140625" style="18" bestFit="1" customWidth="1"/>
    <col min="16" max="16" width="9.8515625" style="18" bestFit="1" customWidth="1"/>
    <col min="17" max="16384" width="9.140625" style="18" customWidth="1"/>
  </cols>
  <sheetData>
    <row r="1" spans="1:19" ht="12.75">
      <c r="A1" s="1669" t="s">
        <v>368</v>
      </c>
      <c r="B1" s="1669"/>
      <c r="C1" s="1669"/>
      <c r="D1" s="1669"/>
      <c r="E1" s="1669"/>
      <c r="F1" s="1669"/>
      <c r="G1" s="1669"/>
      <c r="H1" s="1669"/>
      <c r="I1" s="1669"/>
      <c r="J1" s="1669"/>
      <c r="K1" s="1669"/>
      <c r="L1" s="1669"/>
      <c r="M1" s="1669"/>
      <c r="N1" s="1669"/>
      <c r="O1" s="1669"/>
      <c r="P1" s="1669"/>
      <c r="Q1" s="1669"/>
      <c r="R1" s="1669"/>
      <c r="S1" s="1669"/>
    </row>
    <row r="2" spans="1:20" ht="15.75">
      <c r="A2" s="1668" t="s">
        <v>784</v>
      </c>
      <c r="B2" s="1668"/>
      <c r="C2" s="1668"/>
      <c r="D2" s="1668"/>
      <c r="E2" s="1668"/>
      <c r="F2" s="1668"/>
      <c r="G2" s="1668"/>
      <c r="H2" s="1668"/>
      <c r="I2" s="1668"/>
      <c r="J2" s="1668"/>
      <c r="K2" s="1668"/>
      <c r="L2" s="1668"/>
      <c r="M2" s="1668"/>
      <c r="N2" s="1668"/>
      <c r="O2" s="1668"/>
      <c r="P2" s="1668"/>
      <c r="Q2" s="1668"/>
      <c r="R2" s="1668"/>
      <c r="S2" s="1668"/>
      <c r="T2" s="716"/>
    </row>
    <row r="3" spans="1:10" ht="12.75" hidden="1">
      <c r="A3" s="1670" t="s">
        <v>785</v>
      </c>
      <c r="B3" s="1670"/>
      <c r="C3" s="1670"/>
      <c r="D3" s="1670"/>
      <c r="E3" s="1670"/>
      <c r="F3" s="1670"/>
      <c r="G3" s="1670"/>
      <c r="H3" s="1670"/>
      <c r="I3" s="1670"/>
      <c r="J3" s="1670"/>
    </row>
    <row r="4" spans="1:19" ht="13.5" thickBot="1">
      <c r="A4" s="883"/>
      <c r="B4" s="883"/>
      <c r="C4" s="883"/>
      <c r="D4" s="883"/>
      <c r="E4" s="883"/>
      <c r="F4" s="883"/>
      <c r="G4" s="883"/>
      <c r="H4" s="883"/>
      <c r="I4" s="400"/>
      <c r="J4" s="400"/>
      <c r="K4" s="883"/>
      <c r="L4" s="400"/>
      <c r="M4" s="103"/>
      <c r="N4" s="883"/>
      <c r="O4" s="400"/>
      <c r="S4" s="103" t="s">
        <v>421</v>
      </c>
    </row>
    <row r="5" spans="1:19" ht="12.75">
      <c r="A5" s="884"/>
      <c r="B5" s="1671" t="s">
        <v>786</v>
      </c>
      <c r="C5" s="1666"/>
      <c r="D5" s="1672"/>
      <c r="E5" s="1671" t="s">
        <v>768</v>
      </c>
      <c r="F5" s="1666"/>
      <c r="G5" s="1672"/>
      <c r="H5" s="1666" t="s">
        <v>46</v>
      </c>
      <c r="I5" s="1666"/>
      <c r="J5" s="1672"/>
      <c r="K5" s="1666" t="s">
        <v>47</v>
      </c>
      <c r="L5" s="1666"/>
      <c r="M5" s="1672"/>
      <c r="N5" s="1666" t="s">
        <v>512</v>
      </c>
      <c r="O5" s="1666"/>
      <c r="P5" s="1667"/>
      <c r="Q5" s="1666" t="s">
        <v>1279</v>
      </c>
      <c r="R5" s="1666"/>
      <c r="S5" s="1667"/>
    </row>
    <row r="6" spans="1:19" s="890" customFormat="1" ht="24">
      <c r="A6" s="885" t="s">
        <v>492</v>
      </c>
      <c r="B6" s="886" t="s">
        <v>787</v>
      </c>
      <c r="C6" s="887" t="s">
        <v>788</v>
      </c>
      <c r="D6" s="888" t="s">
        <v>789</v>
      </c>
      <c r="E6" s="886" t="s">
        <v>787</v>
      </c>
      <c r="F6" s="887" t="s">
        <v>788</v>
      </c>
      <c r="G6" s="888" t="s">
        <v>789</v>
      </c>
      <c r="H6" s="887" t="s">
        <v>787</v>
      </c>
      <c r="I6" s="887" t="s">
        <v>788</v>
      </c>
      <c r="J6" s="888" t="s">
        <v>789</v>
      </c>
      <c r="K6" s="887" t="s">
        <v>787</v>
      </c>
      <c r="L6" s="887" t="s">
        <v>788</v>
      </c>
      <c r="M6" s="888" t="s">
        <v>789</v>
      </c>
      <c r="N6" s="887" t="s">
        <v>787</v>
      </c>
      <c r="O6" s="887" t="s">
        <v>788</v>
      </c>
      <c r="P6" s="889" t="s">
        <v>789</v>
      </c>
      <c r="Q6" s="887" t="s">
        <v>787</v>
      </c>
      <c r="R6" s="887" t="s">
        <v>788</v>
      </c>
      <c r="S6" s="889" t="s">
        <v>789</v>
      </c>
    </row>
    <row r="7" spans="1:19" ht="15" customHeight="1">
      <c r="A7" s="718" t="s">
        <v>770</v>
      </c>
      <c r="B7" s="891">
        <v>735.39</v>
      </c>
      <c r="C7" s="892">
        <v>0</v>
      </c>
      <c r="D7" s="893">
        <f>SUM(B7-C7)</f>
        <v>735.39</v>
      </c>
      <c r="E7" s="894">
        <v>1357.5</v>
      </c>
      <c r="F7" s="895">
        <v>0</v>
      </c>
      <c r="G7" s="896">
        <f>SUM(E7-F7)</f>
        <v>1357.5</v>
      </c>
      <c r="H7" s="895">
        <v>1699.84</v>
      </c>
      <c r="I7" s="895">
        <v>522.736</v>
      </c>
      <c r="J7" s="896">
        <f>SUM(H7-I7)+0.01</f>
        <v>1177.1139999999998</v>
      </c>
      <c r="K7" s="895">
        <v>6548.66</v>
      </c>
      <c r="L7" s="895">
        <v>0</v>
      </c>
      <c r="M7" s="896">
        <f aca="true" t="shared" si="0" ref="M7:M18">SUM(K7-L7)</f>
        <v>6548.66</v>
      </c>
      <c r="N7" s="892">
        <v>2250.71</v>
      </c>
      <c r="O7" s="892">
        <v>0</v>
      </c>
      <c r="P7" s="897">
        <f aca="true" t="shared" si="1" ref="P7:P12">SUM(N7-O7)</f>
        <v>2250.71</v>
      </c>
      <c r="Q7" s="892">
        <v>5574.13</v>
      </c>
      <c r="R7" s="892">
        <v>183.84</v>
      </c>
      <c r="S7" s="897">
        <f aca="true" t="shared" si="2" ref="S7:S18">SUM(Q7-R7)</f>
        <v>5390.29</v>
      </c>
    </row>
    <row r="8" spans="1:19" ht="15" customHeight="1">
      <c r="A8" s="718" t="s">
        <v>771</v>
      </c>
      <c r="B8" s="891">
        <v>1337.1</v>
      </c>
      <c r="C8" s="892">
        <v>0</v>
      </c>
      <c r="D8" s="893">
        <f aca="true" t="shared" si="3" ref="D8:D18">SUM(B8-C8)</f>
        <v>1337.1</v>
      </c>
      <c r="E8" s="894">
        <v>2067.5</v>
      </c>
      <c r="F8" s="895">
        <v>0</v>
      </c>
      <c r="G8" s="896">
        <f aca="true" t="shared" si="4" ref="G8:G18">SUM(E8-F8)</f>
        <v>2067.5</v>
      </c>
      <c r="H8" s="895">
        <v>2160.84</v>
      </c>
      <c r="I8" s="895">
        <v>0</v>
      </c>
      <c r="J8" s="896">
        <f aca="true" t="shared" si="5" ref="J8:J19">SUM(H8-I8)</f>
        <v>2160.84</v>
      </c>
      <c r="K8" s="895">
        <v>4746.41</v>
      </c>
      <c r="L8" s="895">
        <v>0</v>
      </c>
      <c r="M8" s="896">
        <f t="shared" si="0"/>
        <v>4746.41</v>
      </c>
      <c r="N8" s="892">
        <v>4792.01</v>
      </c>
      <c r="O8" s="892">
        <v>400.38</v>
      </c>
      <c r="P8" s="897">
        <f t="shared" si="1"/>
        <v>4391.63</v>
      </c>
      <c r="Q8" s="892">
        <v>7770</v>
      </c>
      <c r="R8" s="892">
        <v>974.74</v>
      </c>
      <c r="S8" s="897">
        <f t="shared" si="2"/>
        <v>6795.26</v>
      </c>
    </row>
    <row r="9" spans="1:19" ht="15" customHeight="1">
      <c r="A9" s="718" t="s">
        <v>772</v>
      </c>
      <c r="B9" s="891">
        <v>3529.54</v>
      </c>
      <c r="C9" s="892">
        <v>0</v>
      </c>
      <c r="D9" s="893">
        <f t="shared" si="3"/>
        <v>3529.54</v>
      </c>
      <c r="E9" s="894">
        <v>3687.8</v>
      </c>
      <c r="F9" s="895">
        <v>0</v>
      </c>
      <c r="G9" s="896">
        <f t="shared" si="4"/>
        <v>3687.8</v>
      </c>
      <c r="H9" s="895">
        <v>3783.86</v>
      </c>
      <c r="I9" s="895">
        <v>0</v>
      </c>
      <c r="J9" s="896">
        <f t="shared" si="5"/>
        <v>3783.86</v>
      </c>
      <c r="K9" s="895">
        <v>5593.18</v>
      </c>
      <c r="L9" s="895">
        <v>0</v>
      </c>
      <c r="M9" s="896">
        <f t="shared" si="0"/>
        <v>5593.18</v>
      </c>
      <c r="N9" s="892">
        <v>7387.13</v>
      </c>
      <c r="O9" s="892">
        <v>0</v>
      </c>
      <c r="P9" s="897">
        <f t="shared" si="1"/>
        <v>7387.13</v>
      </c>
      <c r="Q9" s="892"/>
      <c r="R9" s="892"/>
      <c r="S9" s="897">
        <f t="shared" si="2"/>
        <v>0</v>
      </c>
    </row>
    <row r="10" spans="1:19" ht="15" customHeight="1">
      <c r="A10" s="718" t="s">
        <v>773</v>
      </c>
      <c r="B10" s="891">
        <v>2685.96</v>
      </c>
      <c r="C10" s="892">
        <v>0</v>
      </c>
      <c r="D10" s="893">
        <f t="shared" si="3"/>
        <v>2685.96</v>
      </c>
      <c r="E10" s="894">
        <v>2435.07</v>
      </c>
      <c r="F10" s="895">
        <v>1088.43</v>
      </c>
      <c r="G10" s="896">
        <f t="shared" si="4"/>
        <v>1346.64</v>
      </c>
      <c r="H10" s="895">
        <v>6195.489499999999</v>
      </c>
      <c r="I10" s="895">
        <v>0</v>
      </c>
      <c r="J10" s="896">
        <f t="shared" si="5"/>
        <v>6195.489499999999</v>
      </c>
      <c r="K10" s="895">
        <v>5134.5</v>
      </c>
      <c r="L10" s="895">
        <v>0</v>
      </c>
      <c r="M10" s="896">
        <f t="shared" si="0"/>
        <v>5134.5</v>
      </c>
      <c r="N10" s="892">
        <v>6602.39</v>
      </c>
      <c r="O10" s="892">
        <v>0</v>
      </c>
      <c r="P10" s="897">
        <f t="shared" si="1"/>
        <v>6602.39</v>
      </c>
      <c r="Q10" s="892"/>
      <c r="R10" s="892"/>
      <c r="S10" s="897">
        <f t="shared" si="2"/>
        <v>0</v>
      </c>
    </row>
    <row r="11" spans="1:19" ht="15" customHeight="1">
      <c r="A11" s="718" t="s">
        <v>774</v>
      </c>
      <c r="B11" s="891">
        <v>2257.5</v>
      </c>
      <c r="C11" s="892">
        <v>496.34</v>
      </c>
      <c r="D11" s="893">
        <f t="shared" si="3"/>
        <v>1761.16</v>
      </c>
      <c r="E11" s="894">
        <v>3233.32</v>
      </c>
      <c r="F11" s="895">
        <v>0</v>
      </c>
      <c r="G11" s="896">
        <f t="shared" si="4"/>
        <v>3233.32</v>
      </c>
      <c r="H11" s="895">
        <v>4826.32</v>
      </c>
      <c r="I11" s="895">
        <v>0</v>
      </c>
      <c r="J11" s="896">
        <f t="shared" si="5"/>
        <v>4826.32</v>
      </c>
      <c r="K11" s="895">
        <v>6876.1</v>
      </c>
      <c r="L11" s="895">
        <v>0</v>
      </c>
      <c r="M11" s="896">
        <f t="shared" si="0"/>
        <v>6876.1</v>
      </c>
      <c r="N11" s="892">
        <v>9124.41</v>
      </c>
      <c r="O11" s="892">
        <v>0</v>
      </c>
      <c r="P11" s="897">
        <f t="shared" si="1"/>
        <v>9124.41</v>
      </c>
      <c r="Q11" s="892"/>
      <c r="R11" s="892"/>
      <c r="S11" s="897">
        <f t="shared" si="2"/>
        <v>0</v>
      </c>
    </row>
    <row r="12" spans="1:19" ht="15" customHeight="1">
      <c r="A12" s="718" t="s">
        <v>775</v>
      </c>
      <c r="B12" s="891">
        <v>2901.58</v>
      </c>
      <c r="C12" s="892">
        <v>0</v>
      </c>
      <c r="D12" s="893">
        <f t="shared" si="3"/>
        <v>2901.58</v>
      </c>
      <c r="E12" s="894">
        <v>4718.09</v>
      </c>
      <c r="F12" s="895">
        <v>0</v>
      </c>
      <c r="G12" s="896">
        <f t="shared" si="4"/>
        <v>4718.09</v>
      </c>
      <c r="H12" s="895">
        <v>4487.173</v>
      </c>
      <c r="I12" s="895">
        <v>131.742</v>
      </c>
      <c r="J12" s="896">
        <f t="shared" si="5"/>
        <v>4355.431</v>
      </c>
      <c r="K12" s="895">
        <v>5420.58</v>
      </c>
      <c r="L12" s="895">
        <v>0</v>
      </c>
      <c r="M12" s="896">
        <f t="shared" si="0"/>
        <v>5420.58</v>
      </c>
      <c r="N12" s="892">
        <v>5915.13</v>
      </c>
      <c r="O12" s="892">
        <v>0</v>
      </c>
      <c r="P12" s="897">
        <f t="shared" si="1"/>
        <v>5915.13</v>
      </c>
      <c r="Q12" s="892"/>
      <c r="R12" s="892"/>
      <c r="S12" s="897">
        <f t="shared" si="2"/>
        <v>0</v>
      </c>
    </row>
    <row r="13" spans="1:19" ht="15" customHeight="1">
      <c r="A13" s="718" t="s">
        <v>776</v>
      </c>
      <c r="B13" s="891">
        <v>1893.9</v>
      </c>
      <c r="C13" s="892">
        <v>0</v>
      </c>
      <c r="D13" s="893">
        <f t="shared" si="3"/>
        <v>1893.9</v>
      </c>
      <c r="E13" s="894">
        <v>2090.36</v>
      </c>
      <c r="F13" s="895">
        <v>1750.53</v>
      </c>
      <c r="G13" s="896">
        <f t="shared" si="4"/>
        <v>339.83000000000015</v>
      </c>
      <c r="H13" s="895">
        <v>2934.97</v>
      </c>
      <c r="I13" s="895">
        <v>0</v>
      </c>
      <c r="J13" s="896">
        <f t="shared" si="5"/>
        <v>2934.97</v>
      </c>
      <c r="K13" s="895">
        <v>3363.4045</v>
      </c>
      <c r="L13" s="895">
        <v>511.488</v>
      </c>
      <c r="M13" s="896">
        <f t="shared" si="0"/>
        <v>2851.9165000000003</v>
      </c>
      <c r="N13" s="892">
        <v>7033.14</v>
      </c>
      <c r="O13" s="892">
        <v>548.94</v>
      </c>
      <c r="P13" s="897">
        <v>6484.18</v>
      </c>
      <c r="Q13" s="892"/>
      <c r="R13" s="892"/>
      <c r="S13" s="897">
        <f t="shared" si="2"/>
        <v>0</v>
      </c>
    </row>
    <row r="14" spans="1:19" ht="15" customHeight="1">
      <c r="A14" s="718" t="s">
        <v>777</v>
      </c>
      <c r="B14" s="891">
        <v>1962.72</v>
      </c>
      <c r="C14" s="892">
        <v>0</v>
      </c>
      <c r="D14" s="893">
        <f t="shared" si="3"/>
        <v>1962.72</v>
      </c>
      <c r="E14" s="894">
        <v>2120.21</v>
      </c>
      <c r="F14" s="895">
        <v>0</v>
      </c>
      <c r="G14" s="896">
        <f t="shared" si="4"/>
        <v>2120.21</v>
      </c>
      <c r="H14" s="895">
        <v>5263.02</v>
      </c>
      <c r="I14" s="895">
        <v>0</v>
      </c>
      <c r="J14" s="896">
        <f t="shared" si="5"/>
        <v>5263.02</v>
      </c>
      <c r="K14" s="895">
        <v>7260.27</v>
      </c>
      <c r="L14" s="895">
        <v>0</v>
      </c>
      <c r="M14" s="896">
        <f t="shared" si="0"/>
        <v>7260.27</v>
      </c>
      <c r="N14" s="892">
        <v>12834.02</v>
      </c>
      <c r="O14" s="892">
        <v>0</v>
      </c>
      <c r="P14" s="897">
        <v>12834.02</v>
      </c>
      <c r="Q14" s="892"/>
      <c r="R14" s="892"/>
      <c r="S14" s="897">
        <f t="shared" si="2"/>
        <v>0</v>
      </c>
    </row>
    <row r="15" spans="1:19" ht="15" customHeight="1">
      <c r="A15" s="718" t="s">
        <v>778</v>
      </c>
      <c r="B15" s="891">
        <v>2955.37</v>
      </c>
      <c r="C15" s="892">
        <v>0</v>
      </c>
      <c r="D15" s="893">
        <f t="shared" si="3"/>
        <v>2955.37</v>
      </c>
      <c r="E15" s="894">
        <v>6237.81</v>
      </c>
      <c r="F15" s="895">
        <v>0</v>
      </c>
      <c r="G15" s="896">
        <f t="shared" si="4"/>
        <v>6237.81</v>
      </c>
      <c r="H15" s="895">
        <v>3922.8</v>
      </c>
      <c r="I15" s="895">
        <v>0</v>
      </c>
      <c r="J15" s="896">
        <f t="shared" si="5"/>
        <v>3922.8</v>
      </c>
      <c r="K15" s="892">
        <v>3531.87</v>
      </c>
      <c r="L15" s="892">
        <v>0</v>
      </c>
      <c r="M15" s="893">
        <f t="shared" si="0"/>
        <v>3531.87</v>
      </c>
      <c r="N15" s="892">
        <v>10993.26</v>
      </c>
      <c r="O15" s="892">
        <v>0</v>
      </c>
      <c r="P15" s="897">
        <v>10993.26</v>
      </c>
      <c r="Q15" s="892"/>
      <c r="R15" s="892"/>
      <c r="S15" s="897">
        <f t="shared" si="2"/>
        <v>0</v>
      </c>
    </row>
    <row r="16" spans="1:19" ht="15" customHeight="1">
      <c r="A16" s="718" t="s">
        <v>403</v>
      </c>
      <c r="B16" s="891">
        <v>1971.17</v>
      </c>
      <c r="C16" s="892">
        <v>408.86</v>
      </c>
      <c r="D16" s="893">
        <f t="shared" si="3"/>
        <v>1562.31</v>
      </c>
      <c r="E16" s="894">
        <v>3808.95</v>
      </c>
      <c r="F16" s="895">
        <v>780.34</v>
      </c>
      <c r="G16" s="896">
        <f t="shared" si="4"/>
        <v>3028.6099999999997</v>
      </c>
      <c r="H16" s="895">
        <v>5023.75</v>
      </c>
      <c r="I16" s="895">
        <v>0</v>
      </c>
      <c r="J16" s="896">
        <f t="shared" si="5"/>
        <v>5023.75</v>
      </c>
      <c r="K16" s="892">
        <v>4500.14</v>
      </c>
      <c r="L16" s="892">
        <v>0</v>
      </c>
      <c r="M16" s="893">
        <f t="shared" si="0"/>
        <v>4500.14</v>
      </c>
      <c r="N16" s="892">
        <v>10622.39</v>
      </c>
      <c r="O16" s="892">
        <v>0</v>
      </c>
      <c r="P16" s="897">
        <v>10622.39</v>
      </c>
      <c r="Q16" s="892"/>
      <c r="R16" s="892"/>
      <c r="S16" s="897">
        <f t="shared" si="2"/>
        <v>0</v>
      </c>
    </row>
    <row r="17" spans="1:19" ht="15" customHeight="1">
      <c r="A17" s="718" t="s">
        <v>404</v>
      </c>
      <c r="B17" s="891">
        <v>4584.48</v>
      </c>
      <c r="C17" s="892">
        <v>0</v>
      </c>
      <c r="D17" s="893">
        <f t="shared" si="3"/>
        <v>4584.48</v>
      </c>
      <c r="E17" s="894">
        <v>2288.94</v>
      </c>
      <c r="F17" s="895">
        <v>0</v>
      </c>
      <c r="G17" s="896">
        <f t="shared" si="4"/>
        <v>2288.94</v>
      </c>
      <c r="H17" s="895">
        <v>9752.21</v>
      </c>
      <c r="I17" s="895">
        <v>0</v>
      </c>
      <c r="J17" s="896">
        <f t="shared" si="5"/>
        <v>9752.21</v>
      </c>
      <c r="K17" s="892">
        <v>5395.53</v>
      </c>
      <c r="L17" s="892">
        <v>0</v>
      </c>
      <c r="M17" s="893">
        <f t="shared" si="0"/>
        <v>5395.53</v>
      </c>
      <c r="N17" s="892">
        <v>12503.12</v>
      </c>
      <c r="O17" s="892">
        <v>0</v>
      </c>
      <c r="P17" s="897">
        <v>12503.12</v>
      </c>
      <c r="Q17" s="892"/>
      <c r="R17" s="892"/>
      <c r="S17" s="897">
        <f t="shared" si="2"/>
        <v>0</v>
      </c>
    </row>
    <row r="18" spans="1:19" ht="15" customHeight="1">
      <c r="A18" s="898" t="s">
        <v>405</v>
      </c>
      <c r="B18" s="899">
        <v>3337.29</v>
      </c>
      <c r="C18" s="900">
        <v>1132.25</v>
      </c>
      <c r="D18" s="893">
        <f t="shared" si="3"/>
        <v>2205.04</v>
      </c>
      <c r="E18" s="901">
        <v>3849.1</v>
      </c>
      <c r="F18" s="902">
        <v>0</v>
      </c>
      <c r="G18" s="893">
        <f t="shared" si="4"/>
        <v>3849.1</v>
      </c>
      <c r="H18" s="892">
        <v>5827.24</v>
      </c>
      <c r="I18" s="892">
        <v>0</v>
      </c>
      <c r="J18" s="893">
        <f t="shared" si="5"/>
        <v>5827.24</v>
      </c>
      <c r="K18" s="892">
        <v>6596.009</v>
      </c>
      <c r="L18" s="892">
        <v>0</v>
      </c>
      <c r="M18" s="893">
        <f t="shared" si="0"/>
        <v>6596.009</v>
      </c>
      <c r="N18" s="892">
        <v>13516.69</v>
      </c>
      <c r="O18" s="892">
        <v>215.42</v>
      </c>
      <c r="P18" s="897">
        <f>SUM(N18-O18)</f>
        <v>13301.27</v>
      </c>
      <c r="Q18" s="892"/>
      <c r="R18" s="892"/>
      <c r="S18" s="897">
        <f t="shared" si="2"/>
        <v>0</v>
      </c>
    </row>
    <row r="19" spans="1:19" s="908" customFormat="1" ht="15" customHeight="1" thickBot="1">
      <c r="A19" s="903" t="s">
        <v>408</v>
      </c>
      <c r="B19" s="904">
        <f>SUM(B7:B18)</f>
        <v>30151.999999999996</v>
      </c>
      <c r="C19" s="905">
        <f>SUM(C7:C18)</f>
        <v>2037.45</v>
      </c>
      <c r="D19" s="906">
        <f>SUM(B19-C19)</f>
        <v>28114.549999999996</v>
      </c>
      <c r="E19" s="904">
        <f>SUM(E7:E18)</f>
        <v>37894.65</v>
      </c>
      <c r="F19" s="905">
        <f>SUM(F7:F18)</f>
        <v>3619.3</v>
      </c>
      <c r="G19" s="906">
        <f>SUM(E19-F19)</f>
        <v>34275.35</v>
      </c>
      <c r="H19" s="904">
        <f>SUM(H7:H18)</f>
        <v>55877.5125</v>
      </c>
      <c r="I19" s="905">
        <f>SUM(I7:I18)</f>
        <v>654.478</v>
      </c>
      <c r="J19" s="906">
        <f t="shared" si="5"/>
        <v>55223.034499999994</v>
      </c>
      <c r="K19" s="904">
        <f>SUM(K7:K18)</f>
        <v>64966.6535</v>
      </c>
      <c r="L19" s="905">
        <f>SUM(L7:L18)</f>
        <v>511.488</v>
      </c>
      <c r="M19" s="906">
        <f>SUM(K19-L19)-0.01</f>
        <v>64455.1555</v>
      </c>
      <c r="N19" s="904">
        <f>SUM(N7:N18)</f>
        <v>103574.4</v>
      </c>
      <c r="O19" s="905">
        <f>SUM(O7:O18)</f>
        <v>1164.74</v>
      </c>
      <c r="P19" s="907">
        <f>SUM(N19-O19)</f>
        <v>102409.65999999999</v>
      </c>
      <c r="Q19" s="904">
        <f>SUM(Q7:Q18)</f>
        <v>13344.130000000001</v>
      </c>
      <c r="R19" s="905">
        <f>SUM(R7:R18)</f>
        <v>1158.58</v>
      </c>
      <c r="S19" s="907">
        <f>SUM(Q19-R19)</f>
        <v>12185.550000000001</v>
      </c>
    </row>
    <row r="20" spans="1:16" s="908" customFormat="1" ht="15" customHeight="1">
      <c r="A20" s="1155"/>
      <c r="B20" s="1156"/>
      <c r="C20" s="1156"/>
      <c r="D20" s="1156"/>
      <c r="E20" s="1156"/>
      <c r="F20" s="1156"/>
      <c r="G20" s="1156"/>
      <c r="H20" s="1156"/>
      <c r="I20" s="1156"/>
      <c r="J20" s="1156"/>
      <c r="K20" s="1156"/>
      <c r="L20" s="1156"/>
      <c r="M20" s="1156"/>
      <c r="N20" s="1156"/>
      <c r="O20" s="1156"/>
      <c r="P20" s="1156"/>
    </row>
    <row r="21" s="716" customFormat="1" ht="16.5" customHeight="1">
      <c r="A21" s="716" t="s">
        <v>790</v>
      </c>
    </row>
    <row r="22" ht="12.75">
      <c r="A22" s="716"/>
    </row>
  </sheetData>
  <sheetProtection/>
  <mergeCells count="9">
    <mergeCell ref="Q5:S5"/>
    <mergeCell ref="A2:S2"/>
    <mergeCell ref="A1:S1"/>
    <mergeCell ref="A3:J3"/>
    <mergeCell ref="B5:D5"/>
    <mergeCell ref="E5:G5"/>
    <mergeCell ref="H5:J5"/>
    <mergeCell ref="K5:M5"/>
    <mergeCell ref="N5:P5"/>
  </mergeCells>
  <printOptions horizontalCentered="1"/>
  <pageMargins left="0.42" right="0.2" top="1" bottom="1" header="0.5" footer="0.5"/>
  <pageSetup fitToHeight="1" fitToWidth="1" horizontalDpi="600" verticalDpi="600" orientation="landscape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Q23" sqref="Q23"/>
    </sheetView>
  </sheetViews>
  <sheetFormatPr defaultColWidth="9.140625" defaultRowHeight="12.75"/>
  <cols>
    <col min="1" max="1" width="11.57421875" style="18" bestFit="1" customWidth="1"/>
    <col min="2" max="2" width="7.8515625" style="18" hidden="1" customWidth="1"/>
    <col min="3" max="3" width="6.00390625" style="18" hidden="1" customWidth="1"/>
    <col min="4" max="4" width="7.7109375" style="18" hidden="1" customWidth="1"/>
    <col min="5" max="5" width="7.8515625" style="18" bestFit="1" customWidth="1"/>
    <col min="6" max="6" width="6.00390625" style="18" bestFit="1" customWidth="1"/>
    <col min="7" max="7" width="7.7109375" style="18" bestFit="1" customWidth="1"/>
    <col min="8" max="8" width="7.8515625" style="18" bestFit="1" customWidth="1"/>
    <col min="9" max="9" width="5.140625" style="18" bestFit="1" customWidth="1"/>
    <col min="10" max="10" width="7.7109375" style="18" bestFit="1" customWidth="1"/>
    <col min="11" max="11" width="7.8515625" style="18" bestFit="1" customWidth="1"/>
    <col min="12" max="12" width="5.140625" style="18" bestFit="1" customWidth="1"/>
    <col min="13" max="13" width="8.140625" style="18" customWidth="1"/>
    <col min="14" max="14" width="7.8515625" style="18" bestFit="1" customWidth="1"/>
    <col min="15" max="15" width="5.8515625" style="18" customWidth="1"/>
    <col min="16" max="16" width="8.140625" style="18" customWidth="1"/>
    <col min="17" max="16384" width="9.140625" style="18" customWidth="1"/>
  </cols>
  <sheetData>
    <row r="1" spans="1:19" s="716" customFormat="1" ht="12.75">
      <c r="A1" s="1673" t="s">
        <v>465</v>
      </c>
      <c r="B1" s="1673"/>
      <c r="C1" s="1673"/>
      <c r="D1" s="1673"/>
      <c r="E1" s="1673"/>
      <c r="F1" s="1673"/>
      <c r="G1" s="1673"/>
      <c r="H1" s="1673"/>
      <c r="I1" s="1673"/>
      <c r="J1" s="1673"/>
      <c r="K1" s="1673"/>
      <c r="L1" s="1673"/>
      <c r="M1" s="1673"/>
      <c r="N1" s="1673"/>
      <c r="O1" s="1673"/>
      <c r="P1" s="1673"/>
      <c r="Q1" s="1673"/>
      <c r="R1" s="1673"/>
      <c r="S1" s="1673"/>
    </row>
    <row r="2" spans="1:19" s="716" customFormat="1" ht="15.75">
      <c r="A2" s="1674" t="s">
        <v>784</v>
      </c>
      <c r="B2" s="1674"/>
      <c r="C2" s="1674"/>
      <c r="D2" s="1674"/>
      <c r="E2" s="1674"/>
      <c r="F2" s="1674"/>
      <c r="G2" s="1674"/>
      <c r="H2" s="1674"/>
      <c r="I2" s="1674"/>
      <c r="J2" s="1674"/>
      <c r="K2" s="1674"/>
      <c r="L2" s="1674"/>
      <c r="M2" s="1674"/>
      <c r="N2" s="1674"/>
      <c r="O2" s="1674"/>
      <c r="P2" s="1674"/>
      <c r="Q2" s="1674"/>
      <c r="R2" s="1674"/>
      <c r="S2" s="1674"/>
    </row>
    <row r="3" spans="1:10" ht="12.75" hidden="1">
      <c r="A3" s="1670" t="s">
        <v>785</v>
      </c>
      <c r="B3" s="1670"/>
      <c r="C3" s="1670"/>
      <c r="D3" s="1670"/>
      <c r="E3" s="1670"/>
      <c r="F3" s="1670"/>
      <c r="G3" s="1670"/>
      <c r="H3" s="1670"/>
      <c r="I3" s="1670"/>
      <c r="J3" s="1670"/>
    </row>
    <row r="4" spans="1:19" ht="13.5" thickBot="1">
      <c r="A4" s="883"/>
      <c r="B4" s="883"/>
      <c r="C4" s="883"/>
      <c r="D4" s="883"/>
      <c r="E4" s="883"/>
      <c r="F4" s="883"/>
      <c r="G4" s="883"/>
      <c r="H4" s="883"/>
      <c r="I4" s="400"/>
      <c r="J4" s="400"/>
      <c r="K4" s="883"/>
      <c r="L4" s="400"/>
      <c r="M4" s="103"/>
      <c r="N4" s="883"/>
      <c r="O4" s="400"/>
      <c r="S4" s="103" t="s">
        <v>791</v>
      </c>
    </row>
    <row r="5" spans="1:19" ht="12.75">
      <c r="A5" s="884"/>
      <c r="B5" s="1671" t="s">
        <v>786</v>
      </c>
      <c r="C5" s="1666"/>
      <c r="D5" s="1672"/>
      <c r="E5" s="1671" t="str">
        <f>forex_nrs!E5</f>
        <v>2004/05</v>
      </c>
      <c r="F5" s="1666"/>
      <c r="G5" s="1672"/>
      <c r="H5" s="1666" t="str">
        <f>forex_nrs!H5</f>
        <v>2005/06</v>
      </c>
      <c r="I5" s="1666"/>
      <c r="J5" s="1672"/>
      <c r="K5" s="1666" t="str">
        <f>forex_nrs!K5</f>
        <v>2006/07</v>
      </c>
      <c r="L5" s="1666"/>
      <c r="M5" s="1672"/>
      <c r="N5" s="1666" t="str">
        <f>forex_nrs!N5</f>
        <v>2007/08</v>
      </c>
      <c r="O5" s="1666"/>
      <c r="P5" s="1667"/>
      <c r="Q5" s="1666" t="str">
        <f>forex_nrs!Q5</f>
        <v>2008/09</v>
      </c>
      <c r="R5" s="1666"/>
      <c r="S5" s="1667"/>
    </row>
    <row r="6" spans="1:19" s="890" customFormat="1" ht="24">
      <c r="A6" s="885" t="s">
        <v>492</v>
      </c>
      <c r="B6" s="886" t="s">
        <v>787</v>
      </c>
      <c r="C6" s="887" t="s">
        <v>788</v>
      </c>
      <c r="D6" s="888" t="s">
        <v>789</v>
      </c>
      <c r="E6" s="886" t="s">
        <v>787</v>
      </c>
      <c r="F6" s="887" t="s">
        <v>788</v>
      </c>
      <c r="G6" s="888" t="s">
        <v>789</v>
      </c>
      <c r="H6" s="887" t="s">
        <v>787</v>
      </c>
      <c r="I6" s="887" t="s">
        <v>788</v>
      </c>
      <c r="J6" s="888" t="s">
        <v>789</v>
      </c>
      <c r="K6" s="887" t="s">
        <v>787</v>
      </c>
      <c r="L6" s="887" t="s">
        <v>788</v>
      </c>
      <c r="M6" s="888" t="s">
        <v>789</v>
      </c>
      <c r="N6" s="887" t="s">
        <v>787</v>
      </c>
      <c r="O6" s="887" t="s">
        <v>788</v>
      </c>
      <c r="P6" s="889" t="s">
        <v>789</v>
      </c>
      <c r="Q6" s="887" t="s">
        <v>787</v>
      </c>
      <c r="R6" s="887" t="s">
        <v>788</v>
      </c>
      <c r="S6" s="889" t="s">
        <v>789</v>
      </c>
    </row>
    <row r="7" spans="1:19" ht="15" customHeight="1">
      <c r="A7" s="718" t="s">
        <v>770</v>
      </c>
      <c r="B7" s="894">
        <v>9.8</v>
      </c>
      <c r="C7" s="895">
        <v>0</v>
      </c>
      <c r="D7" s="896">
        <f>SUM(B7-C7)</f>
        <v>9.8</v>
      </c>
      <c r="E7" s="894">
        <v>18.2</v>
      </c>
      <c r="F7" s="895">
        <v>0</v>
      </c>
      <c r="G7" s="896">
        <f>SUM(E7-F7)</f>
        <v>18.2</v>
      </c>
      <c r="H7" s="895">
        <v>24.1</v>
      </c>
      <c r="I7" s="895">
        <v>7.4</v>
      </c>
      <c r="J7" s="896">
        <f>SUM(H7-I7)</f>
        <v>16.700000000000003</v>
      </c>
      <c r="K7" s="895">
        <v>87.5</v>
      </c>
      <c r="L7" s="895">
        <v>0</v>
      </c>
      <c r="M7" s="896">
        <f aca="true" t="shared" si="0" ref="M7:M18">SUM(K7-L7)</f>
        <v>87.5</v>
      </c>
      <c r="N7" s="892">
        <v>34.55</v>
      </c>
      <c r="O7" s="892">
        <v>0</v>
      </c>
      <c r="P7" s="897">
        <f aca="true" t="shared" si="1" ref="P7:P12">SUM(N7-O7)</f>
        <v>34.55</v>
      </c>
      <c r="Q7" s="892">
        <v>81.75</v>
      </c>
      <c r="R7" s="892">
        <v>2.7</v>
      </c>
      <c r="S7" s="897">
        <f aca="true" t="shared" si="2" ref="S7:S18">SUM(Q7-R7)</f>
        <v>79.05</v>
      </c>
    </row>
    <row r="8" spans="1:19" ht="15" customHeight="1">
      <c r="A8" s="718" t="s">
        <v>771</v>
      </c>
      <c r="B8" s="894">
        <v>17.9</v>
      </c>
      <c r="C8" s="895">
        <v>0</v>
      </c>
      <c r="D8" s="896">
        <f aca="true" t="shared" si="3" ref="D8:D18">SUM(B8-C8)</f>
        <v>17.9</v>
      </c>
      <c r="E8" s="894">
        <v>27.6</v>
      </c>
      <c r="F8" s="895">
        <v>0</v>
      </c>
      <c r="G8" s="896">
        <f aca="true" t="shared" si="4" ref="G8:G18">SUM(E8-F8)</f>
        <v>27.6</v>
      </c>
      <c r="H8" s="895">
        <v>30.5</v>
      </c>
      <c r="I8" s="895">
        <v>0</v>
      </c>
      <c r="J8" s="896">
        <f aca="true" t="shared" si="5" ref="J8:J19">SUM(H8-I8)</f>
        <v>30.5</v>
      </c>
      <c r="K8" s="895">
        <v>63.85</v>
      </c>
      <c r="L8" s="895">
        <v>0</v>
      </c>
      <c r="M8" s="896">
        <f t="shared" si="0"/>
        <v>63.85</v>
      </c>
      <c r="N8" s="892">
        <v>72.9</v>
      </c>
      <c r="O8" s="892">
        <v>6</v>
      </c>
      <c r="P8" s="897">
        <f t="shared" si="1"/>
        <v>66.9</v>
      </c>
      <c r="Q8" s="892">
        <v>109.6</v>
      </c>
      <c r="R8" s="892">
        <v>13.75</v>
      </c>
      <c r="S8" s="897">
        <v>95.85</v>
      </c>
    </row>
    <row r="9" spans="1:19" ht="15" customHeight="1">
      <c r="A9" s="718" t="s">
        <v>772</v>
      </c>
      <c r="B9" s="894">
        <v>47.6</v>
      </c>
      <c r="C9" s="895">
        <v>0</v>
      </c>
      <c r="D9" s="896">
        <f t="shared" si="3"/>
        <v>47.6</v>
      </c>
      <c r="E9" s="894">
        <v>49.4</v>
      </c>
      <c r="F9" s="895">
        <v>0</v>
      </c>
      <c r="G9" s="896">
        <f t="shared" si="4"/>
        <v>49.4</v>
      </c>
      <c r="H9" s="895">
        <v>53</v>
      </c>
      <c r="I9" s="895">
        <v>0</v>
      </c>
      <c r="J9" s="896">
        <f t="shared" si="5"/>
        <v>53</v>
      </c>
      <c r="K9" s="895">
        <v>76.25</v>
      </c>
      <c r="L9" s="895">
        <v>0</v>
      </c>
      <c r="M9" s="896">
        <f t="shared" si="0"/>
        <v>76.25</v>
      </c>
      <c r="N9" s="892">
        <v>115.9</v>
      </c>
      <c r="O9" s="892">
        <v>0</v>
      </c>
      <c r="P9" s="897">
        <f t="shared" si="1"/>
        <v>115.9</v>
      </c>
      <c r="Q9" s="892"/>
      <c r="R9" s="892"/>
      <c r="S9" s="897">
        <f t="shared" si="2"/>
        <v>0</v>
      </c>
    </row>
    <row r="10" spans="1:19" ht="15" customHeight="1">
      <c r="A10" s="718" t="s">
        <v>773</v>
      </c>
      <c r="B10" s="894">
        <v>36.4</v>
      </c>
      <c r="C10" s="895">
        <v>0</v>
      </c>
      <c r="D10" s="896">
        <f t="shared" si="3"/>
        <v>36.4</v>
      </c>
      <c r="E10" s="894">
        <v>32.9</v>
      </c>
      <c r="F10" s="895">
        <v>14.6</v>
      </c>
      <c r="G10" s="896">
        <f t="shared" si="4"/>
        <v>18.299999999999997</v>
      </c>
      <c r="H10" s="895">
        <v>84.35</v>
      </c>
      <c r="I10" s="895">
        <v>0</v>
      </c>
      <c r="J10" s="896">
        <f t="shared" si="5"/>
        <v>84.35</v>
      </c>
      <c r="K10" s="895">
        <v>71.05</v>
      </c>
      <c r="L10" s="895">
        <v>0</v>
      </c>
      <c r="M10" s="896">
        <f t="shared" si="0"/>
        <v>71.05</v>
      </c>
      <c r="N10" s="892">
        <v>104.1</v>
      </c>
      <c r="O10" s="892">
        <v>0</v>
      </c>
      <c r="P10" s="897">
        <f t="shared" si="1"/>
        <v>104.1</v>
      </c>
      <c r="Q10" s="892"/>
      <c r="R10" s="892"/>
      <c r="S10" s="897">
        <f t="shared" si="2"/>
        <v>0</v>
      </c>
    </row>
    <row r="11" spans="1:19" ht="15" customHeight="1">
      <c r="A11" s="718" t="s">
        <v>774</v>
      </c>
      <c r="B11" s="894">
        <v>30.4</v>
      </c>
      <c r="C11" s="895">
        <v>6.7</v>
      </c>
      <c r="D11" s="896">
        <f t="shared" si="3"/>
        <v>23.7</v>
      </c>
      <c r="E11" s="894">
        <v>44.5</v>
      </c>
      <c r="F11" s="895">
        <v>0</v>
      </c>
      <c r="G11" s="896">
        <f t="shared" si="4"/>
        <v>44.5</v>
      </c>
      <c r="H11" s="895">
        <v>65</v>
      </c>
      <c r="I11" s="895">
        <v>0</v>
      </c>
      <c r="J11" s="896">
        <f t="shared" si="5"/>
        <v>65</v>
      </c>
      <c r="K11" s="895">
        <v>95.85</v>
      </c>
      <c r="L11" s="895">
        <v>0</v>
      </c>
      <c r="M11" s="896">
        <f t="shared" si="0"/>
        <v>95.85</v>
      </c>
      <c r="N11" s="892">
        <v>143.4</v>
      </c>
      <c r="O11" s="892">
        <v>0</v>
      </c>
      <c r="P11" s="897">
        <f t="shared" si="1"/>
        <v>143.4</v>
      </c>
      <c r="Q11" s="892"/>
      <c r="R11" s="892"/>
      <c r="S11" s="897">
        <f t="shared" si="2"/>
        <v>0</v>
      </c>
    </row>
    <row r="12" spans="1:19" ht="15" customHeight="1">
      <c r="A12" s="718" t="s">
        <v>775</v>
      </c>
      <c r="B12" s="894">
        <v>39.2</v>
      </c>
      <c r="C12" s="895">
        <v>0</v>
      </c>
      <c r="D12" s="896">
        <f t="shared" si="3"/>
        <v>39.2</v>
      </c>
      <c r="E12" s="894">
        <v>66.2</v>
      </c>
      <c r="F12" s="895">
        <v>0</v>
      </c>
      <c r="G12" s="896">
        <f t="shared" si="4"/>
        <v>66.2</v>
      </c>
      <c r="H12" s="895">
        <v>62.3</v>
      </c>
      <c r="I12" s="895">
        <v>1.8</v>
      </c>
      <c r="J12" s="896">
        <f t="shared" si="5"/>
        <v>60.5</v>
      </c>
      <c r="K12" s="895">
        <v>75.95</v>
      </c>
      <c r="L12" s="895">
        <v>0</v>
      </c>
      <c r="M12" s="896">
        <f t="shared" si="0"/>
        <v>75.95</v>
      </c>
      <c r="N12" s="892">
        <v>93.3</v>
      </c>
      <c r="O12" s="892">
        <v>0</v>
      </c>
      <c r="P12" s="897">
        <f t="shared" si="1"/>
        <v>93.3</v>
      </c>
      <c r="Q12" s="892"/>
      <c r="R12" s="892"/>
      <c r="S12" s="897">
        <f t="shared" si="2"/>
        <v>0</v>
      </c>
    </row>
    <row r="13" spans="1:19" ht="15" customHeight="1">
      <c r="A13" s="718" t="s">
        <v>776</v>
      </c>
      <c r="B13" s="894">
        <v>25.7</v>
      </c>
      <c r="C13" s="895">
        <v>0</v>
      </c>
      <c r="D13" s="896">
        <f t="shared" si="3"/>
        <v>25.7</v>
      </c>
      <c r="E13" s="894">
        <v>29.5</v>
      </c>
      <c r="F13" s="895">
        <v>24.5</v>
      </c>
      <c r="G13" s="896">
        <f t="shared" si="4"/>
        <v>5</v>
      </c>
      <c r="H13" s="895">
        <v>41.2</v>
      </c>
      <c r="I13" s="895">
        <v>0</v>
      </c>
      <c r="J13" s="896">
        <f t="shared" si="5"/>
        <v>41.2</v>
      </c>
      <c r="K13" s="895">
        <v>47.55</v>
      </c>
      <c r="L13" s="895">
        <v>7.2</v>
      </c>
      <c r="M13" s="896">
        <f t="shared" si="0"/>
        <v>40.349999999999994</v>
      </c>
      <c r="N13" s="895">
        <v>111.05</v>
      </c>
      <c r="O13" s="895">
        <v>8.6</v>
      </c>
      <c r="P13" s="909">
        <v>102.45</v>
      </c>
      <c r="Q13" s="895"/>
      <c r="R13" s="895"/>
      <c r="S13" s="909">
        <f t="shared" si="2"/>
        <v>0</v>
      </c>
    </row>
    <row r="14" spans="1:19" ht="15" customHeight="1">
      <c r="A14" s="718" t="s">
        <v>777</v>
      </c>
      <c r="B14" s="894">
        <v>26.7</v>
      </c>
      <c r="C14" s="895">
        <v>0</v>
      </c>
      <c r="D14" s="896">
        <f t="shared" si="3"/>
        <v>26.7</v>
      </c>
      <c r="E14" s="894">
        <v>29.9</v>
      </c>
      <c r="F14" s="895">
        <v>0</v>
      </c>
      <c r="G14" s="896">
        <f t="shared" si="4"/>
        <v>29.9</v>
      </c>
      <c r="H14" s="895">
        <v>73.6</v>
      </c>
      <c r="I14" s="895">
        <v>0</v>
      </c>
      <c r="J14" s="896">
        <f t="shared" si="5"/>
        <v>73.6</v>
      </c>
      <c r="K14" s="895">
        <v>102.5</v>
      </c>
      <c r="L14" s="895">
        <v>0</v>
      </c>
      <c r="M14" s="896">
        <f t="shared" si="0"/>
        <v>102.5</v>
      </c>
      <c r="N14" s="895">
        <v>199.6</v>
      </c>
      <c r="O14" s="895">
        <v>0</v>
      </c>
      <c r="P14" s="909">
        <v>199.6</v>
      </c>
      <c r="Q14" s="895"/>
      <c r="R14" s="895"/>
      <c r="S14" s="909">
        <f t="shared" si="2"/>
        <v>0</v>
      </c>
    </row>
    <row r="15" spans="1:19" ht="15" customHeight="1">
      <c r="A15" s="718" t="s">
        <v>778</v>
      </c>
      <c r="B15" s="894">
        <v>40.6</v>
      </c>
      <c r="C15" s="895">
        <v>0</v>
      </c>
      <c r="D15" s="896">
        <f t="shared" si="3"/>
        <v>40.6</v>
      </c>
      <c r="E15" s="894">
        <v>88</v>
      </c>
      <c r="F15" s="895">
        <v>0</v>
      </c>
      <c r="G15" s="896">
        <f t="shared" si="4"/>
        <v>88</v>
      </c>
      <c r="H15" s="895">
        <v>54.7</v>
      </c>
      <c r="I15" s="895">
        <v>0</v>
      </c>
      <c r="J15" s="896">
        <f t="shared" si="5"/>
        <v>54.7</v>
      </c>
      <c r="K15" s="892">
        <v>50.9</v>
      </c>
      <c r="L15" s="892">
        <v>0</v>
      </c>
      <c r="M15" s="893">
        <f t="shared" si="0"/>
        <v>50.9</v>
      </c>
      <c r="N15" s="892">
        <v>170.25</v>
      </c>
      <c r="O15" s="892">
        <v>0</v>
      </c>
      <c r="P15" s="897">
        <v>170.25</v>
      </c>
      <c r="Q15" s="892"/>
      <c r="R15" s="892"/>
      <c r="S15" s="897">
        <f t="shared" si="2"/>
        <v>0</v>
      </c>
    </row>
    <row r="16" spans="1:19" ht="15" customHeight="1">
      <c r="A16" s="718" t="s">
        <v>403</v>
      </c>
      <c r="B16" s="894">
        <v>17.3</v>
      </c>
      <c r="C16" s="895">
        <v>5.7</v>
      </c>
      <c r="D16" s="896">
        <f t="shared" si="3"/>
        <v>11.600000000000001</v>
      </c>
      <c r="E16" s="894">
        <v>53.9</v>
      </c>
      <c r="F16" s="895">
        <v>11</v>
      </c>
      <c r="G16" s="896">
        <f t="shared" si="4"/>
        <v>42.9</v>
      </c>
      <c r="H16" s="895">
        <v>69.25</v>
      </c>
      <c r="I16" s="895">
        <v>0</v>
      </c>
      <c r="J16" s="896">
        <f t="shared" si="5"/>
        <v>69.25</v>
      </c>
      <c r="K16" s="892">
        <v>67.5</v>
      </c>
      <c r="L16" s="892">
        <v>0</v>
      </c>
      <c r="M16" s="893">
        <f t="shared" si="0"/>
        <v>67.5</v>
      </c>
      <c r="N16" s="892">
        <v>164.3</v>
      </c>
      <c r="O16" s="892">
        <v>0</v>
      </c>
      <c r="P16" s="897">
        <v>164.3</v>
      </c>
      <c r="Q16" s="892"/>
      <c r="R16" s="892"/>
      <c r="S16" s="897">
        <f t="shared" si="2"/>
        <v>0</v>
      </c>
    </row>
    <row r="17" spans="1:19" ht="15" customHeight="1">
      <c r="A17" s="718" t="s">
        <v>404</v>
      </c>
      <c r="B17" s="894">
        <v>62.35</v>
      </c>
      <c r="C17" s="895">
        <v>0</v>
      </c>
      <c r="D17" s="896">
        <f t="shared" si="3"/>
        <v>62.35</v>
      </c>
      <c r="E17" s="894">
        <v>32.4</v>
      </c>
      <c r="F17" s="895">
        <v>0</v>
      </c>
      <c r="G17" s="896">
        <f t="shared" si="4"/>
        <v>32.4</v>
      </c>
      <c r="H17" s="895">
        <v>133</v>
      </c>
      <c r="I17" s="895">
        <v>0</v>
      </c>
      <c r="J17" s="896">
        <f t="shared" si="5"/>
        <v>133</v>
      </c>
      <c r="K17" s="892">
        <v>82.75</v>
      </c>
      <c r="L17" s="892">
        <v>0</v>
      </c>
      <c r="M17" s="893">
        <f t="shared" si="0"/>
        <v>82.75</v>
      </c>
      <c r="N17" s="892">
        <v>183.45</v>
      </c>
      <c r="O17" s="892">
        <v>0</v>
      </c>
      <c r="P17" s="897">
        <v>183.45</v>
      </c>
      <c r="Q17" s="892"/>
      <c r="R17" s="892"/>
      <c r="S17" s="897">
        <f t="shared" si="2"/>
        <v>0</v>
      </c>
    </row>
    <row r="18" spans="1:19" ht="15" customHeight="1">
      <c r="A18" s="898" t="s">
        <v>405</v>
      </c>
      <c r="B18" s="901">
        <v>44.85</v>
      </c>
      <c r="C18" s="902">
        <v>15.2</v>
      </c>
      <c r="D18" s="893">
        <f t="shared" si="3"/>
        <v>29.650000000000002</v>
      </c>
      <c r="E18" s="901">
        <v>54.5</v>
      </c>
      <c r="F18" s="902">
        <v>0</v>
      </c>
      <c r="G18" s="893">
        <f t="shared" si="4"/>
        <v>54.5</v>
      </c>
      <c r="H18" s="892">
        <v>78.8</v>
      </c>
      <c r="I18" s="892">
        <v>0</v>
      </c>
      <c r="J18" s="893">
        <f t="shared" si="5"/>
        <v>78.8</v>
      </c>
      <c r="K18" s="892">
        <v>101.3</v>
      </c>
      <c r="L18" s="892">
        <v>0</v>
      </c>
      <c r="M18" s="893">
        <f t="shared" si="0"/>
        <v>101.3</v>
      </c>
      <c r="N18" s="892">
        <v>196.35</v>
      </c>
      <c r="O18" s="892">
        <v>3.1</v>
      </c>
      <c r="P18" s="897">
        <f>SUM(N18-O18)</f>
        <v>193.25</v>
      </c>
      <c r="Q18" s="892"/>
      <c r="R18" s="892"/>
      <c r="S18" s="897">
        <f t="shared" si="2"/>
        <v>0</v>
      </c>
    </row>
    <row r="19" spans="1:19" s="908" customFormat="1" ht="15" customHeight="1" thickBot="1">
      <c r="A19" s="903" t="s">
        <v>408</v>
      </c>
      <c r="B19" s="904">
        <f>SUM(B7:B18)</f>
        <v>398.80000000000007</v>
      </c>
      <c r="C19" s="905">
        <f>SUM(C7:C18)</f>
        <v>27.6</v>
      </c>
      <c r="D19" s="906">
        <f>SUM(B19-C19)</f>
        <v>371.20000000000005</v>
      </c>
      <c r="E19" s="904">
        <f>SUM(E7:E18)</f>
        <v>527</v>
      </c>
      <c r="F19" s="905">
        <f>SUM(F7:F18)</f>
        <v>50.1</v>
      </c>
      <c r="G19" s="906">
        <f>SUM(E19-F19)</f>
        <v>476.9</v>
      </c>
      <c r="H19" s="904">
        <f>SUM(H7:H18)</f>
        <v>769.8</v>
      </c>
      <c r="I19" s="905">
        <f>SUM(I7:I18)</f>
        <v>9.200000000000001</v>
      </c>
      <c r="J19" s="906">
        <f t="shared" si="5"/>
        <v>760.5999999999999</v>
      </c>
      <c r="K19" s="904">
        <f>SUM(K7:K18)</f>
        <v>922.9499999999999</v>
      </c>
      <c r="L19" s="905">
        <f>SUM(L7:L18)</f>
        <v>7.2</v>
      </c>
      <c r="M19" s="906">
        <f>SUM(K19-L19)</f>
        <v>915.7499999999999</v>
      </c>
      <c r="N19" s="904">
        <f>SUM(N7:N18)</f>
        <v>1589.1499999999999</v>
      </c>
      <c r="O19" s="905">
        <f>SUM(O7:O18)</f>
        <v>17.7</v>
      </c>
      <c r="P19" s="907">
        <f>SUM(N19-O19)</f>
        <v>1571.4499999999998</v>
      </c>
      <c r="Q19" s="904">
        <f>SUM(Q7:Q18)</f>
        <v>191.35</v>
      </c>
      <c r="R19" s="905">
        <f>SUM(R7:R18)</f>
        <v>16.45</v>
      </c>
      <c r="S19" s="907">
        <f>SUM(Q19-R19)</f>
        <v>174.9</v>
      </c>
    </row>
    <row r="20" s="716" customFormat="1" ht="16.5" customHeight="1">
      <c r="A20" s="716" t="s">
        <v>790</v>
      </c>
    </row>
  </sheetData>
  <sheetProtection/>
  <mergeCells count="9">
    <mergeCell ref="Q5:S5"/>
    <mergeCell ref="A1:S1"/>
    <mergeCell ref="A2:S2"/>
    <mergeCell ref="A3:J3"/>
    <mergeCell ref="B5:D5"/>
    <mergeCell ref="E5:G5"/>
    <mergeCell ref="H5:J5"/>
    <mergeCell ref="K5:M5"/>
    <mergeCell ref="N5:P5"/>
  </mergeCells>
  <printOptions horizontalCentered="1"/>
  <pageMargins left="0.56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10.00390625" style="826" customWidth="1"/>
    <col min="2" max="2" width="10.7109375" style="826" hidden="1" customWidth="1"/>
    <col min="3" max="3" width="8.140625" style="826" hidden="1" customWidth="1"/>
    <col min="4" max="4" width="10.7109375" style="826" bestFit="1" customWidth="1"/>
    <col min="5" max="5" width="8.140625" style="826" bestFit="1" customWidth="1"/>
    <col min="6" max="6" width="10.7109375" style="826" bestFit="1" customWidth="1"/>
    <col min="7" max="7" width="8.140625" style="826" bestFit="1" customWidth="1"/>
    <col min="8" max="8" width="11.00390625" style="826" bestFit="1" customWidth="1"/>
    <col min="9" max="9" width="8.140625" style="826" customWidth="1"/>
    <col min="10" max="10" width="11.28125" style="826" bestFit="1" customWidth="1"/>
    <col min="11" max="11" width="8.140625" style="826" customWidth="1"/>
    <col min="12" max="16384" width="9.140625" style="826" customWidth="1"/>
  </cols>
  <sheetData>
    <row r="1" spans="1:19" ht="12.75">
      <c r="A1" s="1627" t="s">
        <v>466</v>
      </c>
      <c r="B1" s="1627"/>
      <c r="C1" s="1627"/>
      <c r="D1" s="1627"/>
      <c r="E1" s="1627"/>
      <c r="F1" s="1627"/>
      <c r="G1" s="1627"/>
      <c r="H1" s="1627"/>
      <c r="I1" s="1627"/>
      <c r="J1" s="1627"/>
      <c r="K1" s="1627"/>
      <c r="L1" s="1627"/>
      <c r="M1" s="1627"/>
      <c r="N1" s="821"/>
      <c r="O1" s="821"/>
      <c r="P1" s="821"/>
      <c r="Q1" s="821"/>
      <c r="R1" s="821"/>
      <c r="S1" s="821"/>
    </row>
    <row r="2" spans="1:19" ht="15.75">
      <c r="A2" s="1645" t="s">
        <v>1057</v>
      </c>
      <c r="B2" s="1645"/>
      <c r="C2" s="1645"/>
      <c r="D2" s="1645"/>
      <c r="E2" s="1645"/>
      <c r="F2" s="1645"/>
      <c r="G2" s="1645"/>
      <c r="H2" s="1645"/>
      <c r="I2" s="1645"/>
      <c r="J2" s="1645"/>
      <c r="K2" s="1645"/>
      <c r="L2" s="1645"/>
      <c r="M2" s="1645"/>
      <c r="N2" s="962"/>
      <c r="O2" s="821"/>
      <c r="P2" s="821"/>
      <c r="Q2" s="821"/>
      <c r="R2" s="821"/>
      <c r="S2" s="821"/>
    </row>
    <row r="3" spans="1:13" ht="17.25" customHeight="1">
      <c r="A3" s="756"/>
      <c r="B3" s="756"/>
      <c r="C3" s="756"/>
      <c r="D3" s="910"/>
      <c r="E3" s="910"/>
      <c r="F3" s="910"/>
      <c r="G3" s="910"/>
      <c r="H3" s="910"/>
      <c r="I3" s="103"/>
      <c r="J3" s="910"/>
      <c r="M3" s="103" t="s">
        <v>792</v>
      </c>
    </row>
    <row r="4" spans="1:13" s="912" customFormat="1" ht="13.5" customHeight="1">
      <c r="A4" s="911"/>
      <c r="B4" s="1677" t="s">
        <v>786</v>
      </c>
      <c r="C4" s="1676"/>
      <c r="D4" s="1678" t="str">
        <f>forex_nrs!E5</f>
        <v>2004/05</v>
      </c>
      <c r="E4" s="1676"/>
      <c r="F4" s="1675" t="str">
        <f>forex_nrs!H5</f>
        <v>2005/06</v>
      </c>
      <c r="G4" s="1676"/>
      <c r="H4" s="1675" t="str">
        <f>forex_nrs!K5</f>
        <v>2006/07</v>
      </c>
      <c r="I4" s="1676"/>
      <c r="J4" s="1675" t="str">
        <f>forex_nrs!N5</f>
        <v>2007/08</v>
      </c>
      <c r="K4" s="1676"/>
      <c r="L4" s="1675" t="str">
        <f>forex_nrs!Q5</f>
        <v>2008/09</v>
      </c>
      <c r="M4" s="1676"/>
    </row>
    <row r="5" spans="1:13" s="912" customFormat="1" ht="13.5" customHeight="1">
      <c r="A5" s="913" t="s">
        <v>492</v>
      </c>
      <c r="B5" s="914" t="s">
        <v>793</v>
      </c>
      <c r="C5" s="915" t="s">
        <v>794</v>
      </c>
      <c r="D5" s="914" t="s">
        <v>793</v>
      </c>
      <c r="E5" s="915" t="s">
        <v>794</v>
      </c>
      <c r="F5" s="916" t="s">
        <v>793</v>
      </c>
      <c r="G5" s="915" t="s">
        <v>794</v>
      </c>
      <c r="H5" s="916" t="s">
        <v>793</v>
      </c>
      <c r="I5" s="915" t="s">
        <v>794</v>
      </c>
      <c r="J5" s="916" t="s">
        <v>793</v>
      </c>
      <c r="K5" s="915" t="s">
        <v>794</v>
      </c>
      <c r="L5" s="916" t="s">
        <v>793</v>
      </c>
      <c r="M5" s="915" t="s">
        <v>794</v>
      </c>
    </row>
    <row r="6" spans="1:13" ht="15.75" customHeight="1">
      <c r="A6" s="705" t="s">
        <v>770</v>
      </c>
      <c r="B6" s="917">
        <v>461.85</v>
      </c>
      <c r="C6" s="918">
        <v>10</v>
      </c>
      <c r="D6" s="919">
        <v>1847.355</v>
      </c>
      <c r="E6" s="920">
        <v>40</v>
      </c>
      <c r="F6" s="921">
        <v>2611.31</v>
      </c>
      <c r="G6" s="920">
        <v>60</v>
      </c>
      <c r="H6" s="921">
        <f>466.4+467.55+469.45+465.275+465.9</f>
        <v>2334.5750000000003</v>
      </c>
      <c r="I6" s="920">
        <v>50</v>
      </c>
      <c r="J6" s="922">
        <f>403.55+403.525+402.35+403.3+405.1+404.35+406.45+405.675+407.325</f>
        <v>3641.625</v>
      </c>
      <c r="K6" s="920">
        <f>90</f>
        <v>90</v>
      </c>
      <c r="L6" s="922">
        <v>5969.58</v>
      </c>
      <c r="M6" s="920">
        <v>140</v>
      </c>
    </row>
    <row r="7" spans="1:13" ht="15.75" customHeight="1">
      <c r="A7" s="705" t="s">
        <v>771</v>
      </c>
      <c r="B7" s="917">
        <v>0</v>
      </c>
      <c r="C7" s="918">
        <v>0</v>
      </c>
      <c r="D7" s="919">
        <v>0</v>
      </c>
      <c r="E7" s="923">
        <v>0</v>
      </c>
      <c r="F7" s="921">
        <v>2191.9</v>
      </c>
      <c r="G7" s="920">
        <v>50</v>
      </c>
      <c r="H7" s="921">
        <f>465.275+465.225+465.9+465.175+462.3+462.6</f>
        <v>2786.475</v>
      </c>
      <c r="I7" s="920">
        <v>60</v>
      </c>
      <c r="J7" s="922">
        <f>411.9+411.675+409.9+408.925+409.3+407.25+406.05+406.2+404.225</f>
        <v>3675.4249999999997</v>
      </c>
      <c r="K7" s="920">
        <v>90</v>
      </c>
      <c r="L7" s="922">
        <v>2644.05</v>
      </c>
      <c r="M7" s="920">
        <v>60</v>
      </c>
    </row>
    <row r="8" spans="1:13" ht="15.75" customHeight="1">
      <c r="A8" s="705" t="s">
        <v>772</v>
      </c>
      <c r="B8" s="917">
        <v>453.35</v>
      </c>
      <c r="C8" s="918">
        <v>10</v>
      </c>
      <c r="D8" s="919">
        <v>0</v>
      </c>
      <c r="E8" s="923">
        <v>0</v>
      </c>
      <c r="F8" s="921">
        <v>2652.09</v>
      </c>
      <c r="G8" s="920">
        <v>50</v>
      </c>
      <c r="H8" s="921">
        <f>461.125+459.275+459.5+457.65+456.925+455.925+454.9</f>
        <v>3205.3000000000006</v>
      </c>
      <c r="I8" s="920">
        <v>70</v>
      </c>
      <c r="J8" s="924">
        <f>405.65+398.925+397+397.1+397.6+397.725+394.825+394.35+393.1+393.075+393.025+393.05+787.3</f>
        <v>5542.724999999999</v>
      </c>
      <c r="K8" s="925">
        <f>140</f>
        <v>140</v>
      </c>
      <c r="L8" s="924"/>
      <c r="M8" s="925"/>
    </row>
    <row r="9" spans="1:13" ht="15.75" customHeight="1">
      <c r="A9" s="705" t="s">
        <v>773</v>
      </c>
      <c r="B9" s="917">
        <v>906.175</v>
      </c>
      <c r="C9" s="918">
        <v>20</v>
      </c>
      <c r="D9" s="919">
        <v>0</v>
      </c>
      <c r="E9" s="923">
        <v>0</v>
      </c>
      <c r="F9" s="921">
        <v>1810.725</v>
      </c>
      <c r="G9" s="920">
        <v>40</v>
      </c>
      <c r="H9" s="926">
        <f>452.9+450.575+450.15+449.475+449.35+448.875+449.025+451.8</f>
        <v>3602.15</v>
      </c>
      <c r="I9" s="925">
        <v>80</v>
      </c>
      <c r="J9" s="924">
        <f>393.85+393.2+393.6+393.35+785.4+392.45+393.4+393.6+393.5</f>
        <v>3932.35</v>
      </c>
      <c r="K9" s="925">
        <v>100</v>
      </c>
      <c r="L9" s="924"/>
      <c r="M9" s="925"/>
    </row>
    <row r="10" spans="1:13" ht="15.75" customHeight="1">
      <c r="A10" s="705" t="s">
        <v>774</v>
      </c>
      <c r="B10" s="917">
        <v>228.075</v>
      </c>
      <c r="C10" s="918">
        <v>5</v>
      </c>
      <c r="D10" s="919">
        <v>1340.73</v>
      </c>
      <c r="E10" s="920">
        <v>30</v>
      </c>
      <c r="F10" s="921">
        <v>2290.13</v>
      </c>
      <c r="G10" s="920">
        <v>50</v>
      </c>
      <c r="H10" s="926">
        <f>453.325+448.675+447.125+445.6+445.85+448.75</f>
        <v>2689.325</v>
      </c>
      <c r="I10" s="925">
        <v>60</v>
      </c>
      <c r="J10" s="924">
        <f>393.025+393.425+394.4+393.025+396.75+398.375+396.9+397.575+396.3+394.3+394.65+394.65+394.225+394</f>
        <v>5531.6</v>
      </c>
      <c r="K10" s="925">
        <v>140</v>
      </c>
      <c r="L10" s="924"/>
      <c r="M10" s="925"/>
    </row>
    <row r="11" spans="1:13" ht="15.75" customHeight="1">
      <c r="A11" s="705" t="s">
        <v>775</v>
      </c>
      <c r="B11" s="917">
        <v>228.1625</v>
      </c>
      <c r="C11" s="918">
        <v>5</v>
      </c>
      <c r="D11" s="919">
        <v>437.3</v>
      </c>
      <c r="E11" s="920">
        <v>10</v>
      </c>
      <c r="F11" s="921">
        <v>1348.15</v>
      </c>
      <c r="G11" s="920">
        <v>40</v>
      </c>
      <c r="H11" s="926">
        <f>447.03+446.45+444.875+443.7+443.275+443.32+443.355</f>
        <v>3112.005</v>
      </c>
      <c r="I11" s="925">
        <v>70</v>
      </c>
      <c r="J11" s="924">
        <f>394.9+395.7+396.1+395.75+394.45+394.125+394.1+392.65+392.825+392.85</f>
        <v>3943.4499999999994</v>
      </c>
      <c r="K11" s="925">
        <v>100</v>
      </c>
      <c r="L11" s="924"/>
      <c r="M11" s="925"/>
    </row>
    <row r="12" spans="1:13" ht="15.75" customHeight="1">
      <c r="A12" s="705" t="s">
        <v>776</v>
      </c>
      <c r="B12" s="917">
        <v>2265.55</v>
      </c>
      <c r="C12" s="918">
        <v>50</v>
      </c>
      <c r="D12" s="919">
        <v>2183.225</v>
      </c>
      <c r="E12" s="920">
        <v>50</v>
      </c>
      <c r="F12" s="921">
        <v>2213.55</v>
      </c>
      <c r="G12" s="920">
        <v>50</v>
      </c>
      <c r="H12" s="921">
        <f>443.255+442.35+441.13</f>
        <v>1326.7350000000001</v>
      </c>
      <c r="I12" s="920">
        <v>30</v>
      </c>
      <c r="J12" s="924">
        <v>5125.83</v>
      </c>
      <c r="K12" s="925">
        <v>130</v>
      </c>
      <c r="L12" s="924"/>
      <c r="M12" s="925"/>
    </row>
    <row r="13" spans="1:13" ht="15.75" customHeight="1">
      <c r="A13" s="705" t="s">
        <v>777</v>
      </c>
      <c r="B13" s="917">
        <v>2263.11</v>
      </c>
      <c r="C13" s="918">
        <v>50</v>
      </c>
      <c r="D13" s="919">
        <v>2624.225</v>
      </c>
      <c r="E13" s="920">
        <v>60</v>
      </c>
      <c r="F13" s="921">
        <v>3106.1</v>
      </c>
      <c r="G13" s="920">
        <v>70</v>
      </c>
      <c r="H13" s="921">
        <f>441.625+440.875+441.925+442.525+441.95+442.75+442.125</f>
        <v>3093.7749999999996</v>
      </c>
      <c r="I13" s="920">
        <v>70</v>
      </c>
      <c r="J13" s="924">
        <v>4799.95</v>
      </c>
      <c r="K13" s="925">
        <v>120</v>
      </c>
      <c r="L13" s="924"/>
      <c r="M13" s="925"/>
    </row>
    <row r="14" spans="1:13" ht="15.75" customHeight="1">
      <c r="A14" s="705" t="s">
        <v>778</v>
      </c>
      <c r="B14" s="917">
        <v>904.81</v>
      </c>
      <c r="C14" s="918">
        <v>20</v>
      </c>
      <c r="D14" s="919">
        <v>436.25</v>
      </c>
      <c r="E14" s="920">
        <v>10</v>
      </c>
      <c r="F14" s="921">
        <v>3124.5</v>
      </c>
      <c r="G14" s="920">
        <v>70</v>
      </c>
      <c r="H14" s="926">
        <f>436.3+436.95+435.55+430.675+430.85+429+430.1+428.15</f>
        <v>3457.575</v>
      </c>
      <c r="I14" s="925">
        <v>80</v>
      </c>
      <c r="J14" s="926">
        <v>5624.83</v>
      </c>
      <c r="K14" s="925">
        <v>140</v>
      </c>
      <c r="L14" s="926"/>
      <c r="M14" s="925"/>
    </row>
    <row r="15" spans="1:13" ht="15.75" customHeight="1">
      <c r="A15" s="705" t="s">
        <v>403</v>
      </c>
      <c r="B15" s="917">
        <v>1325.615</v>
      </c>
      <c r="C15" s="918">
        <v>30</v>
      </c>
      <c r="D15" s="919">
        <v>3052.16</v>
      </c>
      <c r="E15" s="920">
        <v>70</v>
      </c>
      <c r="F15" s="921">
        <v>452.95</v>
      </c>
      <c r="G15" s="920">
        <v>10</v>
      </c>
      <c r="H15" s="926">
        <f>427.475+417.35+417.1+410.4+408.35+414.4+411.925+409.15+406.15+408.115+409.05+411.175</f>
        <v>4950.640000000001</v>
      </c>
      <c r="I15" s="925">
        <v>120</v>
      </c>
      <c r="J15" s="926">
        <v>6474.78</v>
      </c>
      <c r="K15" s="925">
        <v>160</v>
      </c>
      <c r="L15" s="926"/>
      <c r="M15" s="925"/>
    </row>
    <row r="16" spans="1:13" ht="15.75" customHeight="1">
      <c r="A16" s="705" t="s">
        <v>404</v>
      </c>
      <c r="B16" s="917">
        <v>0</v>
      </c>
      <c r="C16" s="918">
        <v>0</v>
      </c>
      <c r="D16" s="919">
        <v>2177.63</v>
      </c>
      <c r="E16" s="920">
        <v>50</v>
      </c>
      <c r="F16" s="926">
        <f>450.675+454.7+455.1+457.05+460.8+463.9</f>
        <v>2742.225</v>
      </c>
      <c r="G16" s="925">
        <v>60</v>
      </c>
      <c r="H16" s="926">
        <f>412.75+409.55+408.25+408.925+405.25+405.675+405.2+405.115+406.475+405.025+405.1+406.75+409.2</f>
        <v>5293.265</v>
      </c>
      <c r="I16" s="925">
        <v>130</v>
      </c>
      <c r="J16" s="926">
        <v>7678.38</v>
      </c>
      <c r="K16" s="925">
        <v>180</v>
      </c>
      <c r="L16" s="926"/>
      <c r="M16" s="925"/>
    </row>
    <row r="17" spans="1:13" ht="15.75" customHeight="1">
      <c r="A17" s="706" t="s">
        <v>405</v>
      </c>
      <c r="B17" s="927">
        <v>452.58</v>
      </c>
      <c r="C17" s="928">
        <v>10</v>
      </c>
      <c r="D17" s="929">
        <v>1306.875</v>
      </c>
      <c r="E17" s="930">
        <v>30</v>
      </c>
      <c r="F17" s="931">
        <f>459.25+458.9+462.15+463.65+461.025</f>
        <v>2304.975</v>
      </c>
      <c r="G17" s="932">
        <v>50</v>
      </c>
      <c r="H17" s="931">
        <f>408.7+409.9+407.875+407.4+408.35+410.2+405.5+404.315+404.1+403.71+405.8</f>
        <v>4475.849999999999</v>
      </c>
      <c r="I17" s="932">
        <v>110</v>
      </c>
      <c r="J17" s="931">
        <v>14631.58</v>
      </c>
      <c r="K17" s="932">
        <v>340</v>
      </c>
      <c r="L17" s="931"/>
      <c r="M17" s="932"/>
    </row>
    <row r="18" spans="1:13" s="941" customFormat="1" ht="15.75" customHeight="1">
      <c r="A18" s="933" t="s">
        <v>408</v>
      </c>
      <c r="B18" s="934">
        <v>9489.2775</v>
      </c>
      <c r="C18" s="935">
        <v>210</v>
      </c>
      <c r="D18" s="936">
        <f aca="true" t="shared" si="0" ref="D18:I18">SUM(D6:D17)</f>
        <v>15405.75</v>
      </c>
      <c r="E18" s="937">
        <f t="shared" si="0"/>
        <v>350</v>
      </c>
      <c r="F18" s="938">
        <f t="shared" si="0"/>
        <v>26848.604999999996</v>
      </c>
      <c r="G18" s="939">
        <f t="shared" si="0"/>
        <v>600</v>
      </c>
      <c r="H18" s="938">
        <f t="shared" si="0"/>
        <v>40327.670000000006</v>
      </c>
      <c r="I18" s="939">
        <f t="shared" si="0"/>
        <v>930</v>
      </c>
      <c r="J18" s="940">
        <f>SUM(J6:J17)</f>
        <v>70602.525</v>
      </c>
      <c r="K18" s="939">
        <f>SUM(K6:K17)</f>
        <v>1730</v>
      </c>
      <c r="L18" s="940">
        <f>SUM(L6:L17)</f>
        <v>8613.630000000001</v>
      </c>
      <c r="M18" s="939">
        <f>SUM(M6:M17)</f>
        <v>200</v>
      </c>
    </row>
    <row r="19" spans="1:8" s="943" customFormat="1" ht="12.75">
      <c r="A19" s="942"/>
      <c r="H19" s="944"/>
    </row>
    <row r="20" spans="1:10" ht="12.75">
      <c r="A20" s="943"/>
      <c r="B20" s="943"/>
      <c r="H20" s="945"/>
      <c r="J20" s="946"/>
    </row>
    <row r="21" ht="12.75">
      <c r="J21" s="945"/>
    </row>
    <row r="26" ht="12.75">
      <c r="H26" s="826" t="s">
        <v>795</v>
      </c>
    </row>
  </sheetData>
  <sheetProtection/>
  <mergeCells count="8">
    <mergeCell ref="L4:M4"/>
    <mergeCell ref="A1:M1"/>
    <mergeCell ref="A2:M2"/>
    <mergeCell ref="B4:C4"/>
    <mergeCell ref="D4:E4"/>
    <mergeCell ref="F4:G4"/>
    <mergeCell ref="H4:I4"/>
    <mergeCell ref="J4:K4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41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9.140625" style="826" customWidth="1"/>
    <col min="2" max="2" width="10.421875" style="826" customWidth="1"/>
    <col min="3" max="6" width="12.140625" style="826" customWidth="1"/>
    <col min="7" max="7" width="9.8515625" style="826" bestFit="1" customWidth="1"/>
    <col min="8" max="16384" width="9.140625" style="826" customWidth="1"/>
  </cols>
  <sheetData>
    <row r="1" spans="2:8" ht="12.75">
      <c r="B1" s="1664" t="s">
        <v>467</v>
      </c>
      <c r="C1" s="1664"/>
      <c r="D1" s="1664"/>
      <c r="E1" s="1664"/>
      <c r="F1" s="1664"/>
      <c r="G1" s="1664"/>
      <c r="H1" s="147"/>
    </row>
    <row r="2" spans="2:8" ht="15.75">
      <c r="B2" s="1665" t="s">
        <v>796</v>
      </c>
      <c r="C2" s="1665"/>
      <c r="D2" s="1665"/>
      <c r="E2" s="1665"/>
      <c r="F2" s="1665"/>
      <c r="G2" s="1665"/>
      <c r="H2" s="825"/>
    </row>
    <row r="3" spans="2:4" ht="12.75" hidden="1">
      <c r="B3" s="1627" t="s">
        <v>785</v>
      </c>
      <c r="C3" s="1627"/>
      <c r="D3" s="1627"/>
    </row>
    <row r="4" spans="2:6" ht="12.75">
      <c r="B4" s="18"/>
      <c r="C4" s="18"/>
      <c r="D4" s="18"/>
      <c r="E4" s="18"/>
      <c r="F4" s="18"/>
    </row>
    <row r="5" spans="2:8" ht="13.5" thickBot="1">
      <c r="B5" s="18"/>
      <c r="C5" s="18"/>
      <c r="D5" s="103"/>
      <c r="E5" s="103"/>
      <c r="G5" s="103" t="s">
        <v>421</v>
      </c>
      <c r="H5" s="943"/>
    </row>
    <row r="6" spans="2:7" ht="19.5" customHeight="1">
      <c r="B6" s="947" t="s">
        <v>492</v>
      </c>
      <c r="C6" s="948" t="str">
        <f>outright!B4</f>
        <v>2004/05</v>
      </c>
      <c r="D6" s="949" t="str">
        <f>outright!D4</f>
        <v>2005/06</v>
      </c>
      <c r="E6" s="949" t="str">
        <f>outright!F4</f>
        <v>2006/07</v>
      </c>
      <c r="F6" s="950" t="str">
        <f>outright!H4</f>
        <v>2007/08</v>
      </c>
      <c r="G6" s="950" t="str">
        <f>outright!J4</f>
        <v>2008/09</v>
      </c>
    </row>
    <row r="7" spans="2:7" ht="15" customHeight="1">
      <c r="B7" s="834" t="s">
        <v>770</v>
      </c>
      <c r="C7" s="951">
        <v>585</v>
      </c>
      <c r="D7" s="836">
        <v>400</v>
      </c>
      <c r="E7" s="836">
        <v>0</v>
      </c>
      <c r="F7" s="839">
        <v>0</v>
      </c>
      <c r="G7" s="839">
        <v>17130</v>
      </c>
    </row>
    <row r="8" spans="2:7" ht="15" customHeight="1">
      <c r="B8" s="834" t="s">
        <v>771</v>
      </c>
      <c r="C8" s="951">
        <v>189</v>
      </c>
      <c r="D8" s="836">
        <v>550</v>
      </c>
      <c r="E8" s="836">
        <v>370</v>
      </c>
      <c r="F8" s="839">
        <v>4080</v>
      </c>
      <c r="G8" s="839">
        <v>3720</v>
      </c>
    </row>
    <row r="9" spans="2:7" ht="15" customHeight="1">
      <c r="B9" s="834" t="s">
        <v>772</v>
      </c>
      <c r="C9" s="951">
        <v>3367.28</v>
      </c>
      <c r="D9" s="836">
        <v>220</v>
      </c>
      <c r="E9" s="836">
        <v>1575</v>
      </c>
      <c r="F9" s="839">
        <v>9665</v>
      </c>
      <c r="G9" s="839"/>
    </row>
    <row r="10" spans="2:7" ht="15" customHeight="1">
      <c r="B10" s="834" t="s">
        <v>773</v>
      </c>
      <c r="C10" s="951">
        <v>15836.81</v>
      </c>
      <c r="D10" s="836">
        <v>0</v>
      </c>
      <c r="E10" s="836">
        <v>2101.5</v>
      </c>
      <c r="F10" s="839">
        <v>13135</v>
      </c>
      <c r="G10" s="839"/>
    </row>
    <row r="11" spans="2:7" ht="15" customHeight="1">
      <c r="B11" s="834" t="s">
        <v>774</v>
      </c>
      <c r="C11" s="951">
        <v>2362.5</v>
      </c>
      <c r="D11" s="836">
        <v>0</v>
      </c>
      <c r="E11" s="836">
        <v>1074.7</v>
      </c>
      <c r="F11" s="839">
        <v>9310</v>
      </c>
      <c r="G11" s="839"/>
    </row>
    <row r="12" spans="2:7" ht="15" customHeight="1">
      <c r="B12" s="834" t="s">
        <v>775</v>
      </c>
      <c r="C12" s="951">
        <v>200</v>
      </c>
      <c r="D12" s="836">
        <v>753.5</v>
      </c>
      <c r="E12" s="840">
        <v>3070</v>
      </c>
      <c r="F12" s="839">
        <v>10780</v>
      </c>
      <c r="G12" s="839"/>
    </row>
    <row r="13" spans="2:7" ht="15" customHeight="1">
      <c r="B13" s="834" t="s">
        <v>776</v>
      </c>
      <c r="C13" s="951">
        <v>6224.804</v>
      </c>
      <c r="D13" s="836">
        <v>200</v>
      </c>
      <c r="E13" s="836">
        <v>0</v>
      </c>
      <c r="F13" s="839">
        <v>25532</v>
      </c>
      <c r="G13" s="839"/>
    </row>
    <row r="14" spans="2:7" ht="15" customHeight="1">
      <c r="B14" s="834" t="s">
        <v>777</v>
      </c>
      <c r="C14" s="951">
        <v>11402</v>
      </c>
      <c r="D14" s="840">
        <v>160</v>
      </c>
      <c r="E14" s="840">
        <v>300</v>
      </c>
      <c r="F14" s="839">
        <v>0</v>
      </c>
      <c r="G14" s="839"/>
    </row>
    <row r="15" spans="2:7" ht="15" customHeight="1">
      <c r="B15" s="834" t="s">
        <v>778</v>
      </c>
      <c r="C15" s="951">
        <v>4027.9</v>
      </c>
      <c r="D15" s="840">
        <f>200+750</f>
        <v>950</v>
      </c>
      <c r="E15" s="840">
        <v>8630</v>
      </c>
      <c r="F15" s="839">
        <v>3850</v>
      </c>
      <c r="G15" s="839"/>
    </row>
    <row r="16" spans="2:7" ht="15" customHeight="1">
      <c r="B16" s="834" t="s">
        <v>403</v>
      </c>
      <c r="C16" s="951">
        <v>1040</v>
      </c>
      <c r="D16" s="840">
        <v>4800</v>
      </c>
      <c r="E16" s="840">
        <v>13821</v>
      </c>
      <c r="F16" s="839">
        <v>21250</v>
      </c>
      <c r="G16" s="839"/>
    </row>
    <row r="17" spans="2:7" ht="15" customHeight="1">
      <c r="B17" s="834" t="s">
        <v>404</v>
      </c>
      <c r="C17" s="951">
        <v>600</v>
      </c>
      <c r="D17" s="836">
        <v>0</v>
      </c>
      <c r="E17" s="840">
        <v>350</v>
      </c>
      <c r="F17" s="839">
        <v>4500</v>
      </c>
      <c r="G17" s="839"/>
    </row>
    <row r="18" spans="2:7" ht="15" customHeight="1">
      <c r="B18" s="842" t="s">
        <v>405</v>
      </c>
      <c r="C18" s="952">
        <v>3472.05</v>
      </c>
      <c r="D18" s="846">
        <v>1850</v>
      </c>
      <c r="E18" s="846">
        <v>15687</v>
      </c>
      <c r="F18" s="848">
        <v>1730</v>
      </c>
      <c r="G18" s="848"/>
    </row>
    <row r="19" spans="2:7" s="953" customFormat="1" ht="15.75" customHeight="1" thickBot="1">
      <c r="B19" s="954" t="s">
        <v>408</v>
      </c>
      <c r="C19" s="851">
        <f>SUM(C7:C18)</f>
        <v>49307.344000000005</v>
      </c>
      <c r="D19" s="851">
        <f>SUM(D7:D18)</f>
        <v>9883.5</v>
      </c>
      <c r="E19" s="853">
        <f>SUM(E7:E18)</f>
        <v>46979.2</v>
      </c>
      <c r="F19" s="855">
        <f>SUM(F7:F18)</f>
        <v>103832</v>
      </c>
      <c r="G19" s="855">
        <f>SUM(G7:G18)</f>
        <v>20850</v>
      </c>
    </row>
    <row r="20" s="856" customFormat="1" ht="15" customHeight="1">
      <c r="B20" s="419" t="s">
        <v>797</v>
      </c>
    </row>
    <row r="21" s="856" customFormat="1" ht="15" customHeight="1">
      <c r="B21" s="419" t="s">
        <v>798</v>
      </c>
    </row>
    <row r="22" s="856" customFormat="1" ht="15" customHeight="1">
      <c r="B22" s="419" t="s">
        <v>799</v>
      </c>
    </row>
    <row r="23" s="856" customFormat="1" ht="15" customHeight="1">
      <c r="B23" s="419"/>
    </row>
    <row r="24" s="856" customFormat="1" ht="12.75"/>
    <row r="25" spans="2:8" ht="12.75">
      <c r="B25" s="1664" t="s">
        <v>468</v>
      </c>
      <c r="C25" s="1664"/>
      <c r="D25" s="1664"/>
      <c r="E25" s="1664"/>
      <c r="F25" s="1664"/>
      <c r="G25" s="1664"/>
      <c r="H25" s="147"/>
    </row>
    <row r="26" spans="2:8" ht="18.75">
      <c r="B26" s="1679" t="s">
        <v>800</v>
      </c>
      <c r="C26" s="1679"/>
      <c r="D26" s="1679"/>
      <c r="E26" s="1679"/>
      <c r="F26" s="1679"/>
      <c r="G26" s="1679"/>
      <c r="H26" s="1442"/>
    </row>
    <row r="27" spans="2:7" ht="13.5" thickBot="1">
      <c r="B27" s="18"/>
      <c r="C27" s="18"/>
      <c r="D27" s="18"/>
      <c r="E27" s="18"/>
      <c r="G27" s="103" t="s">
        <v>421</v>
      </c>
    </row>
    <row r="28" spans="2:7" ht="12.75">
      <c r="B28" s="955" t="s">
        <v>492</v>
      </c>
      <c r="C28" s="868" t="str">
        <f>C6</f>
        <v>2004/05</v>
      </c>
      <c r="D28" s="828" t="str">
        <f>D6</f>
        <v>2005/06</v>
      </c>
      <c r="E28" s="828" t="str">
        <f>E6</f>
        <v>2006/07</v>
      </c>
      <c r="F28" s="829" t="str">
        <f>F6</f>
        <v>2007/08</v>
      </c>
      <c r="G28" s="829" t="str">
        <f>G6</f>
        <v>2008/09</v>
      </c>
    </row>
    <row r="29" spans="2:7" ht="13.5" customHeight="1">
      <c r="B29" s="834" t="s">
        <v>770</v>
      </c>
      <c r="C29" s="869">
        <v>4309</v>
      </c>
      <c r="D29" s="870">
        <v>20554.2</v>
      </c>
      <c r="E29" s="870">
        <v>13397</v>
      </c>
      <c r="F29" s="871">
        <v>35455</v>
      </c>
      <c r="G29" s="871">
        <v>22432</v>
      </c>
    </row>
    <row r="30" spans="2:7" ht="13.5" customHeight="1">
      <c r="B30" s="834" t="s">
        <v>771</v>
      </c>
      <c r="C30" s="869">
        <v>13165</v>
      </c>
      <c r="D30" s="870">
        <v>24670.5</v>
      </c>
      <c r="E30" s="870">
        <v>18830</v>
      </c>
      <c r="F30" s="871">
        <v>31353</v>
      </c>
      <c r="G30" s="871">
        <v>21897</v>
      </c>
    </row>
    <row r="31" spans="2:7" ht="13.5" customHeight="1">
      <c r="B31" s="834" t="s">
        <v>772</v>
      </c>
      <c r="C31" s="869">
        <v>12145</v>
      </c>
      <c r="D31" s="870">
        <v>12021</v>
      </c>
      <c r="E31" s="870">
        <v>15855</v>
      </c>
      <c r="F31" s="871">
        <v>35062</v>
      </c>
      <c r="G31" s="871"/>
    </row>
    <row r="32" spans="2:7" ht="13.5" customHeight="1">
      <c r="B32" s="834" t="s">
        <v>773</v>
      </c>
      <c r="C32" s="869">
        <v>9056</v>
      </c>
      <c r="D32" s="870">
        <v>10369</v>
      </c>
      <c r="E32" s="870">
        <v>14880</v>
      </c>
      <c r="F32" s="871">
        <v>21472</v>
      </c>
      <c r="G32" s="871"/>
    </row>
    <row r="33" spans="2:7" ht="13.5" customHeight="1">
      <c r="B33" s="834" t="s">
        <v>774</v>
      </c>
      <c r="C33" s="869">
        <v>11018</v>
      </c>
      <c r="D33" s="870">
        <v>15533</v>
      </c>
      <c r="E33" s="870">
        <v>14180</v>
      </c>
      <c r="F33" s="871">
        <v>20418</v>
      </c>
      <c r="G33" s="871"/>
    </row>
    <row r="34" spans="2:7" ht="13.5" customHeight="1">
      <c r="B34" s="834" t="s">
        <v>775</v>
      </c>
      <c r="C34" s="869">
        <v>11030</v>
      </c>
      <c r="D34" s="870">
        <v>11255.5</v>
      </c>
      <c r="E34" s="881">
        <v>17395</v>
      </c>
      <c r="F34" s="871">
        <v>24379</v>
      </c>
      <c r="G34" s="871"/>
    </row>
    <row r="35" spans="2:7" ht="13.5" customHeight="1">
      <c r="B35" s="834" t="s">
        <v>776</v>
      </c>
      <c r="C35" s="869">
        <v>12710</v>
      </c>
      <c r="D35" s="881">
        <v>14541</v>
      </c>
      <c r="E35" s="881">
        <v>8962</v>
      </c>
      <c r="F35" s="871">
        <v>12236</v>
      </c>
      <c r="G35" s="871"/>
    </row>
    <row r="36" spans="2:7" ht="13.5" customHeight="1">
      <c r="B36" s="834" t="s">
        <v>777</v>
      </c>
      <c r="C36" s="869">
        <v>9500</v>
      </c>
      <c r="D36" s="881">
        <v>20075</v>
      </c>
      <c r="E36" s="881">
        <v>7713</v>
      </c>
      <c r="F36" s="871">
        <v>10443</v>
      </c>
      <c r="G36" s="871"/>
    </row>
    <row r="37" spans="2:7" ht="13.5" customHeight="1">
      <c r="B37" s="834" t="s">
        <v>778</v>
      </c>
      <c r="C37" s="869">
        <v>18162</v>
      </c>
      <c r="D37" s="881">
        <v>15654</v>
      </c>
      <c r="E37" s="881">
        <v>7295</v>
      </c>
      <c r="F37" s="871">
        <v>12583.9</v>
      </c>
      <c r="G37" s="871"/>
    </row>
    <row r="38" spans="2:7" ht="13.5" customHeight="1">
      <c r="B38" s="834" t="s">
        <v>403</v>
      </c>
      <c r="C38" s="869">
        <v>13050</v>
      </c>
      <c r="D38" s="881">
        <v>7970</v>
      </c>
      <c r="E38" s="881">
        <v>20300</v>
      </c>
      <c r="F38" s="871">
        <v>21570</v>
      </c>
      <c r="G38" s="871"/>
    </row>
    <row r="39" spans="2:7" ht="13.5" customHeight="1">
      <c r="B39" s="834" t="s">
        <v>404</v>
      </c>
      <c r="C39" s="869">
        <v>18334.25</v>
      </c>
      <c r="D39" s="881">
        <v>10245</v>
      </c>
      <c r="E39" s="881">
        <v>17397</v>
      </c>
      <c r="F39" s="871">
        <v>17413</v>
      </c>
      <c r="G39" s="871"/>
    </row>
    <row r="40" spans="2:7" ht="13.5" customHeight="1">
      <c r="B40" s="842" t="s">
        <v>405</v>
      </c>
      <c r="C40" s="873">
        <v>20358.5</v>
      </c>
      <c r="D40" s="874">
        <v>12862</v>
      </c>
      <c r="E40" s="874">
        <v>13980</v>
      </c>
      <c r="F40" s="876">
        <v>15934.2</v>
      </c>
      <c r="G40" s="876"/>
    </row>
    <row r="41" spans="2:7" ht="13.5" thickBot="1">
      <c r="B41" s="954" t="s">
        <v>408</v>
      </c>
      <c r="C41" s="877">
        <f>SUM(C29:C40)</f>
        <v>152837.75</v>
      </c>
      <c r="D41" s="882">
        <f>SUM(D29:D40)</f>
        <v>175750.2</v>
      </c>
      <c r="E41" s="882">
        <f>SUM(E29:E40)</f>
        <v>170184</v>
      </c>
      <c r="F41" s="879">
        <f>SUM(F29:F40)</f>
        <v>258319.1</v>
      </c>
      <c r="G41" s="879">
        <f>SUM(G29:G40)</f>
        <v>44329</v>
      </c>
    </row>
  </sheetData>
  <sheetProtection/>
  <mergeCells count="5">
    <mergeCell ref="B26:G26"/>
    <mergeCell ref="B3:D3"/>
    <mergeCell ref="B1:G1"/>
    <mergeCell ref="B2:G2"/>
    <mergeCell ref="B25:G25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2"/>
  <sheetViews>
    <sheetView zoomScalePageLayoutView="0" workbookViewId="0" topLeftCell="J72">
      <selection activeCell="Y79" sqref="Y79"/>
    </sheetView>
  </sheetViews>
  <sheetFormatPr defaultColWidth="9.140625" defaultRowHeight="12.75"/>
  <cols>
    <col min="1" max="1" width="3.140625" style="797" customWidth="1"/>
    <col min="2" max="2" width="4.421875" style="797" customWidth="1"/>
    <col min="3" max="3" width="29.57421875" style="797" customWidth="1"/>
    <col min="4" max="4" width="7.57421875" style="960" bestFit="1" customWidth="1"/>
    <col min="5" max="5" width="7.28125" style="960" customWidth="1"/>
    <col min="6" max="6" width="7.57421875" style="797" bestFit="1" customWidth="1"/>
    <col min="7" max="7" width="7.57421875" style="797" hidden="1" customWidth="1"/>
    <col min="8" max="8" width="6.7109375" style="797" hidden="1" customWidth="1"/>
    <col min="9" max="9" width="7.421875" style="960" hidden="1" customWidth="1"/>
    <col min="10" max="10" width="7.421875" style="797" customWidth="1"/>
    <col min="11" max="12" width="7.421875" style="960" customWidth="1"/>
    <col min="13" max="16" width="7.421875" style="961" customWidth="1"/>
    <col min="17" max="16384" width="9.140625" style="797" customWidth="1"/>
  </cols>
  <sheetData>
    <row r="1" spans="1:11" ht="12.75" customHeight="1" hidden="1">
      <c r="A1" s="1627" t="s">
        <v>247</v>
      </c>
      <c r="B1" s="1627"/>
      <c r="C1" s="1627"/>
      <c r="D1" s="1627"/>
      <c r="E1" s="1627"/>
      <c r="F1" s="1627"/>
      <c r="G1" s="1627"/>
      <c r="H1" s="1627"/>
      <c r="I1" s="1627"/>
      <c r="K1" s="797"/>
    </row>
    <row r="2" spans="1:11" ht="12.75" customHeight="1" hidden="1">
      <c r="A2" s="1627" t="s">
        <v>802</v>
      </c>
      <c r="B2" s="1627"/>
      <c r="C2" s="1627"/>
      <c r="D2" s="1627"/>
      <c r="E2" s="1627"/>
      <c r="F2" s="1627"/>
      <c r="G2" s="1627"/>
      <c r="H2" s="1627"/>
      <c r="I2" s="1627"/>
      <c r="K2" s="797"/>
    </row>
    <row r="3" spans="1:11" ht="12.75" customHeight="1" hidden="1">
      <c r="A3" s="1627" t="s">
        <v>255</v>
      </c>
      <c r="B3" s="1627"/>
      <c r="C3" s="1627"/>
      <c r="D3" s="1627"/>
      <c r="E3" s="1627"/>
      <c r="F3" s="1627"/>
      <c r="G3" s="1627"/>
      <c r="H3" s="1627"/>
      <c r="I3" s="1627"/>
      <c r="K3" s="797"/>
    </row>
    <row r="4" spans="1:16" ht="5.25" customHeight="1" hidden="1">
      <c r="A4" s="821"/>
      <c r="B4" s="821"/>
      <c r="C4" s="821"/>
      <c r="D4" s="962"/>
      <c r="E4" s="962"/>
      <c r="F4" s="821"/>
      <c r="G4" s="821"/>
      <c r="H4" s="821"/>
      <c r="I4" s="962"/>
      <c r="J4" s="821"/>
      <c r="K4" s="962"/>
      <c r="L4" s="962"/>
      <c r="M4" s="963"/>
      <c r="N4" s="963"/>
      <c r="O4" s="963"/>
      <c r="P4" s="963"/>
    </row>
    <row r="5" spans="1:11" ht="12.75" customHeight="1" hidden="1">
      <c r="A5" s="1627" t="s">
        <v>803</v>
      </c>
      <c r="B5" s="1627"/>
      <c r="C5" s="1627"/>
      <c r="D5" s="1627"/>
      <c r="E5" s="1627"/>
      <c r="F5" s="1627"/>
      <c r="G5" s="1627"/>
      <c r="H5" s="1627"/>
      <c r="I5" s="1627"/>
      <c r="K5" s="797"/>
    </row>
    <row r="6" spans="1:11" ht="12.75" customHeight="1" hidden="1">
      <c r="A6" s="1627" t="s">
        <v>804</v>
      </c>
      <c r="B6" s="1627"/>
      <c r="C6" s="1627"/>
      <c r="D6" s="1627"/>
      <c r="E6" s="1627"/>
      <c r="F6" s="1627"/>
      <c r="G6" s="1627"/>
      <c r="H6" s="1627"/>
      <c r="I6" s="1627"/>
      <c r="K6" s="797"/>
    </row>
    <row r="7" spans="1:16" ht="5.25" customHeight="1" hidden="1">
      <c r="A7" s="18"/>
      <c r="B7" s="18"/>
      <c r="C7" s="18"/>
      <c r="D7" s="716"/>
      <c r="E7" s="716"/>
      <c r="F7" s="18"/>
      <c r="G7" s="18"/>
      <c r="H7" s="18"/>
      <c r="I7" s="716"/>
      <c r="J7" s="18"/>
      <c r="K7" s="716"/>
      <c r="L7" s="716"/>
      <c r="M7" s="419"/>
      <c r="N7" s="419"/>
      <c r="O7" s="419"/>
      <c r="P7" s="419"/>
    </row>
    <row r="8" spans="1:16" s="969" customFormat="1" ht="12.75" customHeight="1" hidden="1">
      <c r="A8" s="1686" t="s">
        <v>805</v>
      </c>
      <c r="B8" s="1687"/>
      <c r="C8" s="1688"/>
      <c r="D8" s="964">
        <v>2004</v>
      </c>
      <c r="E8" s="964">
        <v>2004</v>
      </c>
      <c r="F8" s="965">
        <v>2004</v>
      </c>
      <c r="G8" s="965">
        <v>2004</v>
      </c>
      <c r="H8" s="965">
        <v>2004</v>
      </c>
      <c r="I8" s="964">
        <v>2004</v>
      </c>
      <c r="J8" s="965">
        <v>2004</v>
      </c>
      <c r="K8" s="964">
        <v>2004</v>
      </c>
      <c r="L8" s="966">
        <v>2004</v>
      </c>
      <c r="M8" s="967">
        <v>2004</v>
      </c>
      <c r="N8" s="967">
        <v>2004</v>
      </c>
      <c r="O8" s="968">
        <v>2004</v>
      </c>
      <c r="P8" s="968">
        <v>2004</v>
      </c>
    </row>
    <row r="9" spans="1:16" s="969" customFormat="1" ht="12.75" customHeight="1" hidden="1">
      <c r="A9" s="1689" t="s">
        <v>807</v>
      </c>
      <c r="B9" s="1690"/>
      <c r="C9" s="1691"/>
      <c r="D9" s="970" t="s">
        <v>405</v>
      </c>
      <c r="E9" s="970" t="s">
        <v>405</v>
      </c>
      <c r="F9" s="971" t="s">
        <v>405</v>
      </c>
      <c r="G9" s="971" t="s">
        <v>49</v>
      </c>
      <c r="H9" s="971" t="s">
        <v>808</v>
      </c>
      <c r="I9" s="970" t="s">
        <v>808</v>
      </c>
      <c r="J9" s="971" t="s">
        <v>808</v>
      </c>
      <c r="K9" s="970" t="s">
        <v>808</v>
      </c>
      <c r="L9" s="972" t="s">
        <v>808</v>
      </c>
      <c r="M9" s="973" t="s">
        <v>808</v>
      </c>
      <c r="N9" s="973" t="s">
        <v>808</v>
      </c>
      <c r="O9" s="974" t="s">
        <v>808</v>
      </c>
      <c r="P9" s="974" t="s">
        <v>808</v>
      </c>
    </row>
    <row r="10" spans="1:16" ht="12.75" hidden="1">
      <c r="A10" s="975" t="s">
        <v>809</v>
      </c>
      <c r="B10" s="108"/>
      <c r="C10" s="810"/>
      <c r="D10" s="976"/>
      <c r="E10" s="976"/>
      <c r="F10" s="705"/>
      <c r="G10" s="705"/>
      <c r="H10" s="705"/>
      <c r="I10" s="976"/>
      <c r="J10" s="705"/>
      <c r="K10" s="976"/>
      <c r="L10" s="977"/>
      <c r="M10" s="419"/>
      <c r="N10" s="419"/>
      <c r="O10" s="978"/>
      <c r="P10" s="978"/>
    </row>
    <row r="11" spans="1:16" ht="12.75" hidden="1">
      <c r="A11" s="979"/>
      <c r="B11" s="107" t="s">
        <v>810</v>
      </c>
      <c r="C11" s="802"/>
      <c r="D11" s="980">
        <v>1.820083870967742</v>
      </c>
      <c r="E11" s="980">
        <v>1.820083870967742</v>
      </c>
      <c r="F11" s="980">
        <v>1.820083870967742</v>
      </c>
      <c r="G11" s="980">
        <v>0</v>
      </c>
      <c r="H11" s="980">
        <v>0.3454</v>
      </c>
      <c r="I11" s="980">
        <v>0.3454</v>
      </c>
      <c r="J11" s="980">
        <v>0.3454</v>
      </c>
      <c r="K11" s="980">
        <v>0.3454</v>
      </c>
      <c r="L11" s="981">
        <v>0.3454</v>
      </c>
      <c r="M11" s="270">
        <v>0.3454</v>
      </c>
      <c r="N11" s="270">
        <v>0.3454</v>
      </c>
      <c r="O11" s="982">
        <v>0.3454</v>
      </c>
      <c r="P11" s="982">
        <v>0.3454</v>
      </c>
    </row>
    <row r="12" spans="1:16" ht="12.75" hidden="1">
      <c r="A12" s="96"/>
      <c r="B12" s="107" t="s">
        <v>811</v>
      </c>
      <c r="C12" s="802"/>
      <c r="D12" s="980">
        <v>1.4706548192771083</v>
      </c>
      <c r="E12" s="980">
        <v>1.4706548192771083</v>
      </c>
      <c r="F12" s="980">
        <v>1.4706548192771083</v>
      </c>
      <c r="G12" s="980">
        <v>0.6176727272727273</v>
      </c>
      <c r="H12" s="980">
        <v>0.629863076923077</v>
      </c>
      <c r="I12" s="980">
        <v>0.629863076923077</v>
      </c>
      <c r="J12" s="980">
        <v>0.629863076923077</v>
      </c>
      <c r="K12" s="980">
        <v>0.629863076923077</v>
      </c>
      <c r="L12" s="981">
        <v>0.629863076923077</v>
      </c>
      <c r="M12" s="270">
        <v>0.629863076923077</v>
      </c>
      <c r="N12" s="270">
        <v>0.629863076923077</v>
      </c>
      <c r="O12" s="982">
        <v>0.629863076923077</v>
      </c>
      <c r="P12" s="982">
        <v>0.629863076923077</v>
      </c>
    </row>
    <row r="13" spans="1:16" ht="12.75" hidden="1">
      <c r="A13" s="96"/>
      <c r="B13" s="107" t="s">
        <v>812</v>
      </c>
      <c r="C13" s="802"/>
      <c r="D13" s="983">
        <v>0</v>
      </c>
      <c r="E13" s="983">
        <v>0</v>
      </c>
      <c r="F13" s="984">
        <v>0</v>
      </c>
      <c r="G13" s="983">
        <v>0</v>
      </c>
      <c r="H13" s="980">
        <v>1</v>
      </c>
      <c r="I13" s="980">
        <v>1</v>
      </c>
      <c r="J13" s="980">
        <v>1</v>
      </c>
      <c r="K13" s="980">
        <v>1</v>
      </c>
      <c r="L13" s="981">
        <v>1</v>
      </c>
      <c r="M13" s="270">
        <v>1</v>
      </c>
      <c r="N13" s="270">
        <v>1</v>
      </c>
      <c r="O13" s="982">
        <v>1</v>
      </c>
      <c r="P13" s="982">
        <v>1</v>
      </c>
    </row>
    <row r="14" spans="1:16" ht="12.75" hidden="1">
      <c r="A14" s="96"/>
      <c r="B14" s="107" t="s">
        <v>813</v>
      </c>
      <c r="C14" s="802"/>
      <c r="D14" s="980">
        <v>3.8123749843660346</v>
      </c>
      <c r="E14" s="980">
        <v>3.8123749843660346</v>
      </c>
      <c r="F14" s="985">
        <v>3.8123749843660346</v>
      </c>
      <c r="G14" s="980" t="s">
        <v>636</v>
      </c>
      <c r="H14" s="980" t="s">
        <v>636</v>
      </c>
      <c r="I14" s="980" t="s">
        <v>636</v>
      </c>
      <c r="J14" s="980" t="s">
        <v>636</v>
      </c>
      <c r="K14" s="980" t="s">
        <v>636</v>
      </c>
      <c r="L14" s="981" t="s">
        <v>636</v>
      </c>
      <c r="M14" s="270" t="s">
        <v>636</v>
      </c>
      <c r="N14" s="270" t="s">
        <v>636</v>
      </c>
      <c r="O14" s="982" t="s">
        <v>636</v>
      </c>
      <c r="P14" s="982" t="s">
        <v>636</v>
      </c>
    </row>
    <row r="15" spans="1:16" ht="12.75" hidden="1">
      <c r="A15" s="96"/>
      <c r="B15" s="20" t="s">
        <v>814</v>
      </c>
      <c r="C15" s="802"/>
      <c r="D15" s="986" t="s">
        <v>815</v>
      </c>
      <c r="E15" s="986" t="s">
        <v>815</v>
      </c>
      <c r="F15" s="109" t="s">
        <v>815</v>
      </c>
      <c r="G15" s="109" t="s">
        <v>815</v>
      </c>
      <c r="H15" s="109" t="s">
        <v>815</v>
      </c>
      <c r="I15" s="986" t="s">
        <v>815</v>
      </c>
      <c r="J15" s="109" t="s">
        <v>815</v>
      </c>
      <c r="K15" s="986" t="s">
        <v>815</v>
      </c>
      <c r="L15" s="987" t="s">
        <v>815</v>
      </c>
      <c r="M15" s="988" t="s">
        <v>815</v>
      </c>
      <c r="N15" s="988" t="s">
        <v>815</v>
      </c>
      <c r="O15" s="989" t="s">
        <v>815</v>
      </c>
      <c r="P15" s="989" t="s">
        <v>815</v>
      </c>
    </row>
    <row r="16" spans="1:16" ht="12.75" hidden="1">
      <c r="A16" s="96"/>
      <c r="B16" s="20" t="s">
        <v>816</v>
      </c>
      <c r="C16" s="802"/>
      <c r="D16" s="986" t="s">
        <v>817</v>
      </c>
      <c r="E16" s="986" t="s">
        <v>817</v>
      </c>
      <c r="F16" s="109" t="s">
        <v>817</v>
      </c>
      <c r="G16" s="109" t="s">
        <v>817</v>
      </c>
      <c r="H16" s="109" t="s">
        <v>817</v>
      </c>
      <c r="I16" s="986" t="s">
        <v>817</v>
      </c>
      <c r="J16" s="109" t="s">
        <v>817</v>
      </c>
      <c r="K16" s="986" t="s">
        <v>817</v>
      </c>
      <c r="L16" s="987" t="s">
        <v>817</v>
      </c>
      <c r="M16" s="988" t="s">
        <v>817</v>
      </c>
      <c r="N16" s="988" t="s">
        <v>817</v>
      </c>
      <c r="O16" s="989" t="s">
        <v>817</v>
      </c>
      <c r="P16" s="989" t="s">
        <v>817</v>
      </c>
    </row>
    <row r="17" spans="1:16" ht="7.5" customHeight="1" hidden="1">
      <c r="A17" s="990"/>
      <c r="B17" s="162"/>
      <c r="C17" s="813"/>
      <c r="D17" s="986"/>
      <c r="E17" s="986"/>
      <c r="F17" s="109"/>
      <c r="G17" s="109"/>
      <c r="H17" s="109"/>
      <c r="I17" s="986"/>
      <c r="J17" s="109"/>
      <c r="K17" s="986"/>
      <c r="L17" s="987"/>
      <c r="M17" s="988"/>
      <c r="N17" s="988"/>
      <c r="O17" s="989"/>
      <c r="P17" s="989"/>
    </row>
    <row r="18" spans="1:16" ht="12.75" hidden="1">
      <c r="A18" s="979" t="s">
        <v>818</v>
      </c>
      <c r="B18" s="20"/>
      <c r="C18" s="802"/>
      <c r="D18" s="964"/>
      <c r="E18" s="964"/>
      <c r="F18" s="965"/>
      <c r="G18" s="965"/>
      <c r="H18" s="965"/>
      <c r="I18" s="964"/>
      <c r="J18" s="965"/>
      <c r="K18" s="964"/>
      <c r="L18" s="966"/>
      <c r="M18" s="967"/>
      <c r="N18" s="967"/>
      <c r="O18" s="968"/>
      <c r="P18" s="968"/>
    </row>
    <row r="19" spans="1:16" ht="12.75" hidden="1">
      <c r="A19" s="979"/>
      <c r="B19" s="20" t="s">
        <v>819</v>
      </c>
      <c r="C19" s="802"/>
      <c r="D19" s="991">
        <v>6</v>
      </c>
      <c r="E19" s="991">
        <v>6</v>
      </c>
      <c r="F19" s="709">
        <v>6</v>
      </c>
      <c r="G19" s="709">
        <v>5</v>
      </c>
      <c r="H19" s="709">
        <v>5</v>
      </c>
      <c r="I19" s="991">
        <v>5</v>
      </c>
      <c r="J19" s="709">
        <v>5</v>
      </c>
      <c r="K19" s="991">
        <v>5</v>
      </c>
      <c r="L19" s="992">
        <v>5</v>
      </c>
      <c r="M19" s="993">
        <v>5</v>
      </c>
      <c r="N19" s="993">
        <v>5</v>
      </c>
      <c r="O19" s="994">
        <v>5</v>
      </c>
      <c r="P19" s="994">
        <v>5</v>
      </c>
    </row>
    <row r="20" spans="1:16" ht="12.75" hidden="1">
      <c r="A20" s="96"/>
      <c r="B20" s="20" t="s">
        <v>822</v>
      </c>
      <c r="C20" s="802"/>
      <c r="D20" s="970" t="s">
        <v>823</v>
      </c>
      <c r="E20" s="970" t="s">
        <v>823</v>
      </c>
      <c r="F20" s="971" t="s">
        <v>823</v>
      </c>
      <c r="G20" s="971" t="s">
        <v>823</v>
      </c>
      <c r="H20" s="971" t="s">
        <v>823</v>
      </c>
      <c r="I20" s="970" t="s">
        <v>823</v>
      </c>
      <c r="J20" s="971" t="s">
        <v>823</v>
      </c>
      <c r="K20" s="970" t="s">
        <v>823</v>
      </c>
      <c r="L20" s="972" t="s">
        <v>823</v>
      </c>
      <c r="M20" s="973" t="s">
        <v>823</v>
      </c>
      <c r="N20" s="973" t="s">
        <v>823</v>
      </c>
      <c r="O20" s="974" t="s">
        <v>823</v>
      </c>
      <c r="P20" s="974" t="s">
        <v>823</v>
      </c>
    </row>
    <row r="21" spans="1:16" ht="12.75" hidden="1">
      <c r="A21" s="96"/>
      <c r="B21" s="107" t="s">
        <v>824</v>
      </c>
      <c r="C21" s="802"/>
      <c r="D21" s="986"/>
      <c r="E21" s="986"/>
      <c r="F21" s="109"/>
      <c r="G21" s="109"/>
      <c r="H21" s="109"/>
      <c r="I21" s="986"/>
      <c r="J21" s="109"/>
      <c r="K21" s="986"/>
      <c r="L21" s="987"/>
      <c r="M21" s="988"/>
      <c r="N21" s="988"/>
      <c r="O21" s="989"/>
      <c r="P21" s="989"/>
    </row>
    <row r="22" spans="1:16" ht="12.75" hidden="1">
      <c r="A22" s="995" t="s">
        <v>828</v>
      </c>
      <c r="B22" s="996"/>
      <c r="C22" s="997"/>
      <c r="D22" s="998">
        <v>0.711</v>
      </c>
      <c r="E22" s="998">
        <v>0.711</v>
      </c>
      <c r="F22" s="998">
        <v>0.711</v>
      </c>
      <c r="G22" s="998">
        <v>1.016</v>
      </c>
      <c r="H22" s="998">
        <v>0.387</v>
      </c>
      <c r="I22" s="998">
        <v>0.387</v>
      </c>
      <c r="J22" s="998">
        <v>0.387</v>
      </c>
      <c r="K22" s="998">
        <v>0.387</v>
      </c>
      <c r="L22" s="999">
        <v>0.387</v>
      </c>
      <c r="M22" s="1000">
        <v>0.387</v>
      </c>
      <c r="N22" s="1000">
        <v>0.387</v>
      </c>
      <c r="O22" s="1001">
        <v>0.387</v>
      </c>
      <c r="P22" s="1001">
        <v>0.387</v>
      </c>
    </row>
    <row r="23" spans="1:16" ht="12.75" hidden="1">
      <c r="A23" s="979" t="s">
        <v>829</v>
      </c>
      <c r="B23" s="20"/>
      <c r="C23" s="802"/>
      <c r="D23" s="986"/>
      <c r="E23" s="986"/>
      <c r="F23" s="109"/>
      <c r="G23" s="109"/>
      <c r="H23" s="109"/>
      <c r="I23" s="986"/>
      <c r="J23" s="109"/>
      <c r="K23" s="986"/>
      <c r="L23" s="987"/>
      <c r="M23" s="988"/>
      <c r="N23" s="988"/>
      <c r="O23" s="989"/>
      <c r="P23" s="989"/>
    </row>
    <row r="24" spans="1:16" ht="12.75" hidden="1">
      <c r="A24" s="96"/>
      <c r="B24" s="370" t="s">
        <v>830</v>
      </c>
      <c r="C24" s="802"/>
      <c r="D24" s="986"/>
      <c r="E24" s="986"/>
      <c r="F24" s="109"/>
      <c r="G24" s="109"/>
      <c r="H24" s="109"/>
      <c r="I24" s="986"/>
      <c r="J24" s="109"/>
      <c r="K24" s="986"/>
      <c r="L24" s="987"/>
      <c r="M24" s="988"/>
      <c r="N24" s="988"/>
      <c r="O24" s="989"/>
      <c r="P24" s="989"/>
    </row>
    <row r="25" spans="1:16" ht="12.75" hidden="1">
      <c r="A25" s="96"/>
      <c r="B25" s="20" t="s">
        <v>831</v>
      </c>
      <c r="C25" s="802"/>
      <c r="D25" s="986" t="s">
        <v>832</v>
      </c>
      <c r="E25" s="986" t="s">
        <v>832</v>
      </c>
      <c r="F25" s="109" t="s">
        <v>832</v>
      </c>
      <c r="G25" s="109" t="s">
        <v>833</v>
      </c>
      <c r="H25" s="109" t="s">
        <v>833</v>
      </c>
      <c r="I25" s="986" t="s">
        <v>833</v>
      </c>
      <c r="J25" s="109" t="s">
        <v>833</v>
      </c>
      <c r="K25" s="986" t="s">
        <v>833</v>
      </c>
      <c r="L25" s="987" t="s">
        <v>833</v>
      </c>
      <c r="M25" s="988" t="s">
        <v>833</v>
      </c>
      <c r="N25" s="988" t="s">
        <v>833</v>
      </c>
      <c r="O25" s="989" t="s">
        <v>833</v>
      </c>
      <c r="P25" s="989" t="s">
        <v>833</v>
      </c>
    </row>
    <row r="26" spans="1:16" ht="12.75" hidden="1">
      <c r="A26" s="96"/>
      <c r="B26" s="20" t="s">
        <v>834</v>
      </c>
      <c r="C26" s="802"/>
      <c r="D26" s="986"/>
      <c r="E26" s="986"/>
      <c r="F26" s="109"/>
      <c r="G26" s="109"/>
      <c r="H26" s="109"/>
      <c r="I26" s="986"/>
      <c r="J26" s="109"/>
      <c r="K26" s="986"/>
      <c r="L26" s="987"/>
      <c r="M26" s="988"/>
      <c r="N26" s="988"/>
      <c r="O26" s="989"/>
      <c r="P26" s="989"/>
    </row>
    <row r="27" spans="1:16" ht="12.75" hidden="1">
      <c r="A27" s="96"/>
      <c r="B27" s="20"/>
      <c r="C27" s="802" t="s">
        <v>835</v>
      </c>
      <c r="D27" s="986" t="s">
        <v>836</v>
      </c>
      <c r="E27" s="986" t="s">
        <v>836</v>
      </c>
      <c r="F27" s="109" t="s">
        <v>836</v>
      </c>
      <c r="G27" s="109" t="s">
        <v>837</v>
      </c>
      <c r="H27" s="109" t="s">
        <v>837</v>
      </c>
      <c r="I27" s="986" t="s">
        <v>837</v>
      </c>
      <c r="J27" s="109" t="s">
        <v>837</v>
      </c>
      <c r="K27" s="986" t="s">
        <v>837</v>
      </c>
      <c r="L27" s="987" t="s">
        <v>837</v>
      </c>
      <c r="M27" s="988" t="s">
        <v>837</v>
      </c>
      <c r="N27" s="988" t="s">
        <v>837</v>
      </c>
      <c r="O27" s="989" t="s">
        <v>837</v>
      </c>
      <c r="P27" s="989" t="s">
        <v>837</v>
      </c>
    </row>
    <row r="28" spans="1:16" ht="12.75" hidden="1">
      <c r="A28" s="96"/>
      <c r="B28" s="20"/>
      <c r="C28" s="802" t="s">
        <v>838</v>
      </c>
      <c r="D28" s="986" t="s">
        <v>839</v>
      </c>
      <c r="E28" s="986" t="s">
        <v>839</v>
      </c>
      <c r="F28" s="986" t="s">
        <v>839</v>
      </c>
      <c r="G28" s="986" t="s">
        <v>840</v>
      </c>
      <c r="H28" s="986" t="s">
        <v>840</v>
      </c>
      <c r="I28" s="986" t="s">
        <v>840</v>
      </c>
      <c r="J28" s="986" t="s">
        <v>840</v>
      </c>
      <c r="K28" s="986" t="s">
        <v>840</v>
      </c>
      <c r="L28" s="987" t="s">
        <v>840</v>
      </c>
      <c r="M28" s="988" t="s">
        <v>840</v>
      </c>
      <c r="N28" s="988" t="s">
        <v>840</v>
      </c>
      <c r="O28" s="989" t="s">
        <v>840</v>
      </c>
      <c r="P28" s="989" t="s">
        <v>840</v>
      </c>
    </row>
    <row r="29" spans="1:16" ht="12.75" hidden="1">
      <c r="A29" s="96"/>
      <c r="B29" s="20"/>
      <c r="C29" s="802" t="s">
        <v>841</v>
      </c>
      <c r="D29" s="986" t="s">
        <v>833</v>
      </c>
      <c r="E29" s="986" t="s">
        <v>833</v>
      </c>
      <c r="F29" s="986" t="s">
        <v>833</v>
      </c>
      <c r="G29" s="986" t="s">
        <v>842</v>
      </c>
      <c r="H29" s="986" t="s">
        <v>842</v>
      </c>
      <c r="I29" s="986" t="s">
        <v>842</v>
      </c>
      <c r="J29" s="986" t="s">
        <v>842</v>
      </c>
      <c r="K29" s="986" t="s">
        <v>842</v>
      </c>
      <c r="L29" s="987" t="s">
        <v>842</v>
      </c>
      <c r="M29" s="988" t="s">
        <v>842</v>
      </c>
      <c r="N29" s="988" t="s">
        <v>842</v>
      </c>
      <c r="O29" s="989" t="s">
        <v>842</v>
      </c>
      <c r="P29" s="989" t="s">
        <v>842</v>
      </c>
    </row>
    <row r="30" spans="1:16" ht="12.75" hidden="1">
      <c r="A30" s="96"/>
      <c r="B30" s="20"/>
      <c r="C30" s="802" t="s">
        <v>843</v>
      </c>
      <c r="D30" s="986" t="s">
        <v>844</v>
      </c>
      <c r="E30" s="986" t="s">
        <v>844</v>
      </c>
      <c r="F30" s="986" t="s">
        <v>844</v>
      </c>
      <c r="G30" s="109" t="s">
        <v>845</v>
      </c>
      <c r="H30" s="986" t="s">
        <v>846</v>
      </c>
      <c r="I30" s="986" t="s">
        <v>846</v>
      </c>
      <c r="J30" s="986" t="s">
        <v>846</v>
      </c>
      <c r="K30" s="986" t="s">
        <v>846</v>
      </c>
      <c r="L30" s="987" t="s">
        <v>846</v>
      </c>
      <c r="M30" s="988" t="s">
        <v>846</v>
      </c>
      <c r="N30" s="988" t="s">
        <v>846</v>
      </c>
      <c r="O30" s="989" t="s">
        <v>846</v>
      </c>
      <c r="P30" s="989" t="s">
        <v>846</v>
      </c>
    </row>
    <row r="31" spans="1:16" ht="12.75" hidden="1">
      <c r="A31" s="96"/>
      <c r="B31" s="20"/>
      <c r="C31" s="802" t="s">
        <v>847</v>
      </c>
      <c r="D31" s="986" t="s">
        <v>848</v>
      </c>
      <c r="E31" s="986" t="s">
        <v>848</v>
      </c>
      <c r="F31" s="986" t="s">
        <v>848</v>
      </c>
      <c r="G31" s="109" t="s">
        <v>849</v>
      </c>
      <c r="H31" s="986" t="s">
        <v>850</v>
      </c>
      <c r="I31" s="986" t="s">
        <v>850</v>
      </c>
      <c r="J31" s="986" t="s">
        <v>850</v>
      </c>
      <c r="K31" s="986" t="s">
        <v>850</v>
      </c>
      <c r="L31" s="987" t="s">
        <v>850</v>
      </c>
      <c r="M31" s="988" t="s">
        <v>850</v>
      </c>
      <c r="N31" s="988" t="s">
        <v>850</v>
      </c>
      <c r="O31" s="989" t="s">
        <v>850</v>
      </c>
      <c r="P31" s="989" t="s">
        <v>850</v>
      </c>
    </row>
    <row r="32" spans="1:16" ht="7.5" customHeight="1" hidden="1">
      <c r="A32" s="96"/>
      <c r="B32" s="20"/>
      <c r="C32" s="802"/>
      <c r="D32" s="986"/>
      <c r="E32" s="986"/>
      <c r="F32" s="109"/>
      <c r="G32" s="109"/>
      <c r="H32" s="109"/>
      <c r="I32" s="986"/>
      <c r="J32" s="109"/>
      <c r="K32" s="986"/>
      <c r="L32" s="987"/>
      <c r="M32" s="988"/>
      <c r="N32" s="988"/>
      <c r="O32" s="989"/>
      <c r="P32" s="989"/>
    </row>
    <row r="33" spans="1:16" ht="12.75" hidden="1">
      <c r="A33" s="96"/>
      <c r="B33" s="370" t="s">
        <v>851</v>
      </c>
      <c r="C33" s="802"/>
      <c r="D33" s="986"/>
      <c r="E33" s="986"/>
      <c r="F33" s="109"/>
      <c r="G33" s="109"/>
      <c r="H33" s="109"/>
      <c r="I33" s="986"/>
      <c r="J33" s="109"/>
      <c r="K33" s="986"/>
      <c r="L33" s="987"/>
      <c r="M33" s="988"/>
      <c r="N33" s="988"/>
      <c r="O33" s="989"/>
      <c r="P33" s="989"/>
    </row>
    <row r="34" spans="1:16" ht="12.75" hidden="1">
      <c r="A34" s="96"/>
      <c r="B34" s="20" t="s">
        <v>852</v>
      </c>
      <c r="C34" s="802"/>
      <c r="D34" s="986" t="s">
        <v>853</v>
      </c>
      <c r="E34" s="986" t="s">
        <v>853</v>
      </c>
      <c r="F34" s="109" t="s">
        <v>853</v>
      </c>
      <c r="G34" s="109" t="s">
        <v>853</v>
      </c>
      <c r="H34" s="109" t="s">
        <v>853</v>
      </c>
      <c r="I34" s="986" t="s">
        <v>853</v>
      </c>
      <c r="J34" s="109" t="s">
        <v>853</v>
      </c>
      <c r="K34" s="986" t="s">
        <v>853</v>
      </c>
      <c r="L34" s="987" t="s">
        <v>853</v>
      </c>
      <c r="M34" s="988" t="s">
        <v>853</v>
      </c>
      <c r="N34" s="988" t="s">
        <v>853</v>
      </c>
      <c r="O34" s="989" t="s">
        <v>853</v>
      </c>
      <c r="P34" s="989" t="s">
        <v>853</v>
      </c>
    </row>
    <row r="35" spans="1:16" ht="12.75" hidden="1">
      <c r="A35" s="96"/>
      <c r="B35" s="107" t="s">
        <v>854</v>
      </c>
      <c r="C35" s="802"/>
      <c r="D35" s="986" t="s">
        <v>855</v>
      </c>
      <c r="E35" s="986" t="s">
        <v>855</v>
      </c>
      <c r="F35" s="109" t="s">
        <v>855</v>
      </c>
      <c r="G35" s="109" t="s">
        <v>856</v>
      </c>
      <c r="H35" s="109" t="s">
        <v>856</v>
      </c>
      <c r="I35" s="986" t="s">
        <v>856</v>
      </c>
      <c r="J35" s="109" t="s">
        <v>856</v>
      </c>
      <c r="K35" s="986" t="s">
        <v>856</v>
      </c>
      <c r="L35" s="987" t="s">
        <v>856</v>
      </c>
      <c r="M35" s="988" t="s">
        <v>856</v>
      </c>
      <c r="N35" s="988" t="s">
        <v>856</v>
      </c>
      <c r="O35" s="989" t="s">
        <v>856</v>
      </c>
      <c r="P35" s="989" t="s">
        <v>856</v>
      </c>
    </row>
    <row r="36" spans="1:16" ht="12.75" hidden="1">
      <c r="A36" s="96"/>
      <c r="B36" s="107" t="s">
        <v>857</v>
      </c>
      <c r="C36" s="802"/>
      <c r="D36" s="986" t="s">
        <v>858</v>
      </c>
      <c r="E36" s="986" t="s">
        <v>858</v>
      </c>
      <c r="F36" s="109" t="s">
        <v>858</v>
      </c>
      <c r="G36" s="109" t="s">
        <v>859</v>
      </c>
      <c r="H36" s="109" t="s">
        <v>859</v>
      </c>
      <c r="I36" s="986" t="s">
        <v>859</v>
      </c>
      <c r="J36" s="109" t="s">
        <v>859</v>
      </c>
      <c r="K36" s="986" t="s">
        <v>859</v>
      </c>
      <c r="L36" s="987" t="s">
        <v>859</v>
      </c>
      <c r="M36" s="988" t="s">
        <v>859</v>
      </c>
      <c r="N36" s="988" t="s">
        <v>859</v>
      </c>
      <c r="O36" s="989" t="s">
        <v>859</v>
      </c>
      <c r="P36" s="989" t="s">
        <v>859</v>
      </c>
    </row>
    <row r="37" spans="1:16" ht="12.75" hidden="1">
      <c r="A37" s="96"/>
      <c r="B37" s="107" t="s">
        <v>860</v>
      </c>
      <c r="C37" s="802"/>
      <c r="D37" s="986" t="s">
        <v>861</v>
      </c>
      <c r="E37" s="986" t="s">
        <v>861</v>
      </c>
      <c r="F37" s="109" t="s">
        <v>861</v>
      </c>
      <c r="G37" s="109" t="s">
        <v>862</v>
      </c>
      <c r="H37" s="109" t="s">
        <v>862</v>
      </c>
      <c r="I37" s="986" t="s">
        <v>862</v>
      </c>
      <c r="J37" s="109" t="s">
        <v>862</v>
      </c>
      <c r="K37" s="986" t="s">
        <v>862</v>
      </c>
      <c r="L37" s="987" t="s">
        <v>862</v>
      </c>
      <c r="M37" s="988" t="s">
        <v>862</v>
      </c>
      <c r="N37" s="988" t="s">
        <v>862</v>
      </c>
      <c r="O37" s="989" t="s">
        <v>862</v>
      </c>
      <c r="P37" s="989" t="s">
        <v>862</v>
      </c>
    </row>
    <row r="38" spans="1:16" ht="12.75" hidden="1">
      <c r="A38" s="96"/>
      <c r="B38" s="107" t="s">
        <v>863</v>
      </c>
      <c r="C38" s="802"/>
      <c r="D38" s="986" t="s">
        <v>864</v>
      </c>
      <c r="E38" s="986" t="s">
        <v>864</v>
      </c>
      <c r="F38" s="109" t="s">
        <v>864</v>
      </c>
      <c r="G38" s="109" t="s">
        <v>865</v>
      </c>
      <c r="H38" s="109" t="s">
        <v>866</v>
      </c>
      <c r="I38" s="986" t="s">
        <v>866</v>
      </c>
      <c r="J38" s="109" t="s">
        <v>866</v>
      </c>
      <c r="K38" s="986" t="s">
        <v>866</v>
      </c>
      <c r="L38" s="987" t="s">
        <v>866</v>
      </c>
      <c r="M38" s="988" t="s">
        <v>866</v>
      </c>
      <c r="N38" s="988" t="s">
        <v>866</v>
      </c>
      <c r="O38" s="989" t="s">
        <v>866</v>
      </c>
      <c r="P38" s="989" t="s">
        <v>866</v>
      </c>
    </row>
    <row r="39" spans="1:16" ht="7.5" customHeight="1" hidden="1">
      <c r="A39" s="990"/>
      <c r="B39" s="1002"/>
      <c r="C39" s="813"/>
      <c r="D39" s="986"/>
      <c r="E39" s="986"/>
      <c r="F39" s="109"/>
      <c r="G39" s="109"/>
      <c r="H39" s="109"/>
      <c r="I39" s="986"/>
      <c r="J39" s="109"/>
      <c r="K39" s="986"/>
      <c r="L39" s="987"/>
      <c r="M39" s="988"/>
      <c r="N39" s="988"/>
      <c r="O39" s="989"/>
      <c r="P39" s="989"/>
    </row>
    <row r="40" spans="1:16" s="1011" customFormat="1" ht="12.75" hidden="1">
      <c r="A40" s="1003"/>
      <c r="B40" s="1004" t="s">
        <v>867</v>
      </c>
      <c r="C40" s="1005"/>
      <c r="D40" s="1006">
        <v>4</v>
      </c>
      <c r="E40" s="1006">
        <v>4</v>
      </c>
      <c r="F40" s="1007">
        <v>4</v>
      </c>
      <c r="G40" s="1007"/>
      <c r="H40" s="1007"/>
      <c r="I40" s="1006"/>
      <c r="J40" s="1007"/>
      <c r="K40" s="1006"/>
      <c r="L40" s="1008"/>
      <c r="M40" s="1009"/>
      <c r="N40" s="1009"/>
      <c r="O40" s="1010"/>
      <c r="P40" s="1010"/>
    </row>
    <row r="41" spans="1:16" ht="12.75" hidden="1">
      <c r="A41" s="18" t="s">
        <v>868</v>
      </c>
      <c r="B41" s="20"/>
      <c r="C41" s="20"/>
      <c r="D41" s="716"/>
      <c r="E41" s="716"/>
      <c r="F41" s="18"/>
      <c r="G41" s="18"/>
      <c r="H41" s="18"/>
      <c r="I41" s="716"/>
      <c r="J41" s="18"/>
      <c r="K41" s="716"/>
      <c r="L41" s="716"/>
      <c r="M41" s="419"/>
      <c r="N41" s="419"/>
      <c r="O41" s="419"/>
      <c r="P41" s="419"/>
    </row>
    <row r="42" spans="1:16" ht="12.75" hidden="1">
      <c r="A42" s="18"/>
      <c r="B42" s="20" t="s">
        <v>869</v>
      </c>
      <c r="C42" s="20"/>
      <c r="D42" s="716"/>
      <c r="E42" s="716"/>
      <c r="F42" s="18"/>
      <c r="G42" s="18"/>
      <c r="H42" s="18"/>
      <c r="I42" s="716"/>
      <c r="J42" s="18"/>
      <c r="K42" s="716"/>
      <c r="L42" s="716"/>
      <c r="M42" s="419"/>
      <c r="N42" s="419"/>
      <c r="O42" s="419"/>
      <c r="P42" s="419"/>
    </row>
    <row r="43" spans="1:16" ht="12.75" hidden="1">
      <c r="A43" s="18"/>
      <c r="B43" s="20" t="s">
        <v>870</v>
      </c>
      <c r="C43" s="20"/>
      <c r="D43" s="716"/>
      <c r="E43" s="716"/>
      <c r="F43" s="18"/>
      <c r="G43" s="18"/>
      <c r="H43" s="18"/>
      <c r="I43" s="716"/>
      <c r="J43" s="18"/>
      <c r="K43" s="716"/>
      <c r="L43" s="716"/>
      <c r="M43" s="419"/>
      <c r="N43" s="419"/>
      <c r="O43" s="419"/>
      <c r="P43" s="419"/>
    </row>
    <row r="44" spans="1:16" ht="12.75" hidden="1">
      <c r="A44" s="18"/>
      <c r="B44" s="20" t="s">
        <v>871</v>
      </c>
      <c r="C44" s="20"/>
      <c r="D44" s="716"/>
      <c r="E44" s="716"/>
      <c r="F44" s="18"/>
      <c r="G44" s="18"/>
      <c r="H44" s="18"/>
      <c r="I44" s="716"/>
      <c r="J44" s="18"/>
      <c r="K44" s="716"/>
      <c r="L44" s="716"/>
      <c r="M44" s="419"/>
      <c r="N44" s="419"/>
      <c r="O44" s="419"/>
      <c r="P44" s="419"/>
    </row>
    <row r="45" spans="1:16" ht="12.75" hidden="1">
      <c r="A45" s="18"/>
      <c r="B45" s="20" t="s">
        <v>872</v>
      </c>
      <c r="C45" s="20"/>
      <c r="D45" s="716"/>
      <c r="E45" s="716"/>
      <c r="F45" s="18"/>
      <c r="G45" s="18"/>
      <c r="H45" s="18"/>
      <c r="I45" s="716"/>
      <c r="J45" s="18"/>
      <c r="K45" s="716"/>
      <c r="L45" s="716"/>
      <c r="M45" s="419"/>
      <c r="N45" s="419"/>
      <c r="O45" s="419"/>
      <c r="P45" s="419"/>
    </row>
    <row r="46" spans="1:16" ht="12.75" hidden="1">
      <c r="A46" s="18"/>
      <c r="B46" s="20"/>
      <c r="C46" s="20"/>
      <c r="D46" s="716"/>
      <c r="E46" s="716"/>
      <c r="F46" s="18"/>
      <c r="G46" s="18"/>
      <c r="H46" s="18"/>
      <c r="I46" s="716"/>
      <c r="J46" s="18"/>
      <c r="K46" s="716"/>
      <c r="L46" s="716"/>
      <c r="M46" s="419"/>
      <c r="N46" s="419"/>
      <c r="O46" s="419"/>
      <c r="P46" s="419"/>
    </row>
    <row r="47" spans="1:16" ht="12.75" hidden="1">
      <c r="A47" s="18" t="s">
        <v>873</v>
      </c>
      <c r="B47" s="20" t="s">
        <v>874</v>
      </c>
      <c r="C47" s="20"/>
      <c r="D47" s="716"/>
      <c r="E47" s="716"/>
      <c r="F47" s="18"/>
      <c r="G47" s="18"/>
      <c r="H47" s="18"/>
      <c r="I47" s="716"/>
      <c r="J47" s="18"/>
      <c r="K47" s="716"/>
      <c r="L47" s="716"/>
      <c r="M47" s="419"/>
      <c r="N47" s="419"/>
      <c r="O47" s="419"/>
      <c r="P47" s="419"/>
    </row>
    <row r="48" spans="1:16" ht="12.75" hidden="1">
      <c r="A48" s="18"/>
      <c r="B48" s="20"/>
      <c r="C48" s="20" t="s">
        <v>830</v>
      </c>
      <c r="D48" s="716"/>
      <c r="E48" s="716"/>
      <c r="F48" s="18"/>
      <c r="G48" s="18"/>
      <c r="H48" s="18"/>
      <c r="I48" s="716"/>
      <c r="J48" s="18"/>
      <c r="K48" s="716"/>
      <c r="L48" s="716"/>
      <c r="M48" s="419"/>
      <c r="N48" s="419"/>
      <c r="O48" s="419"/>
      <c r="P48" s="419"/>
    </row>
    <row r="49" spans="1:16" ht="12.75" hidden="1">
      <c r="A49" s="18"/>
      <c r="B49" s="20"/>
      <c r="C49" s="20" t="s">
        <v>834</v>
      </c>
      <c r="D49" s="716"/>
      <c r="E49" s="716"/>
      <c r="F49" s="18"/>
      <c r="G49" s="18"/>
      <c r="H49" s="18"/>
      <c r="I49" s="716"/>
      <c r="J49" s="18"/>
      <c r="K49" s="716"/>
      <c r="L49" s="716"/>
      <c r="M49" s="419"/>
      <c r="N49" s="419"/>
      <c r="O49" s="419"/>
      <c r="P49" s="419"/>
    </row>
    <row r="50" spans="1:16" ht="12.75" hidden="1">
      <c r="A50" s="18"/>
      <c r="B50" s="20"/>
      <c r="C50" s="1012" t="s">
        <v>838</v>
      </c>
      <c r="D50" s="716"/>
      <c r="E50" s="716"/>
      <c r="F50" s="18"/>
      <c r="G50" s="18"/>
      <c r="H50" s="18"/>
      <c r="I50" s="716"/>
      <c r="J50" s="18"/>
      <c r="K50" s="716"/>
      <c r="L50" s="716"/>
      <c r="M50" s="419"/>
      <c r="N50" s="419"/>
      <c r="O50" s="419"/>
      <c r="P50" s="419"/>
    </row>
    <row r="51" spans="1:16" ht="12.75" hidden="1">
      <c r="A51" s="18"/>
      <c r="B51" s="20"/>
      <c r="C51" s="1012" t="s">
        <v>841</v>
      </c>
      <c r="D51" s="716"/>
      <c r="E51" s="716"/>
      <c r="F51" s="18"/>
      <c r="G51" s="18"/>
      <c r="H51" s="18"/>
      <c r="I51" s="716"/>
      <c r="J51" s="18"/>
      <c r="K51" s="716"/>
      <c r="L51" s="716"/>
      <c r="M51" s="419"/>
      <c r="N51" s="419"/>
      <c r="O51" s="419"/>
      <c r="P51" s="419"/>
    </row>
    <row r="52" spans="1:16" ht="12.75" hidden="1">
      <c r="A52" s="18"/>
      <c r="B52" s="20"/>
      <c r="C52" s="1012" t="s">
        <v>843</v>
      </c>
      <c r="D52" s="716"/>
      <c r="E52" s="716"/>
      <c r="F52" s="18"/>
      <c r="G52" s="18"/>
      <c r="H52" s="18"/>
      <c r="I52" s="716"/>
      <c r="J52" s="18"/>
      <c r="K52" s="716"/>
      <c r="L52" s="716"/>
      <c r="M52" s="419"/>
      <c r="N52" s="419"/>
      <c r="O52" s="419"/>
      <c r="P52" s="419"/>
    </row>
    <row r="53" spans="1:16" ht="12.75" hidden="1">
      <c r="A53" s="18"/>
      <c r="B53" s="20"/>
      <c r="C53" s="1012" t="s">
        <v>892</v>
      </c>
      <c r="D53" s="716"/>
      <c r="E53" s="716"/>
      <c r="F53" s="18"/>
      <c r="G53" s="18"/>
      <c r="H53" s="18"/>
      <c r="I53" s="716"/>
      <c r="J53" s="18"/>
      <c r="K53" s="716"/>
      <c r="L53" s="716"/>
      <c r="M53" s="419"/>
      <c r="N53" s="419"/>
      <c r="O53" s="419"/>
      <c r="P53" s="419"/>
    </row>
    <row r="54" spans="1:16" ht="12.75" hidden="1">
      <c r="A54" s="18"/>
      <c r="B54" s="20"/>
      <c r="C54" s="1012" t="s">
        <v>893</v>
      </c>
      <c r="D54" s="716"/>
      <c r="E54" s="716"/>
      <c r="F54" s="18"/>
      <c r="G54" s="18"/>
      <c r="H54" s="18"/>
      <c r="I54" s="716"/>
      <c r="J54" s="18"/>
      <c r="K54" s="716"/>
      <c r="L54" s="716"/>
      <c r="M54" s="419"/>
      <c r="N54" s="419"/>
      <c r="O54" s="419"/>
      <c r="P54" s="419"/>
    </row>
    <row r="55" spans="1:16" ht="12.75" hidden="1">
      <c r="A55" s="18"/>
      <c r="B55" s="20"/>
      <c r="C55" s="1012" t="s">
        <v>894</v>
      </c>
      <c r="D55" s="716"/>
      <c r="E55" s="716"/>
      <c r="F55" s="18"/>
      <c r="G55" s="18"/>
      <c r="H55" s="18"/>
      <c r="I55" s="716"/>
      <c r="J55" s="18"/>
      <c r="K55" s="716"/>
      <c r="L55" s="716"/>
      <c r="M55" s="419"/>
      <c r="N55" s="419"/>
      <c r="O55" s="419"/>
      <c r="P55" s="419"/>
    </row>
    <row r="56" spans="1:16" ht="12.75" hidden="1">
      <c r="A56" s="18"/>
      <c r="B56" s="20"/>
      <c r="C56" s="1012" t="s">
        <v>895</v>
      </c>
      <c r="D56" s="716"/>
      <c r="E56" s="716"/>
      <c r="F56" s="18"/>
      <c r="G56" s="18"/>
      <c r="H56" s="18"/>
      <c r="I56" s="716"/>
      <c r="J56" s="18"/>
      <c r="K56" s="716"/>
      <c r="L56" s="716"/>
      <c r="M56" s="419"/>
      <c r="N56" s="419"/>
      <c r="O56" s="419"/>
      <c r="P56" s="419"/>
    </row>
    <row r="57" spans="1:16" ht="12.75" hidden="1">
      <c r="A57" s="18"/>
      <c r="B57" s="20"/>
      <c r="C57" s="20" t="s">
        <v>851</v>
      </c>
      <c r="D57" s="716"/>
      <c r="E57" s="716"/>
      <c r="F57" s="18"/>
      <c r="G57" s="18"/>
      <c r="H57" s="18"/>
      <c r="I57" s="716"/>
      <c r="J57" s="18"/>
      <c r="K57" s="716"/>
      <c r="L57" s="716"/>
      <c r="M57" s="419"/>
      <c r="N57" s="419"/>
      <c r="O57" s="419"/>
      <c r="P57" s="419"/>
    </row>
    <row r="58" spans="1:16" ht="12.75" hidden="1">
      <c r="A58" s="18"/>
      <c r="B58" s="20"/>
      <c r="C58" s="20" t="s">
        <v>852</v>
      </c>
      <c r="D58" s="716"/>
      <c r="E58" s="716"/>
      <c r="F58" s="18"/>
      <c r="G58" s="18"/>
      <c r="H58" s="18"/>
      <c r="I58" s="716"/>
      <c r="J58" s="18"/>
      <c r="K58" s="716"/>
      <c r="L58" s="716"/>
      <c r="M58" s="419"/>
      <c r="N58" s="419"/>
      <c r="O58" s="419"/>
      <c r="P58" s="419"/>
    </row>
    <row r="59" spans="1:16" ht="12.75" hidden="1">
      <c r="A59" s="18"/>
      <c r="B59" s="20"/>
      <c r="C59" s="34" t="s">
        <v>896</v>
      </c>
      <c r="D59" s="716"/>
      <c r="E59" s="716"/>
      <c r="F59" s="18"/>
      <c r="G59" s="18"/>
      <c r="H59" s="18"/>
      <c r="I59" s="716"/>
      <c r="J59" s="18"/>
      <c r="K59" s="716"/>
      <c r="L59" s="716"/>
      <c r="M59" s="419"/>
      <c r="N59" s="419"/>
      <c r="O59" s="419"/>
      <c r="P59" s="419"/>
    </row>
    <row r="60" spans="1:16" ht="12.75" hidden="1">
      <c r="A60" s="18"/>
      <c r="B60" s="20"/>
      <c r="C60" s="34" t="s">
        <v>897</v>
      </c>
      <c r="D60" s="716"/>
      <c r="E60" s="716"/>
      <c r="F60" s="18"/>
      <c r="G60" s="18"/>
      <c r="H60" s="18"/>
      <c r="I60" s="716"/>
      <c r="J60" s="18"/>
      <c r="K60" s="716"/>
      <c r="L60" s="716"/>
      <c r="M60" s="419"/>
      <c r="N60" s="419"/>
      <c r="O60" s="419"/>
      <c r="P60" s="419"/>
    </row>
    <row r="61" spans="1:16" ht="12.75" hidden="1">
      <c r="A61" s="18"/>
      <c r="B61" s="20"/>
      <c r="C61" s="107" t="s">
        <v>860</v>
      </c>
      <c r="D61" s="716"/>
      <c r="E61" s="716"/>
      <c r="F61" s="18"/>
      <c r="G61" s="18"/>
      <c r="H61" s="18"/>
      <c r="I61" s="716"/>
      <c r="J61" s="18"/>
      <c r="K61" s="716"/>
      <c r="L61" s="716"/>
      <c r="M61" s="419"/>
      <c r="N61" s="419"/>
      <c r="O61" s="419"/>
      <c r="P61" s="419"/>
    </row>
    <row r="62" spans="1:16" ht="12.75" hidden="1">
      <c r="A62" s="18"/>
      <c r="B62" s="20"/>
      <c r="C62" s="107"/>
      <c r="D62" s="716"/>
      <c r="E62" s="716"/>
      <c r="F62" s="18"/>
      <c r="G62" s="18"/>
      <c r="H62" s="18"/>
      <c r="I62" s="716"/>
      <c r="J62" s="18"/>
      <c r="K62" s="716"/>
      <c r="L62" s="716"/>
      <c r="M62" s="419"/>
      <c r="N62" s="419"/>
      <c r="O62" s="419"/>
      <c r="P62" s="419"/>
    </row>
    <row r="63" spans="1:16" ht="12.75" hidden="1">
      <c r="A63" s="106" t="s">
        <v>898</v>
      </c>
      <c r="B63" s="20"/>
      <c r="C63" s="20"/>
      <c r="D63" s="716"/>
      <c r="E63" s="716"/>
      <c r="F63" s="18"/>
      <c r="G63" s="18"/>
      <c r="H63" s="18"/>
      <c r="I63" s="716"/>
      <c r="J63" s="18"/>
      <c r="K63" s="716"/>
      <c r="L63" s="716"/>
      <c r="M63" s="419"/>
      <c r="N63" s="419"/>
      <c r="O63" s="419"/>
      <c r="P63" s="419"/>
    </row>
    <row r="64" spans="1:16" ht="12.75" hidden="1">
      <c r="A64" s="106" t="s">
        <v>899</v>
      </c>
      <c r="B64" s="20"/>
      <c r="C64" s="20"/>
      <c r="D64" s="716"/>
      <c r="E64" s="716"/>
      <c r="F64" s="18"/>
      <c r="G64" s="18"/>
      <c r="H64" s="18"/>
      <c r="I64" s="716"/>
      <c r="J64" s="18"/>
      <c r="K64" s="716"/>
      <c r="L64" s="716"/>
      <c r="M64" s="419"/>
      <c r="N64" s="419"/>
      <c r="O64" s="419"/>
      <c r="P64" s="419"/>
    </row>
    <row r="65" spans="2:3" ht="12.75" hidden="1">
      <c r="B65" s="1013"/>
      <c r="C65" s="1013"/>
    </row>
    <row r="66" spans="1:24" s="826" customFormat="1" ht="12.75">
      <c r="A66" s="1664" t="s">
        <v>469</v>
      </c>
      <c r="B66" s="1664"/>
      <c r="C66" s="1664"/>
      <c r="D66" s="1664"/>
      <c r="E66" s="1664"/>
      <c r="F66" s="1664"/>
      <c r="G66" s="1664"/>
      <c r="H66" s="1664"/>
      <c r="I66" s="1664"/>
      <c r="J66" s="1664"/>
      <c r="K66" s="1664"/>
      <c r="L66" s="1664"/>
      <c r="M66" s="1664"/>
      <c r="N66" s="1664"/>
      <c r="O66" s="1664"/>
      <c r="P66" s="1664"/>
      <c r="Q66" s="1664"/>
      <c r="R66" s="1664"/>
      <c r="S66" s="1664"/>
      <c r="T66" s="1664"/>
      <c r="U66" s="1664"/>
      <c r="V66" s="1664"/>
      <c r="W66" s="1664"/>
      <c r="X66" s="1664"/>
    </row>
    <row r="67" spans="1:24" ht="15.75">
      <c r="A67" s="1645" t="s">
        <v>803</v>
      </c>
      <c r="B67" s="1645"/>
      <c r="C67" s="1645"/>
      <c r="D67" s="1645"/>
      <c r="E67" s="1645"/>
      <c r="F67" s="1645"/>
      <c r="G67" s="1645"/>
      <c r="H67" s="1645"/>
      <c r="I67" s="1645"/>
      <c r="J67" s="1645"/>
      <c r="K67" s="1645"/>
      <c r="L67" s="1645"/>
      <c r="M67" s="1645"/>
      <c r="N67" s="1645"/>
      <c r="O67" s="1645"/>
      <c r="P67" s="1645"/>
      <c r="Q67" s="1645"/>
      <c r="R67" s="1645"/>
      <c r="S67" s="1645"/>
      <c r="T67" s="1645"/>
      <c r="U67" s="1645"/>
      <c r="V67" s="1645"/>
      <c r="W67" s="1645"/>
      <c r="X67" s="1645"/>
    </row>
    <row r="68" spans="1:24" ht="12.75">
      <c r="A68" s="1627" t="s">
        <v>900</v>
      </c>
      <c r="B68" s="1627"/>
      <c r="C68" s="1627"/>
      <c r="D68" s="1627"/>
      <c r="E68" s="1627"/>
      <c r="F68" s="1627"/>
      <c r="G68" s="1627"/>
      <c r="H68" s="1627"/>
      <c r="I68" s="1627"/>
      <c r="J68" s="1627"/>
      <c r="K68" s="1627"/>
      <c r="L68" s="1627"/>
      <c r="M68" s="1627"/>
      <c r="N68" s="1627"/>
      <c r="O68" s="1627"/>
      <c r="P68" s="1627"/>
      <c r="Q68" s="1627"/>
      <c r="R68" s="1627"/>
      <c r="S68" s="1627"/>
      <c r="T68" s="1627"/>
      <c r="U68" s="1627"/>
      <c r="V68" s="1627"/>
      <c r="W68" s="1627"/>
      <c r="X68" s="1627"/>
    </row>
    <row r="69" spans="1:21" ht="13.5" thickBot="1">
      <c r="A69" s="18"/>
      <c r="B69" s="18"/>
      <c r="C69" s="18"/>
      <c r="D69" s="716"/>
      <c r="E69" s="716"/>
      <c r="F69" s="18"/>
      <c r="G69" s="18"/>
      <c r="H69" s="18"/>
      <c r="I69" s="716"/>
      <c r="J69" s="18"/>
      <c r="K69" s="716"/>
      <c r="L69" s="716"/>
      <c r="M69" s="419"/>
      <c r="N69" s="419"/>
      <c r="O69" s="419"/>
      <c r="P69" s="419"/>
      <c r="U69" s="1342"/>
    </row>
    <row r="70" spans="1:24" ht="12.75">
      <c r="A70" s="1680" t="s">
        <v>805</v>
      </c>
      <c r="B70" s="1681"/>
      <c r="C70" s="1682"/>
      <c r="D70" s="1014">
        <v>2003</v>
      </c>
      <c r="E70" s="1014">
        <v>2004</v>
      </c>
      <c r="F70" s="1014">
        <v>2005</v>
      </c>
      <c r="G70" s="1014">
        <v>2005</v>
      </c>
      <c r="H70" s="1014">
        <v>2006</v>
      </c>
      <c r="I70" s="1014">
        <v>2006</v>
      </c>
      <c r="J70" s="1014">
        <v>2006</v>
      </c>
      <c r="K70" s="1014">
        <v>2006</v>
      </c>
      <c r="L70" s="1014">
        <v>2007</v>
      </c>
      <c r="M70" s="1014">
        <v>2007</v>
      </c>
      <c r="N70" s="1014">
        <v>2007</v>
      </c>
      <c r="O70" s="1014">
        <v>2007</v>
      </c>
      <c r="P70" s="1014">
        <v>2008</v>
      </c>
      <c r="Q70" s="1014">
        <v>2008</v>
      </c>
      <c r="R70" s="1014">
        <v>2008</v>
      </c>
      <c r="S70" s="1014">
        <v>2008</v>
      </c>
      <c r="T70" s="1014">
        <v>2008</v>
      </c>
      <c r="U70" s="1341">
        <v>2008</v>
      </c>
      <c r="V70" s="1014">
        <v>2008</v>
      </c>
      <c r="W70" s="1014">
        <v>2008</v>
      </c>
      <c r="X70" s="1014">
        <v>2008</v>
      </c>
    </row>
    <row r="71" spans="1:24" ht="12.75">
      <c r="A71" s="1683" t="s">
        <v>901</v>
      </c>
      <c r="B71" s="1684"/>
      <c r="C71" s="1685"/>
      <c r="D71" s="516" t="s">
        <v>500</v>
      </c>
      <c r="E71" s="516" t="s">
        <v>500</v>
      </c>
      <c r="F71" s="516" t="s">
        <v>500</v>
      </c>
      <c r="G71" s="516" t="s">
        <v>396</v>
      </c>
      <c r="H71" s="516" t="s">
        <v>399</v>
      </c>
      <c r="I71" s="516" t="s">
        <v>402</v>
      </c>
      <c r="J71" s="516" t="s">
        <v>500</v>
      </c>
      <c r="K71" s="516" t="s">
        <v>396</v>
      </c>
      <c r="L71" s="516" t="s">
        <v>399</v>
      </c>
      <c r="M71" s="516" t="s">
        <v>402</v>
      </c>
      <c r="N71" s="516" t="s">
        <v>500</v>
      </c>
      <c r="O71" s="516" t="s">
        <v>396</v>
      </c>
      <c r="P71" s="516" t="s">
        <v>399</v>
      </c>
      <c r="Q71" s="516" t="s">
        <v>400</v>
      </c>
      <c r="R71" s="516" t="s">
        <v>401</v>
      </c>
      <c r="S71" s="516" t="s">
        <v>402</v>
      </c>
      <c r="T71" s="516" t="s">
        <v>403</v>
      </c>
      <c r="U71" s="516" t="s">
        <v>499</v>
      </c>
      <c r="V71" s="516" t="s">
        <v>500</v>
      </c>
      <c r="W71" s="516" t="s">
        <v>49</v>
      </c>
      <c r="X71" s="516" t="s">
        <v>391</v>
      </c>
    </row>
    <row r="72" spans="1:24" ht="12.75">
      <c r="A72" s="584" t="s">
        <v>902</v>
      </c>
      <c r="B72" s="20"/>
      <c r="C72" s="802"/>
      <c r="D72" s="988"/>
      <c r="E72" s="988"/>
      <c r="F72" s="1015"/>
      <c r="G72" s="1015"/>
      <c r="H72" s="1015"/>
      <c r="I72" s="988"/>
      <c r="J72" s="988"/>
      <c r="K72" s="988"/>
      <c r="L72" s="988"/>
      <c r="M72" s="988"/>
      <c r="N72" s="967"/>
      <c r="O72" s="967"/>
      <c r="P72" s="967"/>
      <c r="Q72" s="967"/>
      <c r="R72" s="967"/>
      <c r="S72" s="967"/>
      <c r="T72" s="967"/>
      <c r="U72" s="1013"/>
      <c r="V72" s="1013"/>
      <c r="W72" s="1013"/>
      <c r="X72" s="1013"/>
    </row>
    <row r="73" spans="1:24" ht="12.75">
      <c r="A73" s="584"/>
      <c r="B73" s="20" t="s">
        <v>819</v>
      </c>
      <c r="C73" s="802"/>
      <c r="D73" s="993">
        <v>6</v>
      </c>
      <c r="E73" s="993">
        <v>6</v>
      </c>
      <c r="F73" s="519">
        <v>5</v>
      </c>
      <c r="G73" s="519">
        <v>5</v>
      </c>
      <c r="H73" s="519">
        <v>5</v>
      </c>
      <c r="I73" s="993">
        <v>5</v>
      </c>
      <c r="J73" s="993">
        <v>5</v>
      </c>
      <c r="K73" s="993">
        <v>5</v>
      </c>
      <c r="L73" s="993">
        <v>5</v>
      </c>
      <c r="M73" s="993">
        <v>5</v>
      </c>
      <c r="N73" s="993">
        <v>5</v>
      </c>
      <c r="O73" s="993">
        <v>5</v>
      </c>
      <c r="P73" s="993">
        <v>5</v>
      </c>
      <c r="Q73" s="993">
        <v>5</v>
      </c>
      <c r="R73" s="993">
        <v>5</v>
      </c>
      <c r="S73" s="993">
        <v>5</v>
      </c>
      <c r="T73" s="993">
        <v>5</v>
      </c>
      <c r="U73" s="993">
        <v>5</v>
      </c>
      <c r="V73" s="993">
        <v>5</v>
      </c>
      <c r="W73" s="993">
        <v>5</v>
      </c>
      <c r="X73" s="993">
        <v>5</v>
      </c>
    </row>
    <row r="74" spans="1:24" ht="12.75">
      <c r="A74" s="57"/>
      <c r="B74" s="20" t="s">
        <v>903</v>
      </c>
      <c r="C74" s="802"/>
      <c r="D74" s="988">
        <v>5.5</v>
      </c>
      <c r="E74" s="988">
        <v>5.5</v>
      </c>
      <c r="F74" s="1015">
        <v>5.5</v>
      </c>
      <c r="G74" s="519">
        <v>6</v>
      </c>
      <c r="H74" s="519">
        <v>6</v>
      </c>
      <c r="I74" s="988">
        <v>6.25</v>
      </c>
      <c r="J74" s="988">
        <v>6.25</v>
      </c>
      <c r="K74" s="988">
        <v>6.25</v>
      </c>
      <c r="L74" s="988">
        <v>6.25</v>
      </c>
      <c r="M74" s="988">
        <v>6.25</v>
      </c>
      <c r="N74" s="988">
        <v>6.25</v>
      </c>
      <c r="O74" s="988">
        <v>6.25</v>
      </c>
      <c r="P74" s="988">
        <v>6.25</v>
      </c>
      <c r="Q74" s="988">
        <v>6.25</v>
      </c>
      <c r="R74" s="988">
        <v>6.25</v>
      </c>
      <c r="S74" s="988">
        <v>6.25</v>
      </c>
      <c r="T74" s="988">
        <v>6.25</v>
      </c>
      <c r="U74" s="988">
        <v>6.25</v>
      </c>
      <c r="V74" s="988">
        <v>6.25</v>
      </c>
      <c r="W74" s="988">
        <v>6.25</v>
      </c>
      <c r="X74" s="988">
        <v>6.25</v>
      </c>
    </row>
    <row r="75" spans="1:24" ht="12.75" hidden="1">
      <c r="A75" s="421"/>
      <c r="B75" s="1002" t="s">
        <v>824</v>
      </c>
      <c r="C75" s="813"/>
      <c r="D75" s="973"/>
      <c r="E75" s="973"/>
      <c r="F75" s="823"/>
      <c r="G75" s="823"/>
      <c r="H75" s="823"/>
      <c r="I75" s="973"/>
      <c r="J75" s="973"/>
      <c r="K75" s="973"/>
      <c r="L75" s="973"/>
      <c r="M75" s="973"/>
      <c r="N75" s="973"/>
      <c r="O75" s="973"/>
      <c r="P75" s="973"/>
      <c r="Q75" s="973"/>
      <c r="R75" s="973"/>
      <c r="S75" s="973"/>
      <c r="T75" s="973"/>
      <c r="U75" s="1013"/>
      <c r="V75" s="1013"/>
      <c r="W75" s="1013"/>
      <c r="X75" s="1013"/>
    </row>
    <row r="76" spans="1:20" s="1013" customFormat="1" ht="12.75">
      <c r="A76" s="57"/>
      <c r="B76" s="20" t="s">
        <v>904</v>
      </c>
      <c r="C76" s="802"/>
      <c r="D76" s="987"/>
      <c r="E76" s="988"/>
      <c r="F76" s="1015"/>
      <c r="G76" s="1015"/>
      <c r="H76" s="1015"/>
      <c r="I76" s="1015"/>
      <c r="J76" s="1015"/>
      <c r="K76" s="1015"/>
      <c r="L76" s="1015"/>
      <c r="M76" s="1015"/>
      <c r="N76" s="988"/>
      <c r="O76" s="988"/>
      <c r="P76" s="988"/>
      <c r="Q76" s="988"/>
      <c r="R76" s="988"/>
      <c r="S76" s="988"/>
      <c r="T76" s="988"/>
    </row>
    <row r="77" spans="1:24" s="1013" customFormat="1" ht="12.75">
      <c r="A77" s="57"/>
      <c r="B77" s="20"/>
      <c r="C77" s="802" t="s">
        <v>905</v>
      </c>
      <c r="D77" s="993">
        <v>3</v>
      </c>
      <c r="E77" s="993">
        <v>2</v>
      </c>
      <c r="F77" s="1015">
        <v>1.5</v>
      </c>
      <c r="G77" s="1015">
        <v>1.5</v>
      </c>
      <c r="H77" s="1015">
        <v>1.5</v>
      </c>
      <c r="I77" s="1015">
        <v>1.5</v>
      </c>
      <c r="J77" s="1015">
        <v>1.5</v>
      </c>
      <c r="K77" s="1015">
        <v>1.5</v>
      </c>
      <c r="L77" s="1015">
        <v>1.5</v>
      </c>
      <c r="M77" s="1015">
        <v>1.5</v>
      </c>
      <c r="N77" s="1015">
        <v>1.5</v>
      </c>
      <c r="O77" s="988">
        <v>1.5</v>
      </c>
      <c r="P77" s="988">
        <v>1.5</v>
      </c>
      <c r="Q77" s="988">
        <v>1.5</v>
      </c>
      <c r="R77" s="988">
        <v>1.5</v>
      </c>
      <c r="S77" s="988">
        <v>1.5</v>
      </c>
      <c r="T77" s="988">
        <v>1.5</v>
      </c>
      <c r="U77" s="988">
        <v>1.5</v>
      </c>
      <c r="V77" s="988">
        <v>1.5</v>
      </c>
      <c r="W77" s="988">
        <v>1.5</v>
      </c>
      <c r="X77" s="988">
        <v>1.5</v>
      </c>
    </row>
    <row r="78" spans="1:24" s="1013" customFormat="1" ht="12.75">
      <c r="A78" s="57"/>
      <c r="B78" s="20"/>
      <c r="C78" s="802" t="s">
        <v>906</v>
      </c>
      <c r="D78" s="1016">
        <v>4.5</v>
      </c>
      <c r="E78" s="1016">
        <v>4.5</v>
      </c>
      <c r="F78" s="1017">
        <v>3</v>
      </c>
      <c r="G78" s="1018">
        <v>3.5</v>
      </c>
      <c r="H78" s="1018">
        <v>3.5</v>
      </c>
      <c r="I78" s="1018">
        <v>3.5</v>
      </c>
      <c r="J78" s="1018">
        <v>3.5</v>
      </c>
      <c r="K78" s="1018">
        <v>3.5</v>
      </c>
      <c r="L78" s="1018">
        <v>3.5</v>
      </c>
      <c r="M78" s="1018">
        <v>3.5</v>
      </c>
      <c r="N78" s="1018">
        <v>3.5</v>
      </c>
      <c r="O78" s="988">
        <v>3.5</v>
      </c>
      <c r="P78" s="988">
        <v>3.5</v>
      </c>
      <c r="Q78" s="988">
        <v>3.5</v>
      </c>
      <c r="R78" s="988">
        <v>3.5</v>
      </c>
      <c r="S78" s="988">
        <v>3.5</v>
      </c>
      <c r="T78" s="988">
        <v>3.5</v>
      </c>
      <c r="U78" s="988">
        <v>3.5</v>
      </c>
      <c r="V78" s="988">
        <v>3.5</v>
      </c>
      <c r="W78" s="988">
        <v>3.5</v>
      </c>
      <c r="X78" s="988">
        <v>3.5</v>
      </c>
    </row>
    <row r="79" spans="1:24" s="1013" customFormat="1" ht="12.75">
      <c r="A79" s="57"/>
      <c r="B79" s="20"/>
      <c r="C79" s="802" t="s">
        <v>907</v>
      </c>
      <c r="D79" s="988">
        <v>4.5</v>
      </c>
      <c r="E79" s="988">
        <v>4.5</v>
      </c>
      <c r="F79" s="519">
        <v>3</v>
      </c>
      <c r="G79" s="1015">
        <v>3.5</v>
      </c>
      <c r="H79" s="1015">
        <v>3.5</v>
      </c>
      <c r="I79" s="1015">
        <v>3.5</v>
      </c>
      <c r="J79" s="1015">
        <v>3.5</v>
      </c>
      <c r="K79" s="1015">
        <v>3.5</v>
      </c>
      <c r="L79" s="1015">
        <v>3.5</v>
      </c>
      <c r="M79" s="1015">
        <v>3.5</v>
      </c>
      <c r="N79" s="1015">
        <v>3.5</v>
      </c>
      <c r="O79" s="1016">
        <v>2.5</v>
      </c>
      <c r="P79" s="988">
        <v>2.5</v>
      </c>
      <c r="Q79" s="988">
        <v>2.5</v>
      </c>
      <c r="R79" s="988">
        <v>2.5</v>
      </c>
      <c r="S79" s="988">
        <v>2.5</v>
      </c>
      <c r="T79" s="988">
        <v>2.5</v>
      </c>
      <c r="U79" s="988">
        <v>2.5</v>
      </c>
      <c r="V79" s="988">
        <v>2.5</v>
      </c>
      <c r="W79" s="988">
        <v>2.5</v>
      </c>
      <c r="X79" s="988">
        <v>2.5</v>
      </c>
    </row>
    <row r="80" spans="1:24" s="1013" customFormat="1" ht="12.75">
      <c r="A80" s="57"/>
      <c r="B80" s="20"/>
      <c r="C80" s="802" t="s">
        <v>908</v>
      </c>
      <c r="D80" s="993">
        <v>2</v>
      </c>
      <c r="E80" s="993">
        <v>2</v>
      </c>
      <c r="F80" s="519">
        <v>2</v>
      </c>
      <c r="G80" s="1015">
        <v>3.25</v>
      </c>
      <c r="H80" s="1015">
        <v>3.25</v>
      </c>
      <c r="I80" s="1015">
        <v>3.25</v>
      </c>
      <c r="J80" s="1015">
        <v>3.25</v>
      </c>
      <c r="K80" s="1015">
        <v>3.25</v>
      </c>
      <c r="L80" s="1015">
        <v>3.25</v>
      </c>
      <c r="M80" s="1015">
        <v>3.25</v>
      </c>
      <c r="N80" s="1015">
        <v>3.25</v>
      </c>
      <c r="O80" s="988">
        <v>3.25</v>
      </c>
      <c r="P80" s="988">
        <v>3.25</v>
      </c>
      <c r="Q80" s="988">
        <v>3.25</v>
      </c>
      <c r="R80" s="988">
        <v>3.25</v>
      </c>
      <c r="S80" s="988">
        <v>3.25</v>
      </c>
      <c r="T80" s="988">
        <v>3.25</v>
      </c>
      <c r="U80" s="988">
        <v>3.25</v>
      </c>
      <c r="V80" s="988">
        <v>3.25</v>
      </c>
      <c r="W80" s="988">
        <v>3.25</v>
      </c>
      <c r="X80" s="988">
        <v>3.25</v>
      </c>
    </row>
    <row r="81" spans="1:24" ht="15.75">
      <c r="A81" s="421"/>
      <c r="B81" s="162" t="s">
        <v>909</v>
      </c>
      <c r="C81" s="813"/>
      <c r="D81" s="1019">
        <v>0</v>
      </c>
      <c r="E81" s="1019">
        <v>0</v>
      </c>
      <c r="F81" s="823">
        <v>1.5</v>
      </c>
      <c r="G81" s="823">
        <v>1.5</v>
      </c>
      <c r="H81" s="823">
        <v>1.5</v>
      </c>
      <c r="I81" s="823">
        <v>1.5</v>
      </c>
      <c r="J81" s="823">
        <v>1.5</v>
      </c>
      <c r="K81" s="823">
        <v>1.5</v>
      </c>
      <c r="L81" s="823">
        <v>1.5</v>
      </c>
      <c r="M81" s="823">
        <v>1.5</v>
      </c>
      <c r="N81" s="823">
        <v>1.5</v>
      </c>
      <c r="O81" s="1020">
        <v>2</v>
      </c>
      <c r="P81" s="1123">
        <v>2</v>
      </c>
      <c r="Q81" s="1123">
        <v>2</v>
      </c>
      <c r="R81" s="1123">
        <v>2</v>
      </c>
      <c r="S81" s="1123">
        <v>2</v>
      </c>
      <c r="T81" s="1123">
        <v>2</v>
      </c>
      <c r="U81" s="1123">
        <v>2</v>
      </c>
      <c r="V81" s="1123">
        <v>2</v>
      </c>
      <c r="W81" s="1123">
        <v>2</v>
      </c>
      <c r="X81" s="1123">
        <v>2</v>
      </c>
    </row>
    <row r="82" spans="1:24" ht="12.75">
      <c r="A82" s="584" t="s">
        <v>910</v>
      </c>
      <c r="B82" s="20"/>
      <c r="C82" s="802"/>
      <c r="D82" s="419"/>
      <c r="E82" s="419"/>
      <c r="F82" s="20"/>
      <c r="G82" s="20"/>
      <c r="H82" s="20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1013"/>
      <c r="V82" s="1013"/>
      <c r="W82" s="1013"/>
      <c r="X82" s="1013"/>
    </row>
    <row r="83" spans="1:24" ht="12.75">
      <c r="A83" s="584"/>
      <c r="B83" s="107" t="s">
        <v>911</v>
      </c>
      <c r="C83" s="802"/>
      <c r="D83" s="270" t="s">
        <v>636</v>
      </c>
      <c r="E83" s="270">
        <v>1.820083870967742</v>
      </c>
      <c r="F83" s="270" t="s">
        <v>636</v>
      </c>
      <c r="G83" s="270">
        <v>2.62</v>
      </c>
      <c r="H83" s="270">
        <v>1.5925</v>
      </c>
      <c r="I83" s="270">
        <v>2.54</v>
      </c>
      <c r="J83" s="270">
        <v>2.3997</v>
      </c>
      <c r="K83" s="270">
        <v>2.01</v>
      </c>
      <c r="L83" s="270">
        <v>2.3749</v>
      </c>
      <c r="M83" s="270">
        <v>1.5013</v>
      </c>
      <c r="N83" s="270">
        <v>2.1337</v>
      </c>
      <c r="O83" s="270">
        <v>2.9733</v>
      </c>
      <c r="P83" s="270">
        <v>4.3458</v>
      </c>
      <c r="Q83" s="270">
        <v>6.2997</v>
      </c>
      <c r="R83" s="270">
        <v>5.7927</v>
      </c>
      <c r="S83" s="270">
        <v>3.17</v>
      </c>
      <c r="T83" s="270">
        <v>3.17</v>
      </c>
      <c r="U83" s="988">
        <v>5.75</v>
      </c>
      <c r="V83" s="988">
        <v>5.16</v>
      </c>
      <c r="W83" s="988">
        <v>3.13</v>
      </c>
      <c r="X83" s="988">
        <v>3.13</v>
      </c>
    </row>
    <row r="84" spans="1:24" ht="12.75">
      <c r="A84" s="57"/>
      <c r="B84" s="107" t="s">
        <v>912</v>
      </c>
      <c r="C84" s="802"/>
      <c r="D84" s="1021">
        <v>2.9805422437758247</v>
      </c>
      <c r="E84" s="1021">
        <v>1.4706548192771083</v>
      </c>
      <c r="F84" s="1021">
        <v>3.9398</v>
      </c>
      <c r="G84" s="270">
        <v>3.1</v>
      </c>
      <c r="H84" s="270">
        <v>2.4648049469964666</v>
      </c>
      <c r="I84" s="270">
        <v>2.89</v>
      </c>
      <c r="J84" s="270">
        <v>3.2485</v>
      </c>
      <c r="K84" s="270">
        <v>2.54</v>
      </c>
      <c r="L84" s="270">
        <v>2.6702572438162546</v>
      </c>
      <c r="M84" s="270">
        <v>1.8496</v>
      </c>
      <c r="N84" s="270">
        <v>2.7651</v>
      </c>
      <c r="O84" s="270">
        <v>2.3486</v>
      </c>
      <c r="P84" s="270">
        <v>3.8637</v>
      </c>
      <c r="Q84" s="270">
        <v>5.7924</v>
      </c>
      <c r="R84" s="270">
        <v>5.5404</v>
      </c>
      <c r="S84" s="270">
        <v>4.0699</v>
      </c>
      <c r="T84" s="270">
        <v>5.32</v>
      </c>
      <c r="U84" s="988">
        <v>5.41</v>
      </c>
      <c r="V84" s="988">
        <v>5.13</v>
      </c>
      <c r="W84" s="988">
        <v>5.17</v>
      </c>
      <c r="X84" s="988">
        <v>3.73</v>
      </c>
    </row>
    <row r="85" spans="1:24" ht="12.75">
      <c r="A85" s="57"/>
      <c r="B85" s="107" t="s">
        <v>913</v>
      </c>
      <c r="C85" s="802"/>
      <c r="D85" s="270" t="s">
        <v>636</v>
      </c>
      <c r="E85" s="270" t="s">
        <v>636</v>
      </c>
      <c r="F85" s="1022">
        <v>4.420184745762712</v>
      </c>
      <c r="G85" s="1023">
        <v>3.7</v>
      </c>
      <c r="H85" s="270">
        <v>2.5683</v>
      </c>
      <c r="I85" s="270">
        <v>3.77</v>
      </c>
      <c r="J85" s="270">
        <v>3.8641</v>
      </c>
      <c r="K85" s="270">
        <v>2.7782</v>
      </c>
      <c r="L85" s="1024">
        <v>3.2519</v>
      </c>
      <c r="M85" s="1024">
        <v>2.6727</v>
      </c>
      <c r="N85" s="1024">
        <v>3.51395</v>
      </c>
      <c r="O85" s="270">
        <v>2.6605</v>
      </c>
      <c r="P85" s="270">
        <v>4.325</v>
      </c>
      <c r="Q85" s="1150">
        <v>0</v>
      </c>
      <c r="R85" s="1150">
        <v>0</v>
      </c>
      <c r="S85" s="1150">
        <v>4.39</v>
      </c>
      <c r="T85" s="1150">
        <v>4.98</v>
      </c>
      <c r="U85" s="988">
        <v>4.5</v>
      </c>
      <c r="V85" s="988">
        <v>5.16</v>
      </c>
      <c r="W85" s="988">
        <v>5.16</v>
      </c>
      <c r="X85" s="988">
        <v>4.75</v>
      </c>
    </row>
    <row r="86" spans="1:24" ht="12.75">
      <c r="A86" s="57"/>
      <c r="B86" s="107" t="s">
        <v>914</v>
      </c>
      <c r="C86" s="802"/>
      <c r="D86" s="270">
        <v>4.928079080914116</v>
      </c>
      <c r="E86" s="270">
        <v>3.8123749843660346</v>
      </c>
      <c r="F86" s="1025">
        <v>4.78535242830253</v>
      </c>
      <c r="G86" s="270">
        <v>3.8745670329670325</v>
      </c>
      <c r="H86" s="270">
        <v>3.4186746835443036</v>
      </c>
      <c r="I86" s="270">
        <v>4.31</v>
      </c>
      <c r="J86" s="270">
        <v>4.04</v>
      </c>
      <c r="K86" s="270">
        <v>3.78</v>
      </c>
      <c r="L86" s="270">
        <v>3.1393493670886072</v>
      </c>
      <c r="M86" s="270">
        <v>3.0861</v>
      </c>
      <c r="N86" s="270">
        <v>3.9996456840042054</v>
      </c>
      <c r="O86" s="270">
        <v>3.0448</v>
      </c>
      <c r="P86" s="270">
        <v>4.6724</v>
      </c>
      <c r="Q86" s="270">
        <v>6.4471</v>
      </c>
      <c r="R86" s="270">
        <v>5.9542</v>
      </c>
      <c r="S86" s="270">
        <v>4.8222</v>
      </c>
      <c r="T86" s="270">
        <v>5.3</v>
      </c>
      <c r="U86" s="988">
        <v>5.66</v>
      </c>
      <c r="V86" s="988">
        <v>6.47</v>
      </c>
      <c r="W86" s="988">
        <v>6.47</v>
      </c>
      <c r="X86" s="988">
        <v>3.56</v>
      </c>
    </row>
    <row r="87" spans="1:24" s="1013" customFormat="1" ht="12.75">
      <c r="A87" s="57"/>
      <c r="B87" s="20" t="s">
        <v>816</v>
      </c>
      <c r="C87" s="802"/>
      <c r="D87" s="988" t="s">
        <v>817</v>
      </c>
      <c r="E87" s="988" t="s">
        <v>817</v>
      </c>
      <c r="F87" s="1015" t="s">
        <v>817</v>
      </c>
      <c r="G87" s="1015" t="s">
        <v>817</v>
      </c>
      <c r="H87" s="1015" t="s">
        <v>817</v>
      </c>
      <c r="I87" s="988" t="s">
        <v>915</v>
      </c>
      <c r="J87" s="988" t="s">
        <v>915</v>
      </c>
      <c r="K87" s="988" t="s">
        <v>915</v>
      </c>
      <c r="L87" s="988" t="s">
        <v>915</v>
      </c>
      <c r="M87" s="988" t="s">
        <v>915</v>
      </c>
      <c r="N87" s="988" t="s">
        <v>915</v>
      </c>
      <c r="O87" s="988" t="s">
        <v>915</v>
      </c>
      <c r="P87" s="988" t="s">
        <v>916</v>
      </c>
      <c r="Q87" s="988" t="s">
        <v>916</v>
      </c>
      <c r="R87" s="988" t="s">
        <v>916</v>
      </c>
      <c r="S87" s="988" t="s">
        <v>916</v>
      </c>
      <c r="T87" s="988" t="s">
        <v>1277</v>
      </c>
      <c r="U87" s="988" t="s">
        <v>1277</v>
      </c>
      <c r="V87" s="988" t="s">
        <v>1280</v>
      </c>
      <c r="W87" s="988" t="s">
        <v>1280</v>
      </c>
      <c r="X87" s="988" t="s">
        <v>1280</v>
      </c>
    </row>
    <row r="88" spans="1:24" ht="12.75">
      <c r="A88" s="421"/>
      <c r="B88" s="162" t="s">
        <v>917</v>
      </c>
      <c r="C88" s="813"/>
      <c r="D88" s="973" t="s">
        <v>918</v>
      </c>
      <c r="E88" s="973" t="s">
        <v>815</v>
      </c>
      <c r="F88" s="823" t="s">
        <v>815</v>
      </c>
      <c r="G88" s="823" t="s">
        <v>815</v>
      </c>
      <c r="H88" s="823" t="s">
        <v>815</v>
      </c>
      <c r="I88" s="973" t="s">
        <v>919</v>
      </c>
      <c r="J88" s="973" t="s">
        <v>920</v>
      </c>
      <c r="K88" s="973" t="s">
        <v>920</v>
      </c>
      <c r="L88" s="973" t="s">
        <v>920</v>
      </c>
      <c r="M88" s="973" t="s">
        <v>920</v>
      </c>
      <c r="N88" s="973" t="s">
        <v>920</v>
      </c>
      <c r="O88" s="973" t="s">
        <v>921</v>
      </c>
      <c r="P88" s="973" t="s">
        <v>922</v>
      </c>
      <c r="Q88" s="973" t="s">
        <v>922</v>
      </c>
      <c r="R88" s="973" t="s">
        <v>922</v>
      </c>
      <c r="S88" s="973" t="s">
        <v>922</v>
      </c>
      <c r="T88" s="973" t="s">
        <v>1278</v>
      </c>
      <c r="U88" s="988" t="s">
        <v>1278</v>
      </c>
      <c r="V88" s="988" t="s">
        <v>1281</v>
      </c>
      <c r="W88" s="988" t="s">
        <v>1281</v>
      </c>
      <c r="X88" s="988" t="s">
        <v>1281</v>
      </c>
    </row>
    <row r="89" spans="1:24" s="1031" customFormat="1" ht="12.75">
      <c r="A89" s="1026" t="s">
        <v>923</v>
      </c>
      <c r="B89" s="1027"/>
      <c r="C89" s="1028"/>
      <c r="D89" s="1029">
        <v>4.5</v>
      </c>
      <c r="E89" s="1029">
        <v>0.711</v>
      </c>
      <c r="F89" s="1029">
        <v>4.712</v>
      </c>
      <c r="G89" s="1029">
        <v>3.177</v>
      </c>
      <c r="H89" s="1029">
        <v>1.222</v>
      </c>
      <c r="I89" s="1029">
        <v>1.965</v>
      </c>
      <c r="J89" s="1029">
        <v>2.133</v>
      </c>
      <c r="K89" s="1029">
        <v>2.111</v>
      </c>
      <c r="L89" s="1029">
        <v>3.029</v>
      </c>
      <c r="M89" s="1029">
        <v>1.688</v>
      </c>
      <c r="N89" s="1029">
        <v>3.0342345624701954</v>
      </c>
      <c r="O89" s="1030">
        <v>3.3517</v>
      </c>
      <c r="P89" s="1030">
        <v>4.9267</v>
      </c>
      <c r="Q89" s="1030">
        <v>7.5521</v>
      </c>
      <c r="R89" s="1030">
        <v>5.0667</v>
      </c>
      <c r="S89" s="1030">
        <v>2.69</v>
      </c>
      <c r="T89" s="1030">
        <v>6.48</v>
      </c>
      <c r="U89" s="1030">
        <v>4.64</v>
      </c>
      <c r="V89" s="1030">
        <v>3.61</v>
      </c>
      <c r="W89" s="1030">
        <v>5.15</v>
      </c>
      <c r="X89" s="1030">
        <v>2.33</v>
      </c>
    </row>
    <row r="90" spans="1:24" ht="12.75">
      <c r="A90" s="584" t="s">
        <v>829</v>
      </c>
      <c r="B90" s="20"/>
      <c r="C90" s="802"/>
      <c r="D90" s="988"/>
      <c r="E90" s="988"/>
      <c r="F90" s="1015"/>
      <c r="G90" s="1015"/>
      <c r="H90" s="1015"/>
      <c r="I90" s="988"/>
      <c r="J90" s="988"/>
      <c r="K90" s="988"/>
      <c r="L90" s="988"/>
      <c r="M90" s="988"/>
      <c r="N90" s="988"/>
      <c r="O90" s="988"/>
      <c r="P90" s="988"/>
      <c r="Q90" s="988"/>
      <c r="R90" s="988"/>
      <c r="S90" s="988"/>
      <c r="T90" s="988"/>
      <c r="U90" s="1013"/>
      <c r="V90" s="1013"/>
      <c r="W90" s="1013"/>
      <c r="X90" s="1013"/>
    </row>
    <row r="91" spans="1:24" ht="12.75">
      <c r="A91" s="57"/>
      <c r="B91" s="370" t="s">
        <v>830</v>
      </c>
      <c r="C91" s="802"/>
      <c r="D91" s="988"/>
      <c r="E91" s="988"/>
      <c r="F91" s="1015"/>
      <c r="G91" s="1015"/>
      <c r="H91" s="1015"/>
      <c r="I91" s="988"/>
      <c r="J91" s="988"/>
      <c r="K91" s="988"/>
      <c r="L91" s="988"/>
      <c r="M91" s="988"/>
      <c r="N91" s="988"/>
      <c r="O91" s="988"/>
      <c r="P91" s="988"/>
      <c r="Q91" s="988"/>
      <c r="R91" s="988"/>
      <c r="S91" s="988"/>
      <c r="T91" s="988"/>
      <c r="U91" s="1013"/>
      <c r="V91" s="1013"/>
      <c r="W91" s="1013"/>
      <c r="X91" s="1013"/>
    </row>
    <row r="92" spans="1:24" ht="12.75">
      <c r="A92" s="57"/>
      <c r="B92" s="20" t="s">
        <v>831</v>
      </c>
      <c r="C92" s="802"/>
      <c r="D92" s="988" t="s">
        <v>924</v>
      </c>
      <c r="E92" s="988" t="s">
        <v>832</v>
      </c>
      <c r="F92" s="1015" t="s">
        <v>925</v>
      </c>
      <c r="G92" s="1015" t="s">
        <v>832</v>
      </c>
      <c r="H92" s="1015" t="s">
        <v>832</v>
      </c>
      <c r="I92" s="988" t="s">
        <v>832</v>
      </c>
      <c r="J92" s="988" t="s">
        <v>832</v>
      </c>
      <c r="K92" s="988" t="s">
        <v>832</v>
      </c>
      <c r="L92" s="988" t="s">
        <v>832</v>
      </c>
      <c r="M92" s="988" t="s">
        <v>832</v>
      </c>
      <c r="N92" s="988" t="s">
        <v>832</v>
      </c>
      <c r="O92" s="988" t="s">
        <v>832</v>
      </c>
      <c r="P92" s="988" t="s">
        <v>832</v>
      </c>
      <c r="Q92" s="988" t="s">
        <v>1001</v>
      </c>
      <c r="R92" s="988" t="s">
        <v>1274</v>
      </c>
      <c r="S92" s="988" t="s">
        <v>1072</v>
      </c>
      <c r="T92" s="988" t="s">
        <v>1072</v>
      </c>
      <c r="U92" s="988" t="s">
        <v>1072</v>
      </c>
      <c r="V92" s="988" t="s">
        <v>1072</v>
      </c>
      <c r="W92" s="988" t="s">
        <v>1072</v>
      </c>
      <c r="X92" s="988" t="s">
        <v>1072</v>
      </c>
    </row>
    <row r="93" spans="1:24" ht="12.75">
      <c r="A93" s="57"/>
      <c r="B93" s="20" t="s">
        <v>834</v>
      </c>
      <c r="C93" s="802"/>
      <c r="D93" s="988"/>
      <c r="E93" s="988"/>
      <c r="F93" s="1015"/>
      <c r="G93" s="1015"/>
      <c r="H93" s="1015"/>
      <c r="I93" s="988"/>
      <c r="J93" s="988"/>
      <c r="K93" s="988"/>
      <c r="L93" s="988"/>
      <c r="M93" s="988"/>
      <c r="N93" s="988"/>
      <c r="O93" s="988"/>
      <c r="P93" s="988"/>
      <c r="Q93" s="988"/>
      <c r="R93" s="988"/>
      <c r="S93" s="988"/>
      <c r="T93" s="988"/>
      <c r="U93" s="1013"/>
      <c r="V93" s="1013"/>
      <c r="W93" s="1013"/>
      <c r="X93" s="1013"/>
    </row>
    <row r="94" spans="1:24" ht="12.75">
      <c r="A94" s="57"/>
      <c r="B94" s="20"/>
      <c r="C94" s="802" t="s">
        <v>835</v>
      </c>
      <c r="D94" s="1032">
        <v>0</v>
      </c>
      <c r="E94" s="988" t="s">
        <v>836</v>
      </c>
      <c r="F94" s="1015" t="s">
        <v>926</v>
      </c>
      <c r="G94" s="1015" t="s">
        <v>837</v>
      </c>
      <c r="H94" s="1015" t="s">
        <v>837</v>
      </c>
      <c r="I94" s="988" t="s">
        <v>837</v>
      </c>
      <c r="J94" s="988" t="s">
        <v>837</v>
      </c>
      <c r="K94" s="988" t="s">
        <v>837</v>
      </c>
      <c r="L94" s="988" t="s">
        <v>837</v>
      </c>
      <c r="M94" s="988" t="s">
        <v>837</v>
      </c>
      <c r="N94" s="988" t="s">
        <v>837</v>
      </c>
      <c r="O94" s="988" t="s">
        <v>837</v>
      </c>
      <c r="P94" s="988" t="s">
        <v>837</v>
      </c>
      <c r="Q94" s="988" t="s">
        <v>1275</v>
      </c>
      <c r="R94" s="988" t="s">
        <v>1069</v>
      </c>
      <c r="S94" s="988" t="s">
        <v>1069</v>
      </c>
      <c r="T94" s="988" t="s">
        <v>1069</v>
      </c>
      <c r="U94" s="988" t="s">
        <v>1069</v>
      </c>
      <c r="V94" s="988" t="s">
        <v>1069</v>
      </c>
      <c r="W94" s="988" t="s">
        <v>972</v>
      </c>
      <c r="X94" s="988" t="s">
        <v>972</v>
      </c>
    </row>
    <row r="95" spans="1:24" ht="12.75">
      <c r="A95" s="57"/>
      <c r="B95" s="20"/>
      <c r="C95" s="802" t="s">
        <v>838</v>
      </c>
      <c r="D95" s="988" t="s">
        <v>832</v>
      </c>
      <c r="E95" s="988" t="s">
        <v>839</v>
      </c>
      <c r="F95" s="988" t="s">
        <v>840</v>
      </c>
      <c r="G95" s="988" t="s">
        <v>837</v>
      </c>
      <c r="H95" s="988" t="s">
        <v>840</v>
      </c>
      <c r="I95" s="988" t="s">
        <v>840</v>
      </c>
      <c r="J95" s="988" t="s">
        <v>840</v>
      </c>
      <c r="K95" s="988" t="s">
        <v>840</v>
      </c>
      <c r="L95" s="988" t="s">
        <v>927</v>
      </c>
      <c r="M95" s="988" t="s">
        <v>927</v>
      </c>
      <c r="N95" s="988" t="s">
        <v>927</v>
      </c>
      <c r="O95" s="988" t="s">
        <v>927</v>
      </c>
      <c r="P95" s="988" t="s">
        <v>927</v>
      </c>
      <c r="Q95" s="988" t="s">
        <v>1002</v>
      </c>
      <c r="R95" s="988" t="s">
        <v>1002</v>
      </c>
      <c r="S95" s="988" t="s">
        <v>1002</v>
      </c>
      <c r="T95" s="988" t="s">
        <v>1002</v>
      </c>
      <c r="U95" s="988" t="s">
        <v>1002</v>
      </c>
      <c r="V95" s="988" t="s">
        <v>1002</v>
      </c>
      <c r="W95" s="988" t="s">
        <v>973</v>
      </c>
      <c r="X95" s="988" t="s">
        <v>973</v>
      </c>
    </row>
    <row r="96" spans="1:24" ht="12.75">
      <c r="A96" s="57"/>
      <c r="B96" s="20"/>
      <c r="C96" s="802" t="s">
        <v>841</v>
      </c>
      <c r="D96" s="988" t="s">
        <v>924</v>
      </c>
      <c r="E96" s="988" t="s">
        <v>833</v>
      </c>
      <c r="F96" s="988" t="s">
        <v>928</v>
      </c>
      <c r="G96" s="988" t="s">
        <v>842</v>
      </c>
      <c r="H96" s="988" t="s">
        <v>842</v>
      </c>
      <c r="I96" s="988" t="s">
        <v>842</v>
      </c>
      <c r="J96" s="988" t="s">
        <v>842</v>
      </c>
      <c r="K96" s="988" t="s">
        <v>842</v>
      </c>
      <c r="L96" s="988" t="s">
        <v>842</v>
      </c>
      <c r="M96" s="988" t="s">
        <v>842</v>
      </c>
      <c r="N96" s="988" t="s">
        <v>842</v>
      </c>
      <c r="O96" s="988" t="s">
        <v>842</v>
      </c>
      <c r="P96" s="988" t="s">
        <v>842</v>
      </c>
      <c r="Q96" s="988" t="s">
        <v>1003</v>
      </c>
      <c r="R96" s="988" t="s">
        <v>1003</v>
      </c>
      <c r="S96" s="988" t="s">
        <v>1003</v>
      </c>
      <c r="T96" s="988" t="s">
        <v>1003</v>
      </c>
      <c r="U96" s="988" t="s">
        <v>1003</v>
      </c>
      <c r="V96" s="988" t="s">
        <v>1003</v>
      </c>
      <c r="W96" s="988" t="s">
        <v>1276</v>
      </c>
      <c r="X96" s="988" t="s">
        <v>1276</v>
      </c>
    </row>
    <row r="97" spans="1:24" ht="12.75">
      <c r="A97" s="57"/>
      <c r="B97" s="20"/>
      <c r="C97" s="802" t="s">
        <v>843</v>
      </c>
      <c r="D97" s="988" t="s">
        <v>929</v>
      </c>
      <c r="E97" s="988" t="s">
        <v>844</v>
      </c>
      <c r="F97" s="988" t="s">
        <v>846</v>
      </c>
      <c r="G97" s="1015" t="s">
        <v>846</v>
      </c>
      <c r="H97" s="988" t="s">
        <v>846</v>
      </c>
      <c r="I97" s="988" t="s">
        <v>846</v>
      </c>
      <c r="J97" s="988" t="s">
        <v>846</v>
      </c>
      <c r="K97" s="988" t="s">
        <v>846</v>
      </c>
      <c r="L97" s="988" t="s">
        <v>846</v>
      </c>
      <c r="M97" s="988" t="s">
        <v>846</v>
      </c>
      <c r="N97" s="988" t="s">
        <v>846</v>
      </c>
      <c r="O97" s="988" t="s">
        <v>846</v>
      </c>
      <c r="P97" s="988" t="s">
        <v>846</v>
      </c>
      <c r="Q97" s="988" t="s">
        <v>1004</v>
      </c>
      <c r="R97" s="988" t="s">
        <v>1276</v>
      </c>
      <c r="S97" s="988" t="s">
        <v>1073</v>
      </c>
      <c r="T97" s="988" t="s">
        <v>924</v>
      </c>
      <c r="U97" s="988" t="s">
        <v>924</v>
      </c>
      <c r="V97" s="988" t="s">
        <v>924</v>
      </c>
      <c r="W97" s="988" t="s">
        <v>974</v>
      </c>
      <c r="X97" s="988" t="s">
        <v>974</v>
      </c>
    </row>
    <row r="98" spans="1:24" ht="12.75">
      <c r="A98" s="57"/>
      <c r="B98" s="20"/>
      <c r="C98" s="802" t="s">
        <v>847</v>
      </c>
      <c r="D98" s="988" t="s">
        <v>930</v>
      </c>
      <c r="E98" s="988" t="s">
        <v>932</v>
      </c>
      <c r="F98" s="988" t="s">
        <v>933</v>
      </c>
      <c r="G98" s="1015" t="s">
        <v>933</v>
      </c>
      <c r="H98" s="988" t="s">
        <v>934</v>
      </c>
      <c r="I98" s="988" t="s">
        <v>934</v>
      </c>
      <c r="J98" s="988" t="s">
        <v>934</v>
      </c>
      <c r="K98" s="988" t="s">
        <v>934</v>
      </c>
      <c r="L98" s="988" t="s">
        <v>935</v>
      </c>
      <c r="M98" s="988" t="s">
        <v>935</v>
      </c>
      <c r="N98" s="988" t="s">
        <v>935</v>
      </c>
      <c r="O98" s="988" t="s">
        <v>935</v>
      </c>
      <c r="P98" s="988" t="s">
        <v>935</v>
      </c>
      <c r="Q98" s="988" t="s">
        <v>1005</v>
      </c>
      <c r="R98" s="988" t="s">
        <v>1005</v>
      </c>
      <c r="S98" s="988" t="s">
        <v>1005</v>
      </c>
      <c r="T98" s="988" t="s">
        <v>1005</v>
      </c>
      <c r="U98" s="988" t="s">
        <v>1005</v>
      </c>
      <c r="V98" s="988" t="s">
        <v>1005</v>
      </c>
      <c r="W98" s="988" t="s">
        <v>975</v>
      </c>
      <c r="X98" s="988" t="s">
        <v>975</v>
      </c>
    </row>
    <row r="99" spans="1:24" ht="12.75">
      <c r="A99" s="57"/>
      <c r="B99" s="370" t="s">
        <v>851</v>
      </c>
      <c r="C99" s="802"/>
      <c r="D99" s="988"/>
      <c r="E99" s="988"/>
      <c r="F99" s="1015"/>
      <c r="G99" s="1015"/>
      <c r="H99" s="1015"/>
      <c r="I99" s="988"/>
      <c r="J99" s="988"/>
      <c r="K99" s="988"/>
      <c r="L99" s="988"/>
      <c r="M99" s="988"/>
      <c r="N99" s="988"/>
      <c r="O99" s="988"/>
      <c r="P99" s="988"/>
      <c r="Q99" s="988"/>
      <c r="R99" s="988"/>
      <c r="S99" s="988"/>
      <c r="T99" s="988"/>
      <c r="U99" s="1013"/>
      <c r="V99" s="1013"/>
      <c r="W99" s="1013"/>
      <c r="X99" s="1013"/>
    </row>
    <row r="100" spans="1:24" ht="12.75">
      <c r="A100" s="57"/>
      <c r="B100" s="20" t="s">
        <v>852</v>
      </c>
      <c r="C100" s="802"/>
      <c r="D100" s="988" t="s">
        <v>936</v>
      </c>
      <c r="E100" s="988" t="s">
        <v>853</v>
      </c>
      <c r="F100" s="1015" t="s">
        <v>937</v>
      </c>
      <c r="G100" s="1015" t="s">
        <v>938</v>
      </c>
      <c r="H100" s="1015" t="s">
        <v>938</v>
      </c>
      <c r="I100" s="988" t="s">
        <v>938</v>
      </c>
      <c r="J100" s="988" t="s">
        <v>938</v>
      </c>
      <c r="K100" s="988" t="s">
        <v>938</v>
      </c>
      <c r="L100" s="988" t="s">
        <v>938</v>
      </c>
      <c r="M100" s="988" t="s">
        <v>938</v>
      </c>
      <c r="N100" s="988" t="s">
        <v>938</v>
      </c>
      <c r="O100" s="988" t="s">
        <v>938</v>
      </c>
      <c r="P100" s="988" t="s">
        <v>939</v>
      </c>
      <c r="Q100" s="988" t="s">
        <v>939</v>
      </c>
      <c r="R100" s="988" t="s">
        <v>918</v>
      </c>
      <c r="S100" s="988" t="s">
        <v>918</v>
      </c>
      <c r="T100" s="988" t="s">
        <v>918</v>
      </c>
      <c r="U100" s="988" t="s">
        <v>918</v>
      </c>
      <c r="V100" s="988" t="s">
        <v>918</v>
      </c>
      <c r="W100" s="988" t="s">
        <v>918</v>
      </c>
      <c r="X100" s="988" t="s">
        <v>918</v>
      </c>
    </row>
    <row r="101" spans="1:24" ht="12.75">
      <c r="A101" s="57"/>
      <c r="B101" s="107" t="s">
        <v>854</v>
      </c>
      <c r="C101" s="802"/>
      <c r="D101" s="988" t="s">
        <v>940</v>
      </c>
      <c r="E101" s="988" t="s">
        <v>855</v>
      </c>
      <c r="F101" s="1015" t="s">
        <v>941</v>
      </c>
      <c r="G101" s="1015" t="s">
        <v>856</v>
      </c>
      <c r="H101" s="1015" t="s">
        <v>856</v>
      </c>
      <c r="I101" s="1015" t="s">
        <v>856</v>
      </c>
      <c r="J101" s="1015" t="s">
        <v>856</v>
      </c>
      <c r="K101" s="1015" t="s">
        <v>856</v>
      </c>
      <c r="L101" s="988" t="s">
        <v>856</v>
      </c>
      <c r="M101" s="988" t="s">
        <v>856</v>
      </c>
      <c r="N101" s="988" t="s">
        <v>856</v>
      </c>
      <c r="O101" s="988" t="s">
        <v>856</v>
      </c>
      <c r="P101" s="988" t="s">
        <v>856</v>
      </c>
      <c r="Q101" s="988" t="s">
        <v>856</v>
      </c>
      <c r="R101" s="988" t="s">
        <v>1070</v>
      </c>
      <c r="S101" s="988" t="s">
        <v>1070</v>
      </c>
      <c r="T101" s="988" t="s">
        <v>1070</v>
      </c>
      <c r="U101" s="988" t="s">
        <v>1070</v>
      </c>
      <c r="V101" s="988" t="s">
        <v>1070</v>
      </c>
      <c r="W101" s="988" t="s">
        <v>1070</v>
      </c>
      <c r="X101" s="988" t="s">
        <v>1070</v>
      </c>
    </row>
    <row r="102" spans="1:24" ht="12.75">
      <c r="A102" s="57"/>
      <c r="B102" s="107" t="s">
        <v>857</v>
      </c>
      <c r="C102" s="802"/>
      <c r="D102" s="988" t="s">
        <v>942</v>
      </c>
      <c r="E102" s="988" t="s">
        <v>858</v>
      </c>
      <c r="F102" s="1015" t="s">
        <v>943</v>
      </c>
      <c r="G102" s="1015" t="s">
        <v>943</v>
      </c>
      <c r="H102" s="1015" t="s">
        <v>944</v>
      </c>
      <c r="I102" s="988" t="s">
        <v>944</v>
      </c>
      <c r="J102" s="988" t="s">
        <v>944</v>
      </c>
      <c r="K102" s="988" t="s">
        <v>944</v>
      </c>
      <c r="L102" s="988" t="s">
        <v>944</v>
      </c>
      <c r="M102" s="988" t="s">
        <v>944</v>
      </c>
      <c r="N102" s="988" t="s">
        <v>944</v>
      </c>
      <c r="O102" s="988" t="s">
        <v>858</v>
      </c>
      <c r="P102" s="988" t="s">
        <v>858</v>
      </c>
      <c r="Q102" s="988" t="s">
        <v>944</v>
      </c>
      <c r="R102" s="988" t="s">
        <v>944</v>
      </c>
      <c r="S102" s="988" t="s">
        <v>944</v>
      </c>
      <c r="T102" s="988" t="s">
        <v>944</v>
      </c>
      <c r="U102" s="988" t="s">
        <v>944</v>
      </c>
      <c r="V102" s="988" t="s">
        <v>944</v>
      </c>
      <c r="W102" s="988" t="s">
        <v>944</v>
      </c>
      <c r="X102" s="988" t="s">
        <v>944</v>
      </c>
    </row>
    <row r="103" spans="1:24" ht="12.75">
      <c r="A103" s="57"/>
      <c r="B103" s="107" t="s">
        <v>860</v>
      </c>
      <c r="C103" s="802"/>
      <c r="D103" s="988" t="s">
        <v>945</v>
      </c>
      <c r="E103" s="988" t="s">
        <v>861</v>
      </c>
      <c r="F103" s="1015" t="s">
        <v>946</v>
      </c>
      <c r="G103" s="1015" t="s">
        <v>946</v>
      </c>
      <c r="H103" s="1015" t="s">
        <v>946</v>
      </c>
      <c r="I103" s="988" t="s">
        <v>946</v>
      </c>
      <c r="J103" s="988" t="s">
        <v>946</v>
      </c>
      <c r="K103" s="988" t="s">
        <v>946</v>
      </c>
      <c r="L103" s="988" t="s">
        <v>947</v>
      </c>
      <c r="M103" s="988" t="s">
        <v>947</v>
      </c>
      <c r="N103" s="988" t="s">
        <v>947</v>
      </c>
      <c r="O103" s="988" t="s">
        <v>947</v>
      </c>
      <c r="P103" s="988" t="s">
        <v>947</v>
      </c>
      <c r="Q103" s="988" t="s">
        <v>947</v>
      </c>
      <c r="R103" s="988" t="s">
        <v>938</v>
      </c>
      <c r="S103" s="988" t="s">
        <v>938</v>
      </c>
      <c r="T103" s="988" t="s">
        <v>938</v>
      </c>
      <c r="U103" s="988" t="s">
        <v>938</v>
      </c>
      <c r="V103" s="988" t="s">
        <v>938</v>
      </c>
      <c r="W103" s="988" t="s">
        <v>938</v>
      </c>
      <c r="X103" s="988" t="s">
        <v>938</v>
      </c>
    </row>
    <row r="104" spans="1:24" ht="12.75">
      <c r="A104" s="421"/>
      <c r="B104" s="1002" t="s">
        <v>863</v>
      </c>
      <c r="C104" s="813"/>
      <c r="D104" s="973" t="s">
        <v>948</v>
      </c>
      <c r="E104" s="973" t="s">
        <v>864</v>
      </c>
      <c r="F104" s="823" t="s">
        <v>949</v>
      </c>
      <c r="G104" s="823" t="s">
        <v>950</v>
      </c>
      <c r="H104" s="823" t="s">
        <v>950</v>
      </c>
      <c r="I104" s="973" t="s">
        <v>950</v>
      </c>
      <c r="J104" s="973" t="s">
        <v>950</v>
      </c>
      <c r="K104" s="973" t="s">
        <v>950</v>
      </c>
      <c r="L104" s="973" t="s">
        <v>951</v>
      </c>
      <c r="M104" s="973" t="s">
        <v>951</v>
      </c>
      <c r="N104" s="973" t="s">
        <v>951</v>
      </c>
      <c r="O104" s="973" t="s">
        <v>951</v>
      </c>
      <c r="P104" s="973" t="s">
        <v>951</v>
      </c>
      <c r="Q104" s="973" t="s">
        <v>1006</v>
      </c>
      <c r="R104" s="973" t="s">
        <v>1071</v>
      </c>
      <c r="S104" s="973" t="s">
        <v>1071</v>
      </c>
      <c r="T104" s="973" t="s">
        <v>1071</v>
      </c>
      <c r="U104" s="973" t="s">
        <v>1071</v>
      </c>
      <c r="V104" s="973" t="s">
        <v>1071</v>
      </c>
      <c r="W104" s="973" t="s">
        <v>1071</v>
      </c>
      <c r="X104" s="973" t="s">
        <v>1071</v>
      </c>
    </row>
    <row r="105" spans="1:24" s="1040" customFormat="1" ht="14.25" customHeight="1" thickBot="1">
      <c r="A105" s="1033" t="s">
        <v>867</v>
      </c>
      <c r="B105" s="1034"/>
      <c r="C105" s="1035"/>
      <c r="D105" s="1036">
        <v>4.8</v>
      </c>
      <c r="E105" s="1036">
        <v>4</v>
      </c>
      <c r="F105" s="1036">
        <v>4.5</v>
      </c>
      <c r="G105" s="1037"/>
      <c r="H105" s="1037"/>
      <c r="I105" s="1038"/>
      <c r="J105" s="1039">
        <v>8</v>
      </c>
      <c r="K105" s="1038"/>
      <c r="L105" s="1038"/>
      <c r="M105" s="1038"/>
      <c r="N105" s="1036">
        <v>6.4</v>
      </c>
      <c r="O105" s="1036"/>
      <c r="P105" s="1036"/>
      <c r="Q105" s="1133"/>
      <c r="R105" s="1133"/>
      <c r="S105" s="1133"/>
      <c r="T105" s="1133"/>
      <c r="U105" s="1133"/>
      <c r="V105" s="1396">
        <v>7.7</v>
      </c>
      <c r="W105" s="1133"/>
      <c r="X105" s="1133"/>
    </row>
    <row r="106" spans="1:16" ht="15.75" customHeight="1" hidden="1">
      <c r="A106" s="106" t="s">
        <v>898</v>
      </c>
      <c r="B106" s="20"/>
      <c r="C106" s="20"/>
      <c r="D106" s="716"/>
      <c r="E106" s="716"/>
      <c r="F106" s="18"/>
      <c r="G106" s="18"/>
      <c r="H106" s="18"/>
      <c r="I106" s="716"/>
      <c r="J106" s="18"/>
      <c r="K106" s="716"/>
      <c r="L106" s="716"/>
      <c r="M106" s="419"/>
      <c r="N106" s="419"/>
      <c r="O106" s="419"/>
      <c r="P106" s="419"/>
    </row>
    <row r="107" spans="1:16" ht="12.75">
      <c r="A107" s="106" t="s">
        <v>899</v>
      </c>
      <c r="B107" s="20"/>
      <c r="C107" s="20"/>
      <c r="D107" s="716"/>
      <c r="E107" s="716"/>
      <c r="F107" s="18"/>
      <c r="G107" s="18"/>
      <c r="H107" s="18"/>
      <c r="I107" s="716"/>
      <c r="J107" s="18"/>
      <c r="K107" s="716"/>
      <c r="L107" s="716"/>
      <c r="M107" s="419"/>
      <c r="N107" s="419"/>
      <c r="O107" s="419"/>
      <c r="P107" s="419"/>
    </row>
    <row r="108" spans="1:16" ht="12.75">
      <c r="A108" s="719" t="s">
        <v>1261</v>
      </c>
      <c r="B108" s="20"/>
      <c r="C108" s="20"/>
      <c r="D108" s="716"/>
      <c r="E108" s="716"/>
      <c r="F108" s="18"/>
      <c r="G108" s="18"/>
      <c r="H108" s="18"/>
      <c r="I108" s="716"/>
      <c r="J108" s="18"/>
      <c r="K108" s="716"/>
      <c r="L108" s="716"/>
      <c r="M108" s="419"/>
      <c r="N108" s="419"/>
      <c r="O108" s="419"/>
      <c r="P108" s="419"/>
    </row>
    <row r="109" spans="1:3" ht="12.75">
      <c r="A109" s="19"/>
      <c r="B109" s="1013"/>
      <c r="C109" s="1013"/>
    </row>
    <row r="110" spans="2:3" ht="12.75">
      <c r="B110" s="1013"/>
      <c r="C110" s="1013"/>
    </row>
    <row r="111" spans="2:3" ht="12.75">
      <c r="B111" s="1013"/>
      <c r="C111" s="1013"/>
    </row>
    <row r="112" spans="2:3" ht="12.75">
      <c r="B112" s="1013"/>
      <c r="C112" s="1013"/>
    </row>
    <row r="113" spans="2:3" ht="12.75">
      <c r="B113" s="1013"/>
      <c r="C113" s="1013"/>
    </row>
    <row r="114" spans="2:3" ht="12.75">
      <c r="B114" s="1013"/>
      <c r="C114" s="1013"/>
    </row>
    <row r="115" spans="2:3" ht="12.75">
      <c r="B115" s="1013"/>
      <c r="C115" s="1013"/>
    </row>
    <row r="116" spans="2:3" ht="12.75">
      <c r="B116" s="1013"/>
      <c r="C116" s="1013"/>
    </row>
    <row r="117" spans="2:3" ht="12.75">
      <c r="B117" s="1013"/>
      <c r="C117" s="1013"/>
    </row>
    <row r="118" spans="2:3" ht="12.75">
      <c r="B118" s="1013"/>
      <c r="C118" s="1013"/>
    </row>
    <row r="119" spans="2:3" ht="12.75">
      <c r="B119" s="1013"/>
      <c r="C119" s="1013"/>
    </row>
    <row r="120" spans="2:3" ht="12.75">
      <c r="B120" s="1013"/>
      <c r="C120" s="1013"/>
    </row>
    <row r="121" spans="2:3" ht="12.75">
      <c r="B121" s="1013"/>
      <c r="C121" s="1013"/>
    </row>
    <row r="122" spans="2:3" ht="12.75">
      <c r="B122" s="1013"/>
      <c r="C122" s="1013"/>
    </row>
    <row r="123" spans="2:3" ht="12.75">
      <c r="B123" s="1013"/>
      <c r="C123" s="1013"/>
    </row>
    <row r="124" spans="2:3" ht="12.75">
      <c r="B124" s="1013"/>
      <c r="C124" s="1013"/>
    </row>
    <row r="125" spans="2:3" ht="12.75">
      <c r="B125" s="1013"/>
      <c r="C125" s="1013"/>
    </row>
    <row r="126" spans="2:3" ht="12.75">
      <c r="B126" s="1013"/>
      <c r="C126" s="1013"/>
    </row>
    <row r="127" spans="2:3" ht="12.75">
      <c r="B127" s="1013"/>
      <c r="C127" s="1013"/>
    </row>
    <row r="128" spans="2:3" ht="12.75">
      <c r="B128" s="1013"/>
      <c r="C128" s="1013"/>
    </row>
    <row r="129" spans="2:3" ht="12.75">
      <c r="B129" s="1013"/>
      <c r="C129" s="1013"/>
    </row>
    <row r="130" spans="2:3" ht="12.75">
      <c r="B130" s="1013"/>
      <c r="C130" s="1013"/>
    </row>
    <row r="131" spans="2:3" ht="12.75">
      <c r="B131" s="1013"/>
      <c r="C131" s="1013"/>
    </row>
    <row r="132" spans="2:3" ht="12.75">
      <c r="B132" s="1013"/>
      <c r="C132" s="1013"/>
    </row>
  </sheetData>
  <sheetProtection/>
  <mergeCells count="12">
    <mergeCell ref="A1:I1"/>
    <mergeCell ref="A2:I2"/>
    <mergeCell ref="A3:I3"/>
    <mergeCell ref="A5:I5"/>
    <mergeCell ref="A70:C70"/>
    <mergeCell ref="A71:C71"/>
    <mergeCell ref="A67:X67"/>
    <mergeCell ref="A68:X68"/>
    <mergeCell ref="A6:I6"/>
    <mergeCell ref="A8:C8"/>
    <mergeCell ref="A9:C9"/>
    <mergeCell ref="A66:X66"/>
  </mergeCells>
  <printOptions horizontalCentered="1"/>
  <pageMargins left="0.2" right="0.2" top="1" bottom="1" header="0.5" footer="0.5"/>
  <pageSetup fitToHeight="1" fitToWidth="1" horizontalDpi="600" verticalDpi="600" orientation="landscape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B1">
      <selection activeCell="H28" sqref="H28"/>
    </sheetView>
  </sheetViews>
  <sheetFormatPr defaultColWidth="9.421875" defaultRowHeight="12.75"/>
  <cols>
    <col min="1" max="1" width="13.140625" style="1045" hidden="1" customWidth="1"/>
    <col min="2" max="2" width="8.00390625" style="1045" customWidth="1"/>
    <col min="3" max="14" width="6.28125" style="1041" customWidth="1"/>
    <col min="15" max="15" width="7.421875" style="1045" bestFit="1" customWidth="1"/>
    <col min="16" max="16384" width="9.421875" style="1041" customWidth="1"/>
  </cols>
  <sheetData>
    <row r="1" spans="1:15" ht="12.75">
      <c r="A1" s="1664" t="s">
        <v>511</v>
      </c>
      <c r="B1" s="1664"/>
      <c r="C1" s="1664"/>
      <c r="D1" s="1664"/>
      <c r="E1" s="1664"/>
      <c r="F1" s="1664"/>
      <c r="G1" s="1664"/>
      <c r="H1" s="1664"/>
      <c r="I1" s="1664"/>
      <c r="J1" s="1664"/>
      <c r="K1" s="1664"/>
      <c r="L1" s="1664"/>
      <c r="M1" s="1664"/>
      <c r="N1" s="1664"/>
      <c r="O1" s="1664"/>
    </row>
    <row r="2" spans="1:16" ht="15.75">
      <c r="A2" s="1665" t="s">
        <v>952</v>
      </c>
      <c r="B2" s="1665"/>
      <c r="C2" s="1665"/>
      <c r="D2" s="1665"/>
      <c r="E2" s="1665"/>
      <c r="F2" s="1665"/>
      <c r="G2" s="1665"/>
      <c r="H2" s="1665"/>
      <c r="I2" s="1665"/>
      <c r="J2" s="1665"/>
      <c r="K2" s="1665"/>
      <c r="L2" s="1665"/>
      <c r="M2" s="1665"/>
      <c r="N2" s="1665"/>
      <c r="O2" s="1665"/>
      <c r="P2" s="1451"/>
    </row>
    <row r="3" spans="1:15" ht="12.75" hidden="1">
      <c r="A3" s="147"/>
      <c r="B3" s="147"/>
      <c r="C3" s="890"/>
      <c r="D3" s="1042"/>
      <c r="E3" s="1042"/>
      <c r="F3" s="1042"/>
      <c r="G3" s="890"/>
      <c r="H3" s="890"/>
      <c r="I3" s="890"/>
      <c r="J3" s="890"/>
      <c r="K3" s="890"/>
      <c r="L3" s="890"/>
      <c r="M3" s="890"/>
      <c r="N3" s="890"/>
      <c r="O3" s="147"/>
    </row>
    <row r="4" spans="1:15" ht="13.5" thickBot="1">
      <c r="A4" s="147"/>
      <c r="B4" s="147"/>
      <c r="C4" s="890"/>
      <c r="D4" s="890"/>
      <c r="E4" s="890"/>
      <c r="F4" s="890"/>
      <c r="G4" s="890"/>
      <c r="H4" s="890"/>
      <c r="I4" s="890"/>
      <c r="J4" s="890"/>
      <c r="K4" s="890"/>
      <c r="L4" s="1042"/>
      <c r="M4" s="890"/>
      <c r="N4" s="890"/>
      <c r="O4" s="1043" t="s">
        <v>953</v>
      </c>
    </row>
    <row r="5" spans="1:15" s="1045" customFormat="1" ht="12.75">
      <c r="A5" s="1692" t="s">
        <v>954</v>
      </c>
      <c r="B5" s="824"/>
      <c r="C5" s="1694" t="s">
        <v>492</v>
      </c>
      <c r="D5" s="1694"/>
      <c r="E5" s="1694"/>
      <c r="F5" s="1694"/>
      <c r="G5" s="1694"/>
      <c r="H5" s="1694"/>
      <c r="I5" s="1694"/>
      <c r="J5" s="1694"/>
      <c r="K5" s="1694"/>
      <c r="L5" s="1694"/>
      <c r="M5" s="1694"/>
      <c r="N5" s="1695"/>
      <c r="O5" s="1044" t="s">
        <v>713</v>
      </c>
    </row>
    <row r="6" spans="1:15" s="1045" customFormat="1" ht="12.75">
      <c r="A6" s="1693"/>
      <c r="B6" s="822" t="s">
        <v>954</v>
      </c>
      <c r="C6" s="1046" t="s">
        <v>49</v>
      </c>
      <c r="D6" s="1047" t="s">
        <v>391</v>
      </c>
      <c r="E6" s="1047" t="s">
        <v>396</v>
      </c>
      <c r="F6" s="1047" t="s">
        <v>397</v>
      </c>
      <c r="G6" s="1047" t="s">
        <v>398</v>
      </c>
      <c r="H6" s="1047" t="s">
        <v>399</v>
      </c>
      <c r="I6" s="1047" t="s">
        <v>400</v>
      </c>
      <c r="J6" s="1047" t="s">
        <v>401</v>
      </c>
      <c r="K6" s="1047" t="s">
        <v>402</v>
      </c>
      <c r="L6" s="1047" t="s">
        <v>403</v>
      </c>
      <c r="M6" s="1047" t="s">
        <v>499</v>
      </c>
      <c r="N6" s="246" t="s">
        <v>500</v>
      </c>
      <c r="O6" s="247" t="s">
        <v>251</v>
      </c>
    </row>
    <row r="7" spans="1:15" ht="15" customHeight="1">
      <c r="A7" s="1048" t="s">
        <v>955</v>
      </c>
      <c r="B7" s="1049" t="s">
        <v>956</v>
      </c>
      <c r="C7" s="1050">
        <v>8.43</v>
      </c>
      <c r="D7" s="1050">
        <v>8.78</v>
      </c>
      <c r="E7" s="1050">
        <v>8.84</v>
      </c>
      <c r="F7" s="1050">
        <v>8.7</v>
      </c>
      <c r="G7" s="1050">
        <v>8.82</v>
      </c>
      <c r="H7" s="1050">
        <v>8.93</v>
      </c>
      <c r="I7" s="1050">
        <v>9.33</v>
      </c>
      <c r="J7" s="1050">
        <v>9.56</v>
      </c>
      <c r="K7" s="1050">
        <v>9.6</v>
      </c>
      <c r="L7" s="1050">
        <v>9.64</v>
      </c>
      <c r="M7" s="1050">
        <v>9.59</v>
      </c>
      <c r="N7" s="1050">
        <v>9.64</v>
      </c>
      <c r="O7" s="1051">
        <v>9.24</v>
      </c>
    </row>
    <row r="8" spans="1:15" ht="15" customHeight="1">
      <c r="A8" s="1048" t="s">
        <v>957</v>
      </c>
      <c r="B8" s="1049" t="s">
        <v>958</v>
      </c>
      <c r="C8" s="1050">
        <v>10.17</v>
      </c>
      <c r="D8" s="1050">
        <v>10.45</v>
      </c>
      <c r="E8" s="1050">
        <v>12.17</v>
      </c>
      <c r="F8" s="1050">
        <v>11.68</v>
      </c>
      <c r="G8" s="1050">
        <v>12.03</v>
      </c>
      <c r="H8" s="1050">
        <v>12.36</v>
      </c>
      <c r="I8" s="1050">
        <v>12.57</v>
      </c>
      <c r="J8" s="1050">
        <v>12.43</v>
      </c>
      <c r="K8" s="1050">
        <v>11.3</v>
      </c>
      <c r="L8" s="1050">
        <v>9.56</v>
      </c>
      <c r="M8" s="1050">
        <v>11.28</v>
      </c>
      <c r="N8" s="1050">
        <v>11.92</v>
      </c>
      <c r="O8" s="1052">
        <v>11.34</v>
      </c>
    </row>
    <row r="9" spans="1:15" ht="15" customHeight="1">
      <c r="A9" s="1048" t="s">
        <v>959</v>
      </c>
      <c r="B9" s="1049" t="s">
        <v>960</v>
      </c>
      <c r="C9" s="1050">
        <v>8.49</v>
      </c>
      <c r="D9" s="1050">
        <v>5.94</v>
      </c>
      <c r="E9" s="1050">
        <v>7.24</v>
      </c>
      <c r="F9" s="1050">
        <v>8.74</v>
      </c>
      <c r="G9" s="1050">
        <v>6.05</v>
      </c>
      <c r="H9" s="1050">
        <v>3.93</v>
      </c>
      <c r="I9" s="1050">
        <v>7.57</v>
      </c>
      <c r="J9" s="1050">
        <v>7.56</v>
      </c>
      <c r="K9" s="1050">
        <v>6.38</v>
      </c>
      <c r="L9" s="1050">
        <v>4.93</v>
      </c>
      <c r="M9" s="1050">
        <v>5.31</v>
      </c>
      <c r="N9" s="1050">
        <v>6.01</v>
      </c>
      <c r="O9" s="1052">
        <v>6.5</v>
      </c>
    </row>
    <row r="10" spans="1:15" ht="15" customHeight="1">
      <c r="A10" s="1048" t="s">
        <v>961</v>
      </c>
      <c r="B10" s="1049" t="s">
        <v>962</v>
      </c>
      <c r="C10" s="1050">
        <v>6.36</v>
      </c>
      <c r="D10" s="1050">
        <v>6.26</v>
      </c>
      <c r="E10" s="1050">
        <v>6.54</v>
      </c>
      <c r="F10" s="1050">
        <v>7.02</v>
      </c>
      <c r="G10" s="1050">
        <v>6.91</v>
      </c>
      <c r="H10" s="1050">
        <v>6.99</v>
      </c>
      <c r="I10" s="1050">
        <v>7.38</v>
      </c>
      <c r="J10" s="1050">
        <v>7.97</v>
      </c>
      <c r="K10" s="1050">
        <v>8.12</v>
      </c>
      <c r="L10" s="1050">
        <v>7.94</v>
      </c>
      <c r="M10" s="1050">
        <v>7.89</v>
      </c>
      <c r="N10" s="1050">
        <v>8.33</v>
      </c>
      <c r="O10" s="1052">
        <v>7.35</v>
      </c>
    </row>
    <row r="11" spans="1:15" ht="15" customHeight="1">
      <c r="A11" s="1048" t="s">
        <v>963</v>
      </c>
      <c r="B11" s="1049" t="s">
        <v>964</v>
      </c>
      <c r="C11" s="1050">
        <v>8.34</v>
      </c>
      <c r="D11" s="1050">
        <v>8.61</v>
      </c>
      <c r="E11" s="1050">
        <v>8.78</v>
      </c>
      <c r="F11" s="1050">
        <v>9.14</v>
      </c>
      <c r="G11" s="1050">
        <v>9.69</v>
      </c>
      <c r="H11" s="1050">
        <v>11.83</v>
      </c>
      <c r="I11" s="1050">
        <v>12.68</v>
      </c>
      <c r="J11" s="1050">
        <v>12.21</v>
      </c>
      <c r="K11" s="1050">
        <v>10.93</v>
      </c>
      <c r="L11" s="1050">
        <v>12.7</v>
      </c>
      <c r="M11" s="1050">
        <v>12.88</v>
      </c>
      <c r="N11" s="1050">
        <v>12.66</v>
      </c>
      <c r="O11" s="1052">
        <v>10.93</v>
      </c>
    </row>
    <row r="12" spans="1:15" ht="15" customHeight="1">
      <c r="A12" s="1048" t="s">
        <v>976</v>
      </c>
      <c r="B12" s="1049" t="s">
        <v>977</v>
      </c>
      <c r="C12" s="1050">
        <v>12.180580266567938</v>
      </c>
      <c r="D12" s="1050">
        <v>11.753995135135135</v>
      </c>
      <c r="E12" s="1050">
        <v>11.43</v>
      </c>
      <c r="F12" s="1050">
        <v>11.62647106257875</v>
      </c>
      <c r="G12" s="1050">
        <v>11.507426486486487</v>
      </c>
      <c r="H12" s="1050">
        <v>11.47</v>
      </c>
      <c r="I12" s="1050">
        <v>11.624515713784637</v>
      </c>
      <c r="J12" s="1050">
        <v>10.994226486486486</v>
      </c>
      <c r="K12" s="1050">
        <v>9.76545743647647</v>
      </c>
      <c r="L12" s="1050">
        <v>8.51255915744377</v>
      </c>
      <c r="M12" s="1050">
        <v>6.032429189189189</v>
      </c>
      <c r="N12" s="1050">
        <v>5.6191894558599635</v>
      </c>
      <c r="O12" s="1052">
        <v>10.22055196436712</v>
      </c>
    </row>
    <row r="13" spans="1:15" ht="15" customHeight="1">
      <c r="A13" s="1048" t="s">
        <v>978</v>
      </c>
      <c r="B13" s="1049" t="s">
        <v>979</v>
      </c>
      <c r="C13" s="1050">
        <v>4.868429567408652</v>
      </c>
      <c r="D13" s="1050">
        <v>3.3598782967250815</v>
      </c>
      <c r="E13" s="1050">
        <v>3.8128924099661266</v>
      </c>
      <c r="F13" s="1050">
        <v>3.358146871062578</v>
      </c>
      <c r="G13" s="1050">
        <v>2.630800540540541</v>
      </c>
      <c r="H13" s="1050">
        <v>2.7138949166740067</v>
      </c>
      <c r="I13" s="1050">
        <v>3.9024395212095753</v>
      </c>
      <c r="J13" s="1050">
        <v>4.0046837837837845</v>
      </c>
      <c r="K13" s="1050">
        <v>4.168231948270435</v>
      </c>
      <c r="L13" s="1050">
        <v>3.4432686832740216</v>
      </c>
      <c r="M13" s="1050">
        <v>3.2424281081081077</v>
      </c>
      <c r="N13" s="1050">
        <v>2.8717697704892062</v>
      </c>
      <c r="O13" s="1052">
        <v>3.5174291324677225</v>
      </c>
    </row>
    <row r="14" spans="1:15" ht="15" customHeight="1">
      <c r="A14" s="1048" t="s">
        <v>980</v>
      </c>
      <c r="B14" s="1049" t="s">
        <v>981</v>
      </c>
      <c r="C14" s="1050">
        <v>1.6129035699286014</v>
      </c>
      <c r="D14" s="1050">
        <v>0.89907419712949</v>
      </c>
      <c r="E14" s="1050">
        <v>0.846207755463706</v>
      </c>
      <c r="F14" s="1050">
        <v>2.879197306069458</v>
      </c>
      <c r="G14" s="1050">
        <v>3.2362716517326144</v>
      </c>
      <c r="H14" s="1050">
        <v>3.288953117353205</v>
      </c>
      <c r="I14" s="1050">
        <v>1.6134097188476224</v>
      </c>
      <c r="J14" s="1050">
        <v>1.2147113333333335</v>
      </c>
      <c r="K14" s="1050">
        <v>2.1575733145895724</v>
      </c>
      <c r="L14" s="1050">
        <v>3.090519992960225</v>
      </c>
      <c r="M14" s="1050">
        <v>3.3535156756756757</v>
      </c>
      <c r="N14" s="1050">
        <v>3.3197895928330032</v>
      </c>
      <c r="O14" s="1052">
        <v>2.3316103563160104</v>
      </c>
    </row>
    <row r="15" spans="1:15" ht="15" customHeight="1">
      <c r="A15" s="1048" t="s">
        <v>982</v>
      </c>
      <c r="B15" s="1049" t="s">
        <v>983</v>
      </c>
      <c r="C15" s="1050">
        <v>3.3968185352308224</v>
      </c>
      <c r="D15" s="1050">
        <v>2.895359281579573</v>
      </c>
      <c r="E15" s="1050">
        <v>3.4084731132075468</v>
      </c>
      <c r="F15" s="1050">
        <v>4.093331220329517</v>
      </c>
      <c r="G15" s="1050">
        <v>3.994682751045284</v>
      </c>
      <c r="H15" s="1050">
        <v>4.440908264329805</v>
      </c>
      <c r="I15" s="1050">
        <v>5.164051891704268</v>
      </c>
      <c r="J15" s="1050">
        <v>5.596070322580646</v>
      </c>
      <c r="K15" s="1050">
        <v>5.456351824840063</v>
      </c>
      <c r="L15" s="1050">
        <v>5.726184461067665</v>
      </c>
      <c r="M15" s="1050">
        <v>5.46250458618313</v>
      </c>
      <c r="N15" s="1050">
        <v>5.360435168115558</v>
      </c>
      <c r="O15" s="1052">
        <v>4.662800140488818</v>
      </c>
    </row>
    <row r="16" spans="1:15" ht="15" customHeight="1">
      <c r="A16" s="1048" t="s">
        <v>984</v>
      </c>
      <c r="B16" s="1049" t="s">
        <v>985</v>
      </c>
      <c r="C16" s="1050">
        <v>5.425047309961818</v>
      </c>
      <c r="D16" s="1050">
        <v>5.222550591166958</v>
      </c>
      <c r="E16" s="1050">
        <v>4.872020754716981</v>
      </c>
      <c r="F16" s="1050">
        <v>5.242749264705882</v>
      </c>
      <c r="G16" s="1050">
        <v>5.304209852404553</v>
      </c>
      <c r="H16" s="1050">
        <v>5.26434765889847</v>
      </c>
      <c r="I16" s="1050">
        <v>5.170746858729607</v>
      </c>
      <c r="J16" s="1050">
        <v>4.551349535702849</v>
      </c>
      <c r="K16" s="1050">
        <v>3.871767249497724</v>
      </c>
      <c r="L16" s="1050">
        <v>4.674502013189865</v>
      </c>
      <c r="M16" s="1050">
        <v>4.940809824561403</v>
      </c>
      <c r="N16" s="1050">
        <v>4.9510305534645385</v>
      </c>
      <c r="O16" s="1052">
        <v>4.9643167763801666</v>
      </c>
    </row>
    <row r="17" spans="1:15" ht="15" customHeight="1">
      <c r="A17" s="1048" t="s">
        <v>986</v>
      </c>
      <c r="B17" s="1049" t="s">
        <v>987</v>
      </c>
      <c r="C17" s="1050">
        <v>4.775216950572465</v>
      </c>
      <c r="D17" s="1050">
        <v>3.77765162028212</v>
      </c>
      <c r="E17" s="1050">
        <v>4.663893382237086</v>
      </c>
      <c r="F17" s="1050">
        <v>4.9555454448777025</v>
      </c>
      <c r="G17" s="1050">
        <v>4.953859860574043</v>
      </c>
      <c r="H17" s="1050">
        <v>4.846119482616302</v>
      </c>
      <c r="I17" s="1050">
        <v>5.187522395978776</v>
      </c>
      <c r="J17" s="1050">
        <v>5.385691068024617</v>
      </c>
      <c r="K17" s="1050">
        <v>5.052342023311288</v>
      </c>
      <c r="L17" s="1050">
        <v>4.859117983803406</v>
      </c>
      <c r="M17" s="1050">
        <v>4.519417635205055</v>
      </c>
      <c r="N17" s="1050">
        <v>3.780621060673431</v>
      </c>
      <c r="O17" s="1052">
        <v>4.708875790310837</v>
      </c>
    </row>
    <row r="18" spans="1:16" ht="15" customHeight="1">
      <c r="A18" s="1048" t="s">
        <v>988</v>
      </c>
      <c r="B18" s="1049" t="s">
        <v>989</v>
      </c>
      <c r="C18" s="1050">
        <v>3.41748440269408</v>
      </c>
      <c r="D18" s="1050">
        <v>3.4932778280050107</v>
      </c>
      <c r="E18" s="1050">
        <v>3.5961985600462625</v>
      </c>
      <c r="F18" s="1050">
        <v>4.02602993577213</v>
      </c>
      <c r="G18" s="1050">
        <v>3.7520925058548005</v>
      </c>
      <c r="H18" s="1050">
        <v>4.10236892545691</v>
      </c>
      <c r="I18" s="1050">
        <v>4.0122495923431405</v>
      </c>
      <c r="J18" s="1050">
        <v>3.906800049016938</v>
      </c>
      <c r="K18" s="1050">
        <v>4.055525032860332</v>
      </c>
      <c r="L18" s="1050">
        <v>2.911661630829377</v>
      </c>
      <c r="M18" s="1050">
        <v>1.6678396383639233</v>
      </c>
      <c r="N18" s="1050">
        <v>2.9805422437758247</v>
      </c>
      <c r="O18" s="1052">
        <v>3.4814174393084554</v>
      </c>
      <c r="P18" s="1053"/>
    </row>
    <row r="19" spans="1:15" ht="15" customHeight="1">
      <c r="A19" s="1054" t="s">
        <v>990</v>
      </c>
      <c r="B19" s="1055" t="s">
        <v>786</v>
      </c>
      <c r="C19" s="1050">
        <v>4.027662566465792</v>
      </c>
      <c r="D19" s="1050">
        <v>3.6609049773755653</v>
      </c>
      <c r="E19" s="1050">
        <v>3.701351713395639</v>
      </c>
      <c r="F19" s="1050">
        <v>3.676631343283582</v>
      </c>
      <c r="G19" s="1050">
        <v>3.850785333333333</v>
      </c>
      <c r="H19" s="1050">
        <v>3.9490213213213217</v>
      </c>
      <c r="I19" s="1050">
        <v>3.940556451612903</v>
      </c>
      <c r="J19" s="1050">
        <v>3.8080159420289847</v>
      </c>
      <c r="K19" s="1050">
        <v>1.6973710622710623</v>
      </c>
      <c r="L19" s="1050">
        <v>0.7020408450704225</v>
      </c>
      <c r="M19" s="1050">
        <v>0.8240442028985507</v>
      </c>
      <c r="N19" s="1050">
        <v>1.4706548192771083</v>
      </c>
      <c r="O19" s="1052">
        <v>2.929587760230834</v>
      </c>
    </row>
    <row r="20" spans="1:16" ht="15" customHeight="1">
      <c r="A20" s="1048" t="s">
        <v>991</v>
      </c>
      <c r="B20" s="1049" t="s">
        <v>768</v>
      </c>
      <c r="C20" s="1050">
        <v>0.6176727272727273</v>
      </c>
      <c r="D20" s="1050">
        <v>0.629863076923077</v>
      </c>
      <c r="E20" s="1050">
        <v>1.3400342756183745</v>
      </c>
      <c r="F20" s="1050">
        <v>1.9721844155844157</v>
      </c>
      <c r="G20" s="1050">
        <v>2.401290153846154</v>
      </c>
      <c r="H20" s="1050">
        <v>2.080350530035336</v>
      </c>
      <c r="I20" s="1050">
        <v>2.3784652173913043</v>
      </c>
      <c r="J20" s="1050">
        <v>2.9391873188405797</v>
      </c>
      <c r="K20" s="1050">
        <v>3.109814156626506</v>
      </c>
      <c r="L20" s="1050">
        <v>3.6963909090909097</v>
      </c>
      <c r="M20" s="1050">
        <v>3.8208818461538465</v>
      </c>
      <c r="N20" s="1050">
        <v>3.939815901060071</v>
      </c>
      <c r="O20" s="1052">
        <v>2.4576696244599545</v>
      </c>
      <c r="P20" s="1053"/>
    </row>
    <row r="21" spans="1:15" s="890" customFormat="1" ht="15" customHeight="1">
      <c r="A21" s="1056" t="s">
        <v>992</v>
      </c>
      <c r="B21" s="1057" t="s">
        <v>46</v>
      </c>
      <c r="C21" s="1050">
        <v>2.2590185714285718</v>
      </c>
      <c r="D21" s="1050">
        <v>3.3845412060301507</v>
      </c>
      <c r="E21" s="1050">
        <v>3.102005803571429</v>
      </c>
      <c r="F21" s="1050">
        <v>2.687988475836431</v>
      </c>
      <c r="G21" s="1050">
        <v>2.1998130653266332</v>
      </c>
      <c r="H21" s="1050">
        <v>2.4648049469964666</v>
      </c>
      <c r="I21" s="1050">
        <v>2.2032</v>
      </c>
      <c r="J21" s="1050">
        <v>2.651</v>
      </c>
      <c r="K21" s="1050">
        <v>2.8861</v>
      </c>
      <c r="L21" s="1050">
        <v>3.6293</v>
      </c>
      <c r="M21" s="1050">
        <v>3.3082</v>
      </c>
      <c r="N21" s="1050">
        <v>3.2485</v>
      </c>
      <c r="O21" s="1052">
        <v>2.8427</v>
      </c>
    </row>
    <row r="22" spans="1:15" s="1063" customFormat="1" ht="15" customHeight="1">
      <c r="A22" s="1058" t="s">
        <v>992</v>
      </c>
      <c r="B22" s="1059" t="s">
        <v>47</v>
      </c>
      <c r="C22" s="1060">
        <v>2.9887</v>
      </c>
      <c r="D22" s="1050">
        <v>2.7829</v>
      </c>
      <c r="E22" s="1050">
        <v>2.5369</v>
      </c>
      <c r="F22" s="1050">
        <v>2.1101</v>
      </c>
      <c r="G22" s="1050">
        <v>1.9827</v>
      </c>
      <c r="H22" s="1050">
        <v>2.6703</v>
      </c>
      <c r="I22" s="1050">
        <v>2.5963603174603174</v>
      </c>
      <c r="J22" s="1050">
        <v>2.3605678095238094</v>
      </c>
      <c r="K22" s="1050">
        <v>1.8496</v>
      </c>
      <c r="L22" s="1050">
        <v>2.4269</v>
      </c>
      <c r="M22" s="1050">
        <v>2.1681</v>
      </c>
      <c r="N22" s="1061">
        <v>2.7651367875647668</v>
      </c>
      <c r="O22" s="1062">
        <v>2.4216334168057867</v>
      </c>
    </row>
    <row r="23" spans="1:15" s="1066" customFormat="1" ht="15" customHeight="1">
      <c r="A23" s="1064" t="s">
        <v>992</v>
      </c>
      <c r="B23" s="1059" t="s">
        <v>512</v>
      </c>
      <c r="C23" s="1060">
        <v>4.2514</v>
      </c>
      <c r="D23" s="1050">
        <v>2.1419</v>
      </c>
      <c r="E23" s="1397">
        <v>2.3486</v>
      </c>
      <c r="F23" s="1397">
        <v>3.0267</v>
      </c>
      <c r="G23" s="1397">
        <v>3.5927</v>
      </c>
      <c r="H23" s="1397">
        <v>3.8637</v>
      </c>
      <c r="I23" s="1050">
        <v>5.7924</v>
      </c>
      <c r="J23" s="1050">
        <v>5.5404</v>
      </c>
      <c r="K23" s="1050">
        <v>4.0699</v>
      </c>
      <c r="L23" s="1050">
        <v>5.32</v>
      </c>
      <c r="M23" s="1050">
        <v>5.41</v>
      </c>
      <c r="N23" s="1061">
        <v>5.13</v>
      </c>
      <c r="O23" s="1062">
        <v>4.22</v>
      </c>
    </row>
    <row r="24" spans="2:15" ht="13.5" thickBot="1">
      <c r="B24" s="1065" t="s">
        <v>1279</v>
      </c>
      <c r="C24" s="1403">
        <v>5.17</v>
      </c>
      <c r="D24" s="1565">
        <v>3.73</v>
      </c>
      <c r="E24" s="1399"/>
      <c r="F24" s="1399"/>
      <c r="G24" s="1399"/>
      <c r="H24" s="1399"/>
      <c r="I24" s="1399"/>
      <c r="J24" s="1399"/>
      <c r="K24" s="1399"/>
      <c r="L24" s="1399"/>
      <c r="M24" s="1399"/>
      <c r="N24" s="1399"/>
      <c r="O24" s="1400"/>
    </row>
  </sheetData>
  <sheetProtection/>
  <mergeCells count="4">
    <mergeCell ref="A1:O1"/>
    <mergeCell ref="A2:O2"/>
    <mergeCell ref="A5:A6"/>
    <mergeCell ref="C5:N5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M23" sqref="M23"/>
    </sheetView>
  </sheetViews>
  <sheetFormatPr defaultColWidth="9.421875" defaultRowHeight="12.75"/>
  <cols>
    <col min="1" max="1" width="9.28125" style="1068" hidden="1" customWidth="1"/>
    <col min="2" max="2" width="7.8515625" style="1068" customWidth="1"/>
    <col min="3" max="13" width="5.28125" style="1067" customWidth="1"/>
    <col min="14" max="14" width="6.28125" style="1067" customWidth="1"/>
    <col min="15" max="15" width="8.00390625" style="1068" customWidth="1"/>
    <col min="16" max="16384" width="9.421875" style="1067" customWidth="1"/>
  </cols>
  <sheetData>
    <row r="1" spans="1:15" ht="12.75">
      <c r="A1" s="1664" t="s">
        <v>489</v>
      </c>
      <c r="B1" s="1664"/>
      <c r="C1" s="1664"/>
      <c r="D1" s="1664"/>
      <c r="E1" s="1664"/>
      <c r="F1" s="1664"/>
      <c r="G1" s="1664"/>
      <c r="H1" s="1664"/>
      <c r="I1" s="1664"/>
      <c r="J1" s="1664"/>
      <c r="K1" s="1664"/>
      <c r="L1" s="1664"/>
      <c r="M1" s="1664"/>
      <c r="N1" s="1664"/>
      <c r="O1" s="1664"/>
    </row>
    <row r="2" spans="1:16" ht="15.75">
      <c r="A2" s="1665" t="s">
        <v>993</v>
      </c>
      <c r="B2" s="1665"/>
      <c r="C2" s="1665"/>
      <c r="D2" s="1665"/>
      <c r="E2" s="1665"/>
      <c r="F2" s="1665"/>
      <c r="G2" s="1665"/>
      <c r="H2" s="1665"/>
      <c r="I2" s="1665"/>
      <c r="J2" s="1665"/>
      <c r="K2" s="1665"/>
      <c r="L2" s="1665"/>
      <c r="M2" s="1665"/>
      <c r="N2" s="1665"/>
      <c r="O2" s="1665"/>
      <c r="P2" s="1452"/>
    </row>
    <row r="3" spans="1:15" ht="12.75" hidden="1">
      <c r="A3" s="147"/>
      <c r="B3" s="147"/>
      <c r="C3" s="890"/>
      <c r="D3" s="1042"/>
      <c r="E3" s="1042"/>
      <c r="F3" s="1042"/>
      <c r="G3" s="890"/>
      <c r="H3" s="890"/>
      <c r="I3" s="890"/>
      <c r="J3" s="890"/>
      <c r="K3" s="890"/>
      <c r="L3" s="890"/>
      <c r="M3" s="890"/>
      <c r="N3" s="890"/>
      <c r="O3" s="147"/>
    </row>
    <row r="4" spans="1:15" ht="13.5" thickBot="1">
      <c r="A4" s="147"/>
      <c r="B4" s="147"/>
      <c r="C4" s="890"/>
      <c r="D4" s="890"/>
      <c r="E4" s="890"/>
      <c r="F4" s="890"/>
      <c r="G4" s="890"/>
      <c r="H4" s="890"/>
      <c r="I4" s="890"/>
      <c r="J4" s="890"/>
      <c r="K4" s="890"/>
      <c r="L4" s="1042"/>
      <c r="M4" s="890"/>
      <c r="N4" s="890"/>
      <c r="O4" s="1043" t="s">
        <v>953</v>
      </c>
    </row>
    <row r="5" spans="1:15" s="1068" customFormat="1" ht="12.75">
      <c r="A5" s="1696" t="s">
        <v>954</v>
      </c>
      <c r="B5" s="1698" t="s">
        <v>954</v>
      </c>
      <c r="C5" s="1700" t="s">
        <v>492</v>
      </c>
      <c r="D5" s="1694"/>
      <c r="E5" s="1694"/>
      <c r="F5" s="1694"/>
      <c r="G5" s="1694"/>
      <c r="H5" s="1694"/>
      <c r="I5" s="1694"/>
      <c r="J5" s="1694"/>
      <c r="K5" s="1694"/>
      <c r="L5" s="1694"/>
      <c r="M5" s="1694"/>
      <c r="N5" s="1695"/>
      <c r="O5" s="1044" t="s">
        <v>713</v>
      </c>
    </row>
    <row r="6" spans="1:15" s="1068" customFormat="1" ht="12.75">
      <c r="A6" s="1697"/>
      <c r="B6" s="1699"/>
      <c r="C6" s="1069" t="s">
        <v>49</v>
      </c>
      <c r="D6" s="1047" t="s">
        <v>391</v>
      </c>
      <c r="E6" s="1047" t="s">
        <v>396</v>
      </c>
      <c r="F6" s="1047" t="s">
        <v>397</v>
      </c>
      <c r="G6" s="1047" t="s">
        <v>398</v>
      </c>
      <c r="H6" s="1047" t="s">
        <v>399</v>
      </c>
      <c r="I6" s="1047" t="s">
        <v>400</v>
      </c>
      <c r="J6" s="1047" t="s">
        <v>401</v>
      </c>
      <c r="K6" s="1047" t="s">
        <v>402</v>
      </c>
      <c r="L6" s="1047" t="s">
        <v>403</v>
      </c>
      <c r="M6" s="1047" t="s">
        <v>499</v>
      </c>
      <c r="N6" s="246" t="s">
        <v>500</v>
      </c>
      <c r="O6" s="247" t="s">
        <v>251</v>
      </c>
    </row>
    <row r="7" spans="1:15" ht="15.75" customHeight="1">
      <c r="A7" s="1070" t="s">
        <v>976</v>
      </c>
      <c r="B7" s="1049" t="s">
        <v>977</v>
      </c>
      <c r="C7" s="1071" t="s">
        <v>636</v>
      </c>
      <c r="D7" s="1072" t="s">
        <v>636</v>
      </c>
      <c r="E7" s="1072" t="s">
        <v>636</v>
      </c>
      <c r="F7" s="1072" t="s">
        <v>636</v>
      </c>
      <c r="G7" s="1072" t="s">
        <v>636</v>
      </c>
      <c r="H7" s="1050">
        <v>11.9631</v>
      </c>
      <c r="I7" s="1072" t="s">
        <v>636</v>
      </c>
      <c r="J7" s="1072" t="s">
        <v>636</v>
      </c>
      <c r="K7" s="1050">
        <v>10.5283</v>
      </c>
      <c r="L7" s="1072" t="s">
        <v>636</v>
      </c>
      <c r="M7" s="1050">
        <v>8.9766</v>
      </c>
      <c r="N7" s="1073" t="s">
        <v>636</v>
      </c>
      <c r="O7" s="1163">
        <v>10.344</v>
      </c>
    </row>
    <row r="8" spans="1:15" ht="15.75" customHeight="1">
      <c r="A8" s="1070" t="s">
        <v>978</v>
      </c>
      <c r="B8" s="1049" t="s">
        <v>979</v>
      </c>
      <c r="C8" s="1071" t="s">
        <v>636</v>
      </c>
      <c r="D8" s="1072" t="s">
        <v>636</v>
      </c>
      <c r="E8" s="1072" t="s">
        <v>636</v>
      </c>
      <c r="F8" s="1072" t="s">
        <v>636</v>
      </c>
      <c r="G8" s="1072" t="s">
        <v>636</v>
      </c>
      <c r="H8" s="1050">
        <v>6.3049</v>
      </c>
      <c r="I8" s="1072" t="s">
        <v>636</v>
      </c>
      <c r="J8" s="1072" t="s">
        <v>636</v>
      </c>
      <c r="K8" s="1050">
        <v>7.2517</v>
      </c>
      <c r="L8" s="1072" t="s">
        <v>636</v>
      </c>
      <c r="M8" s="1050">
        <v>6.9928</v>
      </c>
      <c r="N8" s="1073" t="s">
        <v>636</v>
      </c>
      <c r="O8" s="1163">
        <v>6.8624</v>
      </c>
    </row>
    <row r="9" spans="1:15" ht="15.75" customHeight="1">
      <c r="A9" s="1070" t="s">
        <v>980</v>
      </c>
      <c r="B9" s="1049" t="s">
        <v>981</v>
      </c>
      <c r="C9" s="1071" t="s">
        <v>636</v>
      </c>
      <c r="D9" s="1072" t="s">
        <v>636</v>
      </c>
      <c r="E9" s="1072" t="s">
        <v>636</v>
      </c>
      <c r="F9" s="1072" t="s">
        <v>636</v>
      </c>
      <c r="G9" s="1072" t="s">
        <v>636</v>
      </c>
      <c r="H9" s="1072" t="s">
        <v>636</v>
      </c>
      <c r="I9" s="1072" t="s">
        <v>636</v>
      </c>
      <c r="J9" s="1072" t="s">
        <v>636</v>
      </c>
      <c r="K9" s="1050">
        <v>4.9129</v>
      </c>
      <c r="L9" s="1050">
        <v>5.424</v>
      </c>
      <c r="M9" s="1050">
        <v>5.3116</v>
      </c>
      <c r="N9" s="1073" t="s">
        <v>636</v>
      </c>
      <c r="O9" s="1163">
        <v>5.1282</v>
      </c>
    </row>
    <row r="10" spans="1:15" ht="15.75" customHeight="1">
      <c r="A10" s="1070" t="s">
        <v>982</v>
      </c>
      <c r="B10" s="1049" t="s">
        <v>983</v>
      </c>
      <c r="C10" s="1071" t="s">
        <v>636</v>
      </c>
      <c r="D10" s="1072" t="s">
        <v>636</v>
      </c>
      <c r="E10" s="1072" t="s">
        <v>636</v>
      </c>
      <c r="F10" s="1072" t="s">
        <v>636</v>
      </c>
      <c r="G10" s="1050">
        <v>5.6721</v>
      </c>
      <c r="H10" s="1050">
        <v>5.5712</v>
      </c>
      <c r="I10" s="1050">
        <v>6.0824</v>
      </c>
      <c r="J10" s="1050">
        <v>7.2849</v>
      </c>
      <c r="K10" s="1050">
        <v>6.142</v>
      </c>
      <c r="L10" s="1072" t="s">
        <v>636</v>
      </c>
      <c r="M10" s="1072" t="s">
        <v>636</v>
      </c>
      <c r="N10" s="1073" t="s">
        <v>636</v>
      </c>
      <c r="O10" s="1163">
        <v>6.1565</v>
      </c>
    </row>
    <row r="11" spans="1:15" ht="15.75" customHeight="1">
      <c r="A11" s="1070" t="s">
        <v>984</v>
      </c>
      <c r="B11" s="1049" t="s">
        <v>985</v>
      </c>
      <c r="C11" s="1071" t="s">
        <v>636</v>
      </c>
      <c r="D11" s="1072" t="s">
        <v>636</v>
      </c>
      <c r="E11" s="1072" t="s">
        <v>636</v>
      </c>
      <c r="F11" s="1072" t="s">
        <v>636</v>
      </c>
      <c r="G11" s="1050">
        <v>5.731</v>
      </c>
      <c r="H11" s="1050">
        <v>5.4412</v>
      </c>
      <c r="I11" s="1050">
        <v>5.4568</v>
      </c>
      <c r="J11" s="1050">
        <v>5.113</v>
      </c>
      <c r="K11" s="1050">
        <v>4.921</v>
      </c>
      <c r="L11" s="1050">
        <v>5.2675</v>
      </c>
      <c r="M11" s="1050">
        <v>5.5204</v>
      </c>
      <c r="N11" s="1074">
        <v>5.6215</v>
      </c>
      <c r="O11" s="1163">
        <v>5.2623</v>
      </c>
    </row>
    <row r="12" spans="1:15" ht="15.75" customHeight="1">
      <c r="A12" s="1070" t="s">
        <v>986</v>
      </c>
      <c r="B12" s="1049" t="s">
        <v>987</v>
      </c>
      <c r="C12" s="1071" t="s">
        <v>636</v>
      </c>
      <c r="D12" s="1072" t="s">
        <v>636</v>
      </c>
      <c r="E12" s="1072" t="s">
        <v>636</v>
      </c>
      <c r="F12" s="1072" t="s">
        <v>636</v>
      </c>
      <c r="G12" s="1050">
        <v>5.5134</v>
      </c>
      <c r="H12" s="1050">
        <v>5.1547</v>
      </c>
      <c r="I12" s="1050">
        <v>5.6571</v>
      </c>
      <c r="J12" s="1050">
        <v>5.5606</v>
      </c>
      <c r="K12" s="1050">
        <v>5.1416</v>
      </c>
      <c r="L12" s="1050">
        <v>5.04</v>
      </c>
      <c r="M12" s="1050">
        <v>4.9911</v>
      </c>
      <c r="N12" s="1074">
        <v>4.4332</v>
      </c>
      <c r="O12" s="1163">
        <v>5.2011</v>
      </c>
    </row>
    <row r="13" spans="1:15" ht="15.75" customHeight="1">
      <c r="A13" s="1070" t="s">
        <v>988</v>
      </c>
      <c r="B13" s="1049" t="s">
        <v>989</v>
      </c>
      <c r="C13" s="1071" t="s">
        <v>636</v>
      </c>
      <c r="D13" s="1072" t="s">
        <v>636</v>
      </c>
      <c r="E13" s="1072" t="s">
        <v>636</v>
      </c>
      <c r="F13" s="1072" t="s">
        <v>636</v>
      </c>
      <c r="G13" s="1050">
        <v>4.0799</v>
      </c>
      <c r="H13" s="1050">
        <v>4.4582</v>
      </c>
      <c r="I13" s="1050">
        <v>4.2217</v>
      </c>
      <c r="J13" s="1050">
        <v>4.940833333333333</v>
      </c>
      <c r="K13" s="1050">
        <v>5.125140609689712</v>
      </c>
      <c r="L13" s="1050">
        <v>4.6283</v>
      </c>
      <c r="M13" s="1050">
        <v>3.313868815443266</v>
      </c>
      <c r="N13" s="1074">
        <v>4.928079080914116</v>
      </c>
      <c r="O13" s="1163">
        <v>4.7107238804707094</v>
      </c>
    </row>
    <row r="14" spans="1:15" ht="15.75" customHeight="1">
      <c r="A14" s="1070" t="s">
        <v>990</v>
      </c>
      <c r="B14" s="1055" t="s">
        <v>786</v>
      </c>
      <c r="C14" s="1060">
        <v>5.313810591133005</v>
      </c>
      <c r="D14" s="1050">
        <v>5.181625</v>
      </c>
      <c r="E14" s="1050">
        <v>5.297252284263959</v>
      </c>
      <c r="F14" s="1050">
        <v>5.152060401853295</v>
      </c>
      <c r="G14" s="1050">
        <v>5.120841242937853</v>
      </c>
      <c r="H14" s="1050">
        <v>4.954478199052133</v>
      </c>
      <c r="I14" s="1050">
        <v>4.7035</v>
      </c>
      <c r="J14" s="1050">
        <v>4.042</v>
      </c>
      <c r="K14" s="1050">
        <v>3.018677865612648</v>
      </c>
      <c r="L14" s="1050">
        <v>2.652016149068323</v>
      </c>
      <c r="M14" s="1050">
        <v>2.5699083938892775</v>
      </c>
      <c r="N14" s="1074">
        <v>3.8123749843660346</v>
      </c>
      <c r="O14" s="1163">
        <v>4.1462783631415165</v>
      </c>
    </row>
    <row r="15" spans="1:15" ht="15.75" customHeight="1">
      <c r="A15" s="1070" t="s">
        <v>991</v>
      </c>
      <c r="B15" s="1049" t="s">
        <v>768</v>
      </c>
      <c r="C15" s="1071" t="s">
        <v>636</v>
      </c>
      <c r="D15" s="1072" t="s">
        <v>636</v>
      </c>
      <c r="E15" s="1050">
        <v>3.5281</v>
      </c>
      <c r="F15" s="1050" t="s">
        <v>636</v>
      </c>
      <c r="G15" s="1050">
        <v>3.0617128712871287</v>
      </c>
      <c r="H15" s="1050">
        <v>2.494175</v>
      </c>
      <c r="I15" s="1050">
        <v>2.7779</v>
      </c>
      <c r="J15" s="1050">
        <v>3.536573184786784</v>
      </c>
      <c r="K15" s="1050">
        <v>3.9791776119402984</v>
      </c>
      <c r="L15" s="1050">
        <v>4.841109933774834</v>
      </c>
      <c r="M15" s="1050">
        <v>4.865694115697157</v>
      </c>
      <c r="N15" s="1074">
        <v>4.78535242830253</v>
      </c>
      <c r="O15" s="1163">
        <v>4.32219165363855</v>
      </c>
    </row>
    <row r="16" spans="1:15" ht="15.75" customHeight="1">
      <c r="A16" s="1075" t="s">
        <v>992</v>
      </c>
      <c r="B16" s="1057" t="s">
        <v>46</v>
      </c>
      <c r="C16" s="1076" t="s">
        <v>636</v>
      </c>
      <c r="D16" s="1077" t="s">
        <v>636</v>
      </c>
      <c r="E16" s="1078">
        <v>3.8745670329670325</v>
      </c>
      <c r="F16" s="1078">
        <v>3.9333</v>
      </c>
      <c r="G16" s="1078">
        <v>3.0897297029702973</v>
      </c>
      <c r="H16" s="1078">
        <v>3.4186746835443036</v>
      </c>
      <c r="I16" s="1078">
        <v>3.5002</v>
      </c>
      <c r="J16" s="1078">
        <v>3.7999</v>
      </c>
      <c r="K16" s="1078">
        <v>4.3114</v>
      </c>
      <c r="L16" s="1078">
        <v>4.2023</v>
      </c>
      <c r="M16" s="1078">
        <v>3.7381</v>
      </c>
      <c r="N16" s="1079">
        <v>4.04</v>
      </c>
      <c r="O16" s="1164">
        <v>3.9504</v>
      </c>
    </row>
    <row r="17" spans="1:15" s="1081" customFormat="1" ht="15.75" customHeight="1">
      <c r="A17" s="1075" t="s">
        <v>992</v>
      </c>
      <c r="B17" s="1057" t="s">
        <v>47</v>
      </c>
      <c r="C17" s="1076" t="s">
        <v>636</v>
      </c>
      <c r="D17" s="1077" t="s">
        <v>636</v>
      </c>
      <c r="E17" s="1078">
        <v>3.7822</v>
      </c>
      <c r="F17" s="1078">
        <v>3.3252</v>
      </c>
      <c r="G17" s="1078">
        <v>3.0398</v>
      </c>
      <c r="H17" s="1078">
        <v>3.1393</v>
      </c>
      <c r="I17" s="1080">
        <v>3.2068</v>
      </c>
      <c r="J17" s="1080">
        <v>3.0105</v>
      </c>
      <c r="K17" s="1078">
        <v>3.0861</v>
      </c>
      <c r="L17" s="1078">
        <v>3.546</v>
      </c>
      <c r="M17" s="1080">
        <v>3.187</v>
      </c>
      <c r="N17" s="1079">
        <v>3.9996456840042054</v>
      </c>
      <c r="O17" s="1164">
        <v>3.504522439769843</v>
      </c>
    </row>
    <row r="18" spans="1:15" s="1081" customFormat="1" ht="15.75" customHeight="1">
      <c r="A18" s="1082" t="s">
        <v>992</v>
      </c>
      <c r="B18" s="1057" t="s">
        <v>512</v>
      </c>
      <c r="C18" s="1076" t="s">
        <v>636</v>
      </c>
      <c r="D18" s="1077">
        <v>3.0449</v>
      </c>
      <c r="E18" s="1078">
        <v>3.0448</v>
      </c>
      <c r="F18" s="1080">
        <v>3.2809</v>
      </c>
      <c r="G18" s="1080">
        <v>3.3989</v>
      </c>
      <c r="H18" s="1080">
        <v>4.6724</v>
      </c>
      <c r="I18" s="1080">
        <v>6.44</v>
      </c>
      <c r="J18" s="1080">
        <v>5.9542</v>
      </c>
      <c r="K18" s="1078">
        <v>4.822</v>
      </c>
      <c r="L18" s="1078">
        <v>5.3</v>
      </c>
      <c r="M18" s="1080">
        <v>5.66</v>
      </c>
      <c r="N18" s="1079">
        <v>6.47</v>
      </c>
      <c r="O18" s="1164">
        <v>5.49</v>
      </c>
    </row>
    <row r="19" spans="2:15" ht="13.5" thickBot="1">
      <c r="B19" s="1401" t="s">
        <v>1279</v>
      </c>
      <c r="C19" s="1398" t="s">
        <v>636</v>
      </c>
      <c r="D19" s="1399">
        <v>3.56</v>
      </c>
      <c r="E19" s="1399"/>
      <c r="F19" s="1399"/>
      <c r="G19" s="1399"/>
      <c r="H19" s="1399"/>
      <c r="I19" s="1399"/>
      <c r="J19" s="1399"/>
      <c r="K19" s="1399"/>
      <c r="L19" s="1399"/>
      <c r="M19" s="1399"/>
      <c r="N19" s="1399"/>
      <c r="O19" s="1400"/>
    </row>
    <row r="20" spans="3:15" ht="12">
      <c r="C20" s="1083"/>
      <c r="D20" s="1083"/>
      <c r="E20" s="1083"/>
      <c r="F20" s="1083"/>
      <c r="G20" s="1083"/>
      <c r="H20" s="1083"/>
      <c r="I20" s="1083"/>
      <c r="J20" s="1083"/>
      <c r="K20" s="1083"/>
      <c r="L20" s="1083"/>
      <c r="M20" s="1085"/>
      <c r="N20" s="1083"/>
      <c r="O20" s="1084"/>
    </row>
    <row r="21" spans="3:15" ht="12">
      <c r="C21" s="1083"/>
      <c r="D21" s="1083"/>
      <c r="E21" s="1083"/>
      <c r="F21" s="1083"/>
      <c r="G21" s="1083"/>
      <c r="H21" s="1083"/>
      <c r="I21" s="1083"/>
      <c r="J21" s="1083"/>
      <c r="K21" s="1083"/>
      <c r="L21" s="1083"/>
      <c r="M21" s="1085"/>
      <c r="N21" s="1083"/>
      <c r="O21" s="1084"/>
    </row>
    <row r="22" spans="3:15" ht="12">
      <c r="C22" s="1083"/>
      <c r="D22" s="1083"/>
      <c r="E22" s="1083"/>
      <c r="F22" s="1083"/>
      <c r="G22" s="1083"/>
      <c r="H22" s="1083"/>
      <c r="I22" s="1083"/>
      <c r="J22" s="1083"/>
      <c r="K22" s="1083"/>
      <c r="L22" s="1083"/>
      <c r="M22" s="1085"/>
      <c r="N22" s="1083"/>
      <c r="O22" s="1084"/>
    </row>
    <row r="23" spans="3:15" ht="12">
      <c r="C23" s="1083"/>
      <c r="D23" s="1083"/>
      <c r="E23" s="1083"/>
      <c r="F23" s="1083"/>
      <c r="G23" s="1083"/>
      <c r="H23" s="1083"/>
      <c r="I23" s="1083"/>
      <c r="J23" s="1083"/>
      <c r="K23" s="1083"/>
      <c r="L23" s="1083"/>
      <c r="M23" s="1086"/>
      <c r="N23" s="1083"/>
      <c r="O23" s="1084"/>
    </row>
    <row r="24" spans="3:15" ht="12">
      <c r="C24" s="1083"/>
      <c r="D24" s="1083"/>
      <c r="E24" s="1083"/>
      <c r="F24" s="1083"/>
      <c r="G24" s="1083"/>
      <c r="H24" s="1083"/>
      <c r="I24" s="1083"/>
      <c r="J24" s="1083"/>
      <c r="K24" s="1083"/>
      <c r="L24" s="1083"/>
      <c r="M24" s="1083"/>
      <c r="N24" s="1083"/>
      <c r="O24" s="1084"/>
    </row>
    <row r="25" spans="3:15" ht="12">
      <c r="C25" s="1083"/>
      <c r="D25" s="1083"/>
      <c r="E25" s="1083"/>
      <c r="F25" s="1083"/>
      <c r="G25" s="1083"/>
      <c r="H25" s="1083"/>
      <c r="I25" s="1083"/>
      <c r="J25" s="1083"/>
      <c r="K25" s="1083"/>
      <c r="L25" s="1083"/>
      <c r="M25" s="1083"/>
      <c r="N25" s="1083"/>
      <c r="O25" s="1084"/>
    </row>
    <row r="26" spans="3:15" ht="12">
      <c r="C26" s="1083"/>
      <c r="D26" s="1083"/>
      <c r="E26" s="1083"/>
      <c r="F26" s="1083"/>
      <c r="G26" s="1083"/>
      <c r="H26" s="1083"/>
      <c r="I26" s="1083"/>
      <c r="J26" s="1083"/>
      <c r="K26" s="1083"/>
      <c r="L26" s="1083"/>
      <c r="M26" s="1083"/>
      <c r="N26" s="1083"/>
      <c r="O26" s="1084"/>
    </row>
    <row r="27" spans="3:15" ht="12">
      <c r="C27" s="1083"/>
      <c r="D27" s="1083"/>
      <c r="E27" s="1083"/>
      <c r="F27" s="1083"/>
      <c r="G27" s="1083"/>
      <c r="H27" s="1083"/>
      <c r="I27" s="1083"/>
      <c r="J27" s="1083"/>
      <c r="K27" s="1083"/>
      <c r="L27" s="1083"/>
      <c r="M27" s="1083"/>
      <c r="N27" s="1083"/>
      <c r="O27" s="1084"/>
    </row>
    <row r="28" spans="3:15" ht="12">
      <c r="C28" s="1083"/>
      <c r="D28" s="1083"/>
      <c r="E28" s="1083"/>
      <c r="F28" s="1083"/>
      <c r="G28" s="1083"/>
      <c r="H28" s="1083"/>
      <c r="I28" s="1083"/>
      <c r="J28" s="1083"/>
      <c r="K28" s="1083"/>
      <c r="L28" s="1083"/>
      <c r="M28" s="1083"/>
      <c r="N28" s="1083"/>
      <c r="O28" s="1084"/>
    </row>
  </sheetData>
  <sheetProtection/>
  <mergeCells count="5">
    <mergeCell ref="A1:O1"/>
    <mergeCell ref="A2:O2"/>
    <mergeCell ref="A5:A6"/>
    <mergeCell ref="B5:B6"/>
    <mergeCell ref="C5:N5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I18"/>
  <sheetViews>
    <sheetView zoomScalePageLayoutView="0" workbookViewId="0" topLeftCell="A1">
      <selection activeCell="J20" sqref="J20"/>
    </sheetView>
  </sheetViews>
  <sheetFormatPr defaultColWidth="11.00390625" defaultRowHeight="12.75"/>
  <cols>
    <col min="1" max="1" width="5.00390625" style="1031" customWidth="1"/>
    <col min="2" max="2" width="15.8515625" style="1031" customWidth="1"/>
    <col min="3" max="6" width="7.8515625" style="1031" customWidth="1"/>
    <col min="7" max="8" width="7.8515625" style="1087" customWidth="1"/>
    <col min="9" max="9" width="8.140625" style="1087" customWidth="1"/>
    <col min="10" max="16384" width="11.00390625" style="1031" customWidth="1"/>
  </cols>
  <sheetData>
    <row r="1" spans="2:8" ht="12.75">
      <c r="B1" s="1664" t="s">
        <v>617</v>
      </c>
      <c r="C1" s="1664"/>
      <c r="D1" s="1664"/>
      <c r="E1" s="1664"/>
      <c r="F1" s="1664"/>
      <c r="G1" s="1664"/>
      <c r="H1" s="1664"/>
    </row>
    <row r="2" spans="2:9" ht="15.75">
      <c r="B2" s="1701" t="s">
        <v>994</v>
      </c>
      <c r="C2" s="1701"/>
      <c r="D2" s="1701"/>
      <c r="E2" s="1701"/>
      <c r="F2" s="1701"/>
      <c r="G2" s="1701"/>
      <c r="H2" s="1701"/>
      <c r="I2" s="1453"/>
    </row>
    <row r="3" spans="2:8" ht="15.75">
      <c r="B3" s="1701" t="s">
        <v>995</v>
      </c>
      <c r="C3" s="1701"/>
      <c r="D3" s="1701"/>
      <c r="E3" s="1701"/>
      <c r="F3" s="1701"/>
      <c r="G3" s="1701"/>
      <c r="H3" s="1701"/>
    </row>
    <row r="4" spans="2:8" ht="13.5" thickBot="1">
      <c r="B4" s="890"/>
      <c r="C4" s="248"/>
      <c r="D4" s="248"/>
      <c r="E4" s="248"/>
      <c r="H4" s="1043" t="s">
        <v>953</v>
      </c>
    </row>
    <row r="5" spans="2:9" ht="12.75">
      <c r="B5" s="1088" t="s">
        <v>996</v>
      </c>
      <c r="C5" s="1089" t="s">
        <v>786</v>
      </c>
      <c r="D5" s="1089" t="s">
        <v>768</v>
      </c>
      <c r="E5" s="1090" t="s">
        <v>46</v>
      </c>
      <c r="F5" s="1090" t="s">
        <v>47</v>
      </c>
      <c r="G5" s="1090" t="s">
        <v>512</v>
      </c>
      <c r="H5" s="1586" t="s">
        <v>1279</v>
      </c>
      <c r="I5" s="1031"/>
    </row>
    <row r="6" spans="2:9" ht="15.75" customHeight="1">
      <c r="B6" s="1091" t="s">
        <v>770</v>
      </c>
      <c r="C6" s="1078">
        <v>4.151581108829569</v>
      </c>
      <c r="D6" s="1078">
        <v>1.0163611046646555</v>
      </c>
      <c r="E6" s="1078">
        <v>2.4683254436238493</v>
      </c>
      <c r="F6" s="1078">
        <v>2.0735</v>
      </c>
      <c r="G6" s="1078">
        <v>4.0988</v>
      </c>
      <c r="H6" s="1092">
        <v>5.15</v>
      </c>
      <c r="I6" s="1031"/>
    </row>
    <row r="7" spans="2:9" ht="15.75" customHeight="1">
      <c r="B7" s="1091" t="s">
        <v>771</v>
      </c>
      <c r="C7" s="1078">
        <v>2.6650996015936252</v>
      </c>
      <c r="D7" s="1078">
        <v>0.38693505507026205</v>
      </c>
      <c r="E7" s="1078">
        <v>3.8682395168318435</v>
      </c>
      <c r="F7" s="1078">
        <v>1.8315</v>
      </c>
      <c r="G7" s="1078">
        <v>2.1819</v>
      </c>
      <c r="H7" s="1092">
        <v>2.33</v>
      </c>
      <c r="I7" s="1031"/>
    </row>
    <row r="8" spans="2:9" ht="15.75" customHeight="1">
      <c r="B8" s="1091" t="s">
        <v>772</v>
      </c>
      <c r="C8" s="1078">
        <v>3.597813121272366</v>
      </c>
      <c r="D8" s="1080">
        <v>0.8257719226018938</v>
      </c>
      <c r="E8" s="1078">
        <v>3.1771517899231903</v>
      </c>
      <c r="F8" s="1078">
        <v>2.1114</v>
      </c>
      <c r="G8" s="1078">
        <v>3.3517</v>
      </c>
      <c r="H8" s="1092" t="s">
        <v>45</v>
      </c>
      <c r="I8" s="1031"/>
    </row>
    <row r="9" spans="2:9" ht="15.75" customHeight="1">
      <c r="B9" s="1091" t="s">
        <v>773</v>
      </c>
      <c r="C9" s="1078">
        <v>4.207682092282675</v>
      </c>
      <c r="D9" s="1078">
        <v>2.2410335689045935</v>
      </c>
      <c r="E9" s="1078">
        <v>2.358943324653615</v>
      </c>
      <c r="F9" s="1078">
        <v>1.2029</v>
      </c>
      <c r="G9" s="1080">
        <v>3.7336</v>
      </c>
      <c r="H9" s="1093" t="s">
        <v>45</v>
      </c>
      <c r="I9" s="1031"/>
    </row>
    <row r="10" spans="2:9" ht="15.75" customHeight="1">
      <c r="B10" s="1091" t="s">
        <v>774</v>
      </c>
      <c r="C10" s="1078">
        <v>4.629822784810126</v>
      </c>
      <c r="D10" s="1078">
        <v>3.5449809402795425</v>
      </c>
      <c r="E10" s="1078">
        <v>0.9606522028369707</v>
      </c>
      <c r="F10" s="1078">
        <v>1.34</v>
      </c>
      <c r="G10" s="1080">
        <v>4.7295</v>
      </c>
      <c r="H10" s="1093" t="s">
        <v>45</v>
      </c>
      <c r="I10" s="1031"/>
    </row>
    <row r="11" spans="2:9" ht="15.75" customHeight="1">
      <c r="B11" s="1091" t="s">
        <v>775</v>
      </c>
      <c r="C11" s="1078">
        <v>4.680861812778603</v>
      </c>
      <c r="D11" s="1094">
        <v>3.4931097008159564</v>
      </c>
      <c r="E11" s="1094">
        <v>1.222</v>
      </c>
      <c r="F11" s="1095">
        <v>3.0295</v>
      </c>
      <c r="G11" s="1095">
        <v>4.9269</v>
      </c>
      <c r="H11" s="1096" t="s">
        <v>45</v>
      </c>
      <c r="I11" s="1031"/>
    </row>
    <row r="12" spans="2:9" ht="15.75" customHeight="1">
      <c r="B12" s="1091" t="s">
        <v>776</v>
      </c>
      <c r="C12" s="1078">
        <v>4.819987623762376</v>
      </c>
      <c r="D12" s="1094">
        <v>3.954523996852872</v>
      </c>
      <c r="E12" s="1095">
        <v>2.483</v>
      </c>
      <c r="F12" s="1095">
        <v>2.01308</v>
      </c>
      <c r="G12" s="1095">
        <v>7.55</v>
      </c>
      <c r="H12" s="1096" t="s">
        <v>45</v>
      </c>
      <c r="I12" s="1031"/>
    </row>
    <row r="13" spans="2:9" ht="15.75" customHeight="1">
      <c r="B13" s="1091" t="s">
        <v>777</v>
      </c>
      <c r="C13" s="1078">
        <v>3.665607142857143</v>
      </c>
      <c r="D13" s="1094">
        <v>4.332315789473684</v>
      </c>
      <c r="E13" s="1095">
        <v>2.837</v>
      </c>
      <c r="F13" s="1095">
        <v>1.3863</v>
      </c>
      <c r="G13" s="1095">
        <v>5.066</v>
      </c>
      <c r="H13" s="1096" t="s">
        <v>45</v>
      </c>
      <c r="I13" s="1031"/>
    </row>
    <row r="14" spans="2:9" ht="15.75" customHeight="1">
      <c r="B14" s="1091" t="s">
        <v>778</v>
      </c>
      <c r="C14" s="1078">
        <v>0.8290443686006825</v>
      </c>
      <c r="D14" s="1094">
        <v>4.502812465587491</v>
      </c>
      <c r="E14" s="1095">
        <v>1.965</v>
      </c>
      <c r="F14" s="1095">
        <v>1.6876</v>
      </c>
      <c r="G14" s="1095">
        <v>2.69</v>
      </c>
      <c r="H14" s="1096" t="s">
        <v>45</v>
      </c>
      <c r="I14" s="1031"/>
    </row>
    <row r="15" spans="2:9" ht="15.75" customHeight="1">
      <c r="B15" s="1091" t="s">
        <v>403</v>
      </c>
      <c r="C15" s="1078">
        <v>1.0105181918412347</v>
      </c>
      <c r="D15" s="1094">
        <v>4.2827892720306515</v>
      </c>
      <c r="E15" s="1095">
        <v>3.516</v>
      </c>
      <c r="F15" s="1095">
        <v>3.3494</v>
      </c>
      <c r="G15" s="1095">
        <v>6.48</v>
      </c>
      <c r="H15" s="1096" t="s">
        <v>45</v>
      </c>
      <c r="I15" s="1031"/>
    </row>
    <row r="16" spans="2:9" ht="15.75" customHeight="1">
      <c r="B16" s="1091" t="s">
        <v>404</v>
      </c>
      <c r="C16" s="1078">
        <v>0.9897522123893804</v>
      </c>
      <c r="D16" s="1094">
        <v>4.112680775052157</v>
      </c>
      <c r="E16" s="1095">
        <v>1.769</v>
      </c>
      <c r="F16" s="1095">
        <v>2.7218</v>
      </c>
      <c r="G16" s="1095">
        <v>4.64</v>
      </c>
      <c r="H16" s="1096" t="s">
        <v>45</v>
      </c>
      <c r="I16" s="1031"/>
    </row>
    <row r="17" spans="2:9" ht="15.75" customHeight="1">
      <c r="B17" s="1097" t="s">
        <v>405</v>
      </c>
      <c r="C17" s="1098">
        <v>0.7114005153562226</v>
      </c>
      <c r="D17" s="1099">
        <v>4.71190657464941</v>
      </c>
      <c r="E17" s="1100">
        <v>2.133</v>
      </c>
      <c r="F17" s="1100">
        <v>3.0342345624701954</v>
      </c>
      <c r="G17" s="1100">
        <v>3.61</v>
      </c>
      <c r="H17" s="1101"/>
      <c r="I17" s="1031"/>
    </row>
    <row r="18" spans="2:9" ht="15.75" customHeight="1" thickBot="1">
      <c r="B18" s="1102" t="s">
        <v>997</v>
      </c>
      <c r="C18" s="1103">
        <v>3.0301222744460543</v>
      </c>
      <c r="D18" s="1104">
        <v>3.3879368644199483</v>
      </c>
      <c r="E18" s="1105">
        <v>2.4746</v>
      </c>
      <c r="F18" s="1105">
        <v>2.2572540566778705</v>
      </c>
      <c r="G18" s="1105">
        <v>4.2</v>
      </c>
      <c r="H18" s="1106" t="s">
        <v>45</v>
      </c>
      <c r="I18" s="1031"/>
    </row>
  </sheetData>
  <sheetProtection/>
  <mergeCells count="3">
    <mergeCell ref="B1:H1"/>
    <mergeCell ref="B2:H2"/>
    <mergeCell ref="B3:H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A1" sqref="A1:K1"/>
    </sheetView>
  </sheetViews>
  <sheetFormatPr defaultColWidth="16.28125" defaultRowHeight="12.75"/>
  <cols>
    <col min="1" max="1" width="32.421875" style="1" customWidth="1"/>
    <col min="2" max="2" width="8.57421875" style="1" customWidth="1"/>
    <col min="3" max="3" width="8.28125" style="1" customWidth="1"/>
    <col min="4" max="4" width="8.00390625" style="1" customWidth="1"/>
    <col min="5" max="5" width="8.7109375" style="1" customWidth="1"/>
    <col min="6" max="6" width="8.140625" style="1" customWidth="1"/>
    <col min="7" max="7" width="2.57421875" style="1" customWidth="1"/>
    <col min="8" max="8" width="5.140625" style="1" customWidth="1"/>
    <col min="9" max="9" width="7.57421875" style="1" customWidth="1"/>
    <col min="10" max="10" width="2.421875" style="1" customWidth="1"/>
    <col min="11" max="11" width="5.7109375" style="1" customWidth="1"/>
    <col min="12" max="16384" width="16.28125" style="1" customWidth="1"/>
  </cols>
  <sheetData>
    <row r="1" spans="1:11" ht="12.75">
      <c r="A1" s="1611" t="s">
        <v>145</v>
      </c>
      <c r="B1" s="1611"/>
      <c r="C1" s="1611"/>
      <c r="D1" s="1611"/>
      <c r="E1" s="1611"/>
      <c r="F1" s="1611"/>
      <c r="G1" s="1611"/>
      <c r="H1" s="1611"/>
      <c r="I1" s="1611"/>
      <c r="J1" s="1611"/>
      <c r="K1" s="1611"/>
    </row>
    <row r="2" spans="1:12" ht="15.75">
      <c r="A2" s="1612" t="s">
        <v>442</v>
      </c>
      <c r="B2" s="1612"/>
      <c r="C2" s="1612"/>
      <c r="D2" s="1612"/>
      <c r="E2" s="1612"/>
      <c r="F2" s="1612"/>
      <c r="G2" s="1612"/>
      <c r="H2" s="1612"/>
      <c r="I2" s="1612"/>
      <c r="J2" s="1612"/>
      <c r="K2" s="1612"/>
      <c r="L2" s="1185"/>
    </row>
    <row r="3" spans="1:11" ht="13.5" thickBot="1">
      <c r="A3" s="41" t="s">
        <v>45</v>
      </c>
      <c r="B3" s="41"/>
      <c r="C3" s="41"/>
      <c r="D3" s="41"/>
      <c r="E3" s="41"/>
      <c r="F3" s="41"/>
      <c r="G3" s="41"/>
      <c r="H3" s="41"/>
      <c r="J3" s="41"/>
      <c r="K3" s="125" t="s">
        <v>509</v>
      </c>
    </row>
    <row r="4" spans="1:11" ht="12.75">
      <c r="A4" s="164"/>
      <c r="B4" s="165"/>
      <c r="C4" s="166"/>
      <c r="D4" s="166"/>
      <c r="E4" s="167"/>
      <c r="F4" s="168" t="s">
        <v>676</v>
      </c>
      <c r="G4" s="168"/>
      <c r="H4" s="168"/>
      <c r="I4" s="168"/>
      <c r="J4" s="168"/>
      <c r="K4" s="167"/>
    </row>
    <row r="5" spans="1:11" ht="12.75">
      <c r="A5" s="169" t="s">
        <v>569</v>
      </c>
      <c r="B5" s="170">
        <v>2007</v>
      </c>
      <c r="C5" s="171">
        <v>2007</v>
      </c>
      <c r="D5" s="171">
        <v>2008</v>
      </c>
      <c r="E5" s="172">
        <v>2008</v>
      </c>
      <c r="F5" s="1616" t="s">
        <v>512</v>
      </c>
      <c r="G5" s="1614"/>
      <c r="H5" s="1617"/>
      <c r="I5" s="1613" t="s">
        <v>1279</v>
      </c>
      <c r="J5" s="1614"/>
      <c r="K5" s="1615"/>
    </row>
    <row r="6" spans="1:11" ht="13.5" thickBot="1">
      <c r="A6" s="173" t="s">
        <v>45</v>
      </c>
      <c r="B6" s="174" t="s">
        <v>500</v>
      </c>
      <c r="C6" s="175" t="s">
        <v>391</v>
      </c>
      <c r="D6" s="175" t="s">
        <v>965</v>
      </c>
      <c r="E6" s="176" t="s">
        <v>1252</v>
      </c>
      <c r="F6" s="175" t="s">
        <v>51</v>
      </c>
      <c r="G6" s="175" t="s">
        <v>45</v>
      </c>
      <c r="H6" s="177" t="s">
        <v>150</v>
      </c>
      <c r="I6" s="175" t="s">
        <v>51</v>
      </c>
      <c r="J6" s="175" t="s">
        <v>45</v>
      </c>
      <c r="K6" s="176" t="s">
        <v>150</v>
      </c>
    </row>
    <row r="7" spans="1:11" ht="19.5" customHeight="1">
      <c r="A7" s="49" t="s">
        <v>52</v>
      </c>
      <c r="B7" s="49">
        <v>131909.47683242918</v>
      </c>
      <c r="C7" s="41">
        <v>129678.76314224798</v>
      </c>
      <c r="D7" s="41">
        <v>171455.51005274398</v>
      </c>
      <c r="E7" s="42">
        <v>172363.54684433603</v>
      </c>
      <c r="F7" s="41">
        <v>-2700.4536901812044</v>
      </c>
      <c r="G7" s="41" t="s">
        <v>1422</v>
      </c>
      <c r="H7" s="4">
        <v>-2.047202183670031</v>
      </c>
      <c r="I7" s="41">
        <v>-2109.6632084079492</v>
      </c>
      <c r="J7" s="41" t="s">
        <v>1423</v>
      </c>
      <c r="K7" s="693">
        <v>-1.2304435172476897</v>
      </c>
    </row>
    <row r="8" spans="1:11" ht="19.5" customHeight="1">
      <c r="A8" s="49" t="s">
        <v>53</v>
      </c>
      <c r="B8" s="49">
        <v>165713.5079204292</v>
      </c>
      <c r="C8" s="41">
        <v>162948.767941248</v>
      </c>
      <c r="D8" s="41">
        <v>213254.123566394</v>
      </c>
      <c r="E8" s="42">
        <v>216059.07560826602</v>
      </c>
      <c r="F8" s="41">
        <v>-2764.739979181206</v>
      </c>
      <c r="G8" s="41"/>
      <c r="H8" s="4">
        <v>-1.6683854043502317</v>
      </c>
      <c r="I8" s="41">
        <v>2804.9520418720203</v>
      </c>
      <c r="J8" s="41"/>
      <c r="K8" s="693">
        <v>1.3153096385490215</v>
      </c>
    </row>
    <row r="9" spans="1:11" ht="19.5" customHeight="1">
      <c r="A9" s="49" t="s">
        <v>54</v>
      </c>
      <c r="B9" s="49">
        <v>28247.224000000002</v>
      </c>
      <c r="C9" s="41">
        <v>28624.711000000003</v>
      </c>
      <c r="D9" s="41">
        <v>34229.060419650006</v>
      </c>
      <c r="E9" s="42">
        <v>36242.47361965</v>
      </c>
      <c r="F9" s="41">
        <v>377.487000000001</v>
      </c>
      <c r="G9" s="41"/>
      <c r="H9" s="4">
        <v>1.3363684870414203</v>
      </c>
      <c r="I9" s="41">
        <v>2013.4131999999954</v>
      </c>
      <c r="J9" s="41"/>
      <c r="K9" s="693">
        <v>5.882174898508601</v>
      </c>
    </row>
    <row r="10" spans="1:11" ht="19.5" customHeight="1">
      <c r="A10" s="50" t="s">
        <v>55</v>
      </c>
      <c r="B10" s="50">
        <v>5556.807087999999</v>
      </c>
      <c r="C10" s="2">
        <v>4645.293799</v>
      </c>
      <c r="D10" s="2">
        <v>7569.553094</v>
      </c>
      <c r="E10" s="43">
        <v>7453.055144279999</v>
      </c>
      <c r="F10" s="2">
        <v>-911.5132889999986</v>
      </c>
      <c r="G10" s="2"/>
      <c r="H10" s="5">
        <v>-16.403543879873464</v>
      </c>
      <c r="I10" s="2">
        <v>-116.49794972000109</v>
      </c>
      <c r="J10" s="2"/>
      <c r="K10" s="1157">
        <v>-1.5390333917116334</v>
      </c>
    </row>
    <row r="11" spans="1:11" ht="19.5" customHeight="1">
      <c r="A11" s="433" t="s">
        <v>56</v>
      </c>
      <c r="B11" s="433">
        <v>263608.6896655708</v>
      </c>
      <c r="C11" s="99">
        <v>272904.711909752</v>
      </c>
      <c r="D11" s="99">
        <v>323921.607304786</v>
      </c>
      <c r="E11" s="137">
        <v>337140.063853304</v>
      </c>
      <c r="F11" s="99">
        <v>9765.762244181178</v>
      </c>
      <c r="G11" s="99" t="s">
        <v>1422</v>
      </c>
      <c r="H11" s="3">
        <v>3.7046435216420934</v>
      </c>
      <c r="I11" s="99">
        <v>16236.156548518007</v>
      </c>
      <c r="J11" s="99" t="s">
        <v>1423</v>
      </c>
      <c r="K11" s="1158">
        <v>5.012372185854524</v>
      </c>
    </row>
    <row r="12" spans="1:11" ht="19.5" customHeight="1">
      <c r="A12" s="49" t="s">
        <v>57</v>
      </c>
      <c r="B12" s="49">
        <v>360558.092833</v>
      </c>
      <c r="C12" s="41">
        <v>368295.933925</v>
      </c>
      <c r="D12" s="41">
        <v>437286.98131113</v>
      </c>
      <c r="E12" s="42">
        <v>455987.85061212</v>
      </c>
      <c r="F12" s="41">
        <v>7737.841092000017</v>
      </c>
      <c r="G12" s="41"/>
      <c r="H12" s="4">
        <v>2.146073336255403</v>
      </c>
      <c r="I12" s="41">
        <v>18700.869300990016</v>
      </c>
      <c r="J12" s="41"/>
      <c r="K12" s="693">
        <v>4.276566671369605</v>
      </c>
    </row>
    <row r="13" spans="1:11" ht="19.5" customHeight="1">
      <c r="A13" s="49" t="s">
        <v>58</v>
      </c>
      <c r="B13" s="49">
        <v>78343.61342000001</v>
      </c>
      <c r="C13" s="41">
        <v>75365.15937000001</v>
      </c>
      <c r="D13" s="41">
        <v>87096.81926467002</v>
      </c>
      <c r="E13" s="42">
        <v>82501.07903970001</v>
      </c>
      <c r="F13" s="41">
        <v>-2978.4540500000003</v>
      </c>
      <c r="G13" s="41"/>
      <c r="H13" s="4">
        <v>-3.8017828384204235</v>
      </c>
      <c r="I13" s="41">
        <v>-4595.74022497001</v>
      </c>
      <c r="J13" s="41"/>
      <c r="K13" s="693">
        <v>-5.276587898123425</v>
      </c>
    </row>
    <row r="14" spans="1:11" ht="19.5" customHeight="1">
      <c r="A14" s="49" t="s">
        <v>59</v>
      </c>
      <c r="B14" s="49">
        <v>81466.144069</v>
      </c>
      <c r="C14" s="41">
        <v>82467.96537</v>
      </c>
      <c r="D14" s="41">
        <v>91026.00310252002</v>
      </c>
      <c r="E14" s="42">
        <v>90428.97060252001</v>
      </c>
      <c r="F14" s="41">
        <v>1001.8213010000036</v>
      </c>
      <c r="G14" s="41"/>
      <c r="H14" s="4">
        <v>1.2297394364847847</v>
      </c>
      <c r="I14" s="41">
        <v>-597.0325000000012</v>
      </c>
      <c r="J14" s="41"/>
      <c r="K14" s="693">
        <v>-0.6558922501821598</v>
      </c>
    </row>
    <row r="15" spans="1:11" ht="19.5" customHeight="1">
      <c r="A15" s="49" t="s">
        <v>60</v>
      </c>
      <c r="B15" s="49">
        <v>3122.5306490000003</v>
      </c>
      <c r="C15" s="41">
        <v>7102.8060000000005</v>
      </c>
      <c r="D15" s="41">
        <v>3929.183837849989</v>
      </c>
      <c r="E15" s="42">
        <v>7927.891562820005</v>
      </c>
      <c r="F15" s="41">
        <v>3980.2753510000002</v>
      </c>
      <c r="G15" s="41"/>
      <c r="H15" s="697">
        <v>127.46953668091922</v>
      </c>
      <c r="I15" s="53">
        <v>3998.707724970016</v>
      </c>
      <c r="J15" s="53"/>
      <c r="K15" s="693">
        <v>101.7694231165847</v>
      </c>
    </row>
    <row r="16" spans="1:11" ht="19.5" customHeight="1">
      <c r="A16" s="49" t="s">
        <v>61</v>
      </c>
      <c r="B16" s="49">
        <v>5114.8669</v>
      </c>
      <c r="C16" s="41">
        <v>4200.578</v>
      </c>
      <c r="D16" s="41">
        <v>5646.474400000001</v>
      </c>
      <c r="E16" s="42">
        <v>6101.319</v>
      </c>
      <c r="F16" s="41">
        <v>-914.2888999999996</v>
      </c>
      <c r="G16" s="41"/>
      <c r="H16" s="4">
        <v>-17.87512593924975</v>
      </c>
      <c r="I16" s="41">
        <v>454.84459999999945</v>
      </c>
      <c r="J16" s="41"/>
      <c r="K16" s="693">
        <v>8.055373455691207</v>
      </c>
    </row>
    <row r="17" spans="1:11" ht="19.5" customHeight="1">
      <c r="A17" s="49" t="s">
        <v>62</v>
      </c>
      <c r="B17" s="49">
        <v>3622.2125</v>
      </c>
      <c r="C17" s="41">
        <v>4903.022555</v>
      </c>
      <c r="D17" s="41">
        <v>4709.51501</v>
      </c>
      <c r="E17" s="42">
        <v>7477.74401</v>
      </c>
      <c r="F17" s="41">
        <v>1280.8100549999995</v>
      </c>
      <c r="G17" s="41"/>
      <c r="H17" s="4">
        <v>35.359881702136455</v>
      </c>
      <c r="I17" s="41">
        <v>2768.2290000000003</v>
      </c>
      <c r="J17" s="41"/>
      <c r="K17" s="693">
        <v>58.77949203096393</v>
      </c>
    </row>
    <row r="18" spans="1:11" ht="19.5" customHeight="1">
      <c r="A18" s="49" t="s">
        <v>63</v>
      </c>
      <c r="B18" s="49">
        <v>1712.9665</v>
      </c>
      <c r="C18" s="41">
        <v>1702.4415549999999</v>
      </c>
      <c r="D18" s="41">
        <v>1670.4510100000002</v>
      </c>
      <c r="E18" s="42">
        <v>1506.37501</v>
      </c>
      <c r="F18" s="41">
        <v>-10.524945000000116</v>
      </c>
      <c r="G18" s="41"/>
      <c r="H18" s="4">
        <v>-0.6144279529109364</v>
      </c>
      <c r="I18" s="41">
        <v>-164.07600000000025</v>
      </c>
      <c r="J18" s="41"/>
      <c r="K18" s="693">
        <v>-9.82225752313444</v>
      </c>
    </row>
    <row r="19" spans="1:11" ht="19.5" customHeight="1">
      <c r="A19" s="49" t="s">
        <v>64</v>
      </c>
      <c r="B19" s="49">
        <v>1909.246</v>
      </c>
      <c r="C19" s="41">
        <v>3200.581</v>
      </c>
      <c r="D19" s="41">
        <v>3039.064</v>
      </c>
      <c r="E19" s="42">
        <v>5971.369000000001</v>
      </c>
      <c r="F19" s="41">
        <v>1291.335</v>
      </c>
      <c r="G19" s="41"/>
      <c r="H19" s="4">
        <v>67.63586253421508</v>
      </c>
      <c r="I19" s="41">
        <v>2932.3050000000007</v>
      </c>
      <c r="J19" s="41"/>
      <c r="K19" s="693">
        <v>96.48710918888187</v>
      </c>
    </row>
    <row r="20" spans="1:11" ht="19.5" customHeight="1">
      <c r="A20" s="49" t="s">
        <v>572</v>
      </c>
      <c r="B20" s="49">
        <v>273477.400013</v>
      </c>
      <c r="C20" s="41">
        <v>283827.174</v>
      </c>
      <c r="D20" s="41">
        <v>339834.17263646</v>
      </c>
      <c r="E20" s="42">
        <v>359907.70856242</v>
      </c>
      <c r="F20" s="41">
        <v>10349.773986999993</v>
      </c>
      <c r="G20" s="41"/>
      <c r="H20" s="4">
        <v>3.784507965377763</v>
      </c>
      <c r="I20" s="41">
        <v>20073.535925959994</v>
      </c>
      <c r="J20" s="41"/>
      <c r="K20" s="693">
        <v>5.906862094011305</v>
      </c>
    </row>
    <row r="21" spans="1:11" ht="19.5" customHeight="1">
      <c r="A21" s="50" t="s">
        <v>65</v>
      </c>
      <c r="B21" s="50">
        <v>96949.40316742919</v>
      </c>
      <c r="C21" s="2">
        <v>95391.22201524803</v>
      </c>
      <c r="D21" s="2">
        <v>113365.37400634399</v>
      </c>
      <c r="E21" s="43">
        <v>118847.786758816</v>
      </c>
      <c r="F21" s="2">
        <v>-2027.9211521811615</v>
      </c>
      <c r="G21" s="2" t="s">
        <v>1422</v>
      </c>
      <c r="H21" s="5">
        <v>-2.0917314454004345</v>
      </c>
      <c r="I21" s="2">
        <v>2464.71275247201</v>
      </c>
      <c r="J21" s="2" t="s">
        <v>1423</v>
      </c>
      <c r="K21" s="1157">
        <v>2.1741318935128136</v>
      </c>
    </row>
    <row r="22" spans="1:11" ht="19.5" customHeight="1">
      <c r="A22" s="433" t="s">
        <v>66</v>
      </c>
      <c r="B22" s="433">
        <v>395518.166498</v>
      </c>
      <c r="C22" s="99">
        <v>402583.47505199997</v>
      </c>
      <c r="D22" s="99">
        <v>495377.11735752993</v>
      </c>
      <c r="E22" s="137">
        <v>509503.61069764005</v>
      </c>
      <c r="F22" s="99">
        <v>7065.308553999988</v>
      </c>
      <c r="G22" s="99"/>
      <c r="H22" s="3">
        <v>1.7863423611000473</v>
      </c>
      <c r="I22" s="99">
        <v>14126.493340110115</v>
      </c>
      <c r="J22" s="99"/>
      <c r="K22" s="1158">
        <v>2.8516644885545976</v>
      </c>
    </row>
    <row r="23" spans="1:11" ht="19.5" customHeight="1">
      <c r="A23" s="49" t="s">
        <v>67</v>
      </c>
      <c r="B23" s="49">
        <v>126887.93449799997</v>
      </c>
      <c r="C23" s="41">
        <v>122846.95205199998</v>
      </c>
      <c r="D23" s="41">
        <v>154343.92536960996</v>
      </c>
      <c r="E23" s="42">
        <v>147671.92170972</v>
      </c>
      <c r="F23" s="41">
        <v>-4040.9824459999945</v>
      </c>
      <c r="G23" s="41"/>
      <c r="H23" s="4">
        <v>-3.184686126373733</v>
      </c>
      <c r="I23" s="41">
        <v>-6672.003659889975</v>
      </c>
      <c r="J23" s="41"/>
      <c r="K23" s="693">
        <v>-4.322815843845112</v>
      </c>
    </row>
    <row r="24" spans="1:11" ht="19.5" customHeight="1">
      <c r="A24" s="49" t="s">
        <v>68</v>
      </c>
      <c r="B24" s="49">
        <v>83553.27504500002</v>
      </c>
      <c r="C24" s="41">
        <v>81349.253</v>
      </c>
      <c r="D24" s="41">
        <v>100175.227928</v>
      </c>
      <c r="E24" s="42">
        <v>98680.973616</v>
      </c>
      <c r="F24" s="41">
        <v>-2204.0220450000197</v>
      </c>
      <c r="G24" s="41"/>
      <c r="H24" s="4">
        <v>-2.6378643372303245</v>
      </c>
      <c r="I24" s="41">
        <v>-1494.25431199999</v>
      </c>
      <c r="J24" s="41"/>
      <c r="K24" s="693">
        <v>-1.491640541186461</v>
      </c>
    </row>
    <row r="25" spans="1:11" ht="19.5" customHeight="1">
      <c r="A25" s="49" t="s">
        <v>69</v>
      </c>
      <c r="B25" s="49">
        <v>43334.380493000004</v>
      </c>
      <c r="C25" s="41">
        <v>41497.81</v>
      </c>
      <c r="D25" s="41">
        <v>54168.73175364</v>
      </c>
      <c r="E25" s="42">
        <v>48990.97658381</v>
      </c>
      <c r="F25" s="41">
        <v>-1836.5704930000065</v>
      </c>
      <c r="G25" s="41"/>
      <c r="H25" s="4">
        <v>-4.238137183700309</v>
      </c>
      <c r="I25" s="41">
        <v>-5177.755169830001</v>
      </c>
      <c r="J25" s="41"/>
      <c r="K25" s="693">
        <v>-9.558568203845882</v>
      </c>
    </row>
    <row r="26" spans="1:11" ht="19.5" customHeight="1">
      <c r="A26" s="50" t="s">
        <v>70</v>
      </c>
      <c r="B26" s="50">
        <v>268630.232</v>
      </c>
      <c r="C26" s="2">
        <v>279736.523</v>
      </c>
      <c r="D26" s="2">
        <v>341033.19198791997</v>
      </c>
      <c r="E26" s="43">
        <v>361831.68898792</v>
      </c>
      <c r="F26" s="2">
        <v>11106.290999999968</v>
      </c>
      <c r="G26" s="2"/>
      <c r="H26" s="5">
        <v>4.1344158910602316</v>
      </c>
      <c r="I26" s="2">
        <v>20798.497000000032</v>
      </c>
      <c r="J26" s="2"/>
      <c r="K26" s="1157">
        <v>6.098672354665336</v>
      </c>
    </row>
    <row r="27" spans="1:11" ht="19.5" customHeight="1" thickBot="1">
      <c r="A27" s="56" t="s">
        <v>71</v>
      </c>
      <c r="B27" s="56">
        <v>423765.39049799996</v>
      </c>
      <c r="C27" s="54">
        <v>431208.186052</v>
      </c>
      <c r="D27" s="54">
        <v>529606.17777718</v>
      </c>
      <c r="E27" s="55">
        <v>545746.08431729</v>
      </c>
      <c r="F27" s="54">
        <v>7442.795554000011</v>
      </c>
      <c r="G27" s="54"/>
      <c r="H27" s="124">
        <v>1.7563481400058172</v>
      </c>
      <c r="I27" s="54">
        <v>16139.906540110009</v>
      </c>
      <c r="J27" s="54"/>
      <c r="K27" s="1159">
        <v>3.04752988491394</v>
      </c>
    </row>
    <row r="28" spans="1:11" ht="19.5" customHeight="1">
      <c r="A28" s="49" t="s">
        <v>72</v>
      </c>
      <c r="B28" s="49">
        <v>119269.29203800001</v>
      </c>
      <c r="C28" s="41">
        <v>112976.474663</v>
      </c>
      <c r="D28" s="41">
        <v>144591.61460822</v>
      </c>
      <c r="E28" s="42">
        <v>138900.71961842</v>
      </c>
      <c r="F28" s="49">
        <v>-6292.817375000013</v>
      </c>
      <c r="G28" s="41"/>
      <c r="H28" s="4">
        <v>-5.276142138074466</v>
      </c>
      <c r="I28" s="439">
        <v>-5690.894989799999</v>
      </c>
      <c r="J28" s="41"/>
      <c r="K28" s="693">
        <v>-3.935840266546462</v>
      </c>
    </row>
    <row r="29" spans="1:11" ht="19.5" customHeight="1">
      <c r="A29" s="49" t="s">
        <v>570</v>
      </c>
      <c r="B29" s="1125">
        <v>1.0638776530808334</v>
      </c>
      <c r="C29" s="1126">
        <v>1.0873675463714267</v>
      </c>
      <c r="D29" s="1126">
        <v>1.0674472775465884</v>
      </c>
      <c r="E29" s="1127">
        <v>1.0631472760932825</v>
      </c>
      <c r="F29" s="49">
        <v>0.023489893290593367</v>
      </c>
      <c r="G29" s="41"/>
      <c r="H29" s="4">
        <v>2.2079506250150183</v>
      </c>
      <c r="I29" s="439">
        <v>-0.0043000014533058906</v>
      </c>
      <c r="J29" s="41"/>
      <c r="K29" s="693">
        <v>-0.4028303358634233</v>
      </c>
    </row>
    <row r="30" spans="1:11" ht="19.5" customHeight="1" thickBot="1">
      <c r="A30" s="52" t="s">
        <v>571</v>
      </c>
      <c r="B30" s="1128">
        <v>3.3161776995539234</v>
      </c>
      <c r="C30" s="1129">
        <v>3.563427485703329</v>
      </c>
      <c r="D30" s="1129">
        <v>3.4260431955185306</v>
      </c>
      <c r="E30" s="1130">
        <v>3.6681135425166898</v>
      </c>
      <c r="F30" s="52">
        <v>0.24724978614940563</v>
      </c>
      <c r="G30" s="45"/>
      <c r="H30" s="46">
        <v>7.455866619652634</v>
      </c>
      <c r="I30" s="440">
        <v>0.2420703469981591</v>
      </c>
      <c r="J30" s="45"/>
      <c r="K30" s="696">
        <v>7.065595299989258</v>
      </c>
    </row>
    <row r="31" spans="1:11" ht="19.5" customHeight="1">
      <c r="A31" s="750" t="s">
        <v>1253</v>
      </c>
      <c r="B31" s="716"/>
      <c r="C31" s="1185"/>
      <c r="D31" s="1185"/>
      <c r="E31" s="1185"/>
      <c r="F31" s="1185"/>
      <c r="G31" s="1185"/>
      <c r="H31" s="1185"/>
      <c r="I31" s="1185"/>
      <c r="J31" s="1185"/>
      <c r="K31" s="1185"/>
    </row>
    <row r="32" spans="1:11" ht="19.5" customHeight="1">
      <c r="A32" s="750" t="s">
        <v>1254</v>
      </c>
      <c r="B32" s="18"/>
      <c r="C32" s="1185"/>
      <c r="D32" s="1185"/>
      <c r="E32" s="1185"/>
      <c r="F32" s="1185"/>
      <c r="G32" s="1185"/>
      <c r="H32" s="1185"/>
      <c r="I32" s="1185"/>
      <c r="J32" s="1185"/>
      <c r="K32" s="1185"/>
    </row>
    <row r="33" ht="19.5" customHeight="1">
      <c r="A33" s="1" t="s">
        <v>966</v>
      </c>
    </row>
    <row r="34" spans="1:11" ht="12.75">
      <c r="A34" s="750"/>
      <c r="B34" s="716"/>
      <c r="C34" s="716"/>
      <c r="D34" s="716"/>
      <c r="E34" s="716"/>
      <c r="F34" s="716"/>
      <c r="G34" s="716"/>
      <c r="H34" s="1153"/>
      <c r="I34" s="716"/>
      <c r="J34" s="716"/>
      <c r="K34" s="716"/>
    </row>
    <row r="35" spans="1:11" ht="30.75" customHeight="1">
      <c r="A35" s="1610"/>
      <c r="B35" s="1610"/>
      <c r="C35" s="1610"/>
      <c r="D35" s="1610"/>
      <c r="E35" s="1610"/>
      <c r="F35" s="1610"/>
      <c r="G35" s="1610"/>
      <c r="H35" s="1610"/>
      <c r="I35" s="1610"/>
      <c r="J35" s="1610"/>
      <c r="K35" s="1610"/>
    </row>
    <row r="36" spans="1:11" ht="12.75">
      <c r="A36" s="751"/>
      <c r="B36" s="18"/>
      <c r="C36" s="18"/>
      <c r="D36" s="18"/>
      <c r="E36" s="18"/>
      <c r="F36" s="716"/>
      <c r="G36" s="18"/>
      <c r="H36" s="716"/>
      <c r="I36" s="18"/>
      <c r="J36" s="716"/>
      <c r="K36" s="18"/>
    </row>
    <row r="37" spans="1:11" ht="12.75">
      <c r="A37" s="1610"/>
      <c r="B37" s="1610"/>
      <c r="C37" s="1610"/>
      <c r="D37" s="1610"/>
      <c r="E37" s="1610"/>
      <c r="F37" s="1610"/>
      <c r="G37" s="1610"/>
      <c r="H37" s="1610"/>
      <c r="I37" s="1610"/>
      <c r="J37" s="1610"/>
      <c r="K37" s="1610"/>
    </row>
    <row r="38" ht="12.75">
      <c r="A38" s="752"/>
    </row>
  </sheetData>
  <sheetProtection/>
  <mergeCells count="6">
    <mergeCell ref="A37:K37"/>
    <mergeCell ref="A1:K1"/>
    <mergeCell ref="A2:K2"/>
    <mergeCell ref="I5:K5"/>
    <mergeCell ref="F5:H5"/>
    <mergeCell ref="A35:K35"/>
  </mergeCells>
  <printOptions horizontalCentered="1"/>
  <pageMargins left="0.63" right="0.22" top="1" bottom="0.5" header="0.5" footer="0.5"/>
  <pageSetup horizontalDpi="300" verticalDpi="3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H2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7.7109375" style="18" customWidth="1"/>
    <col min="2" max="2" width="25.421875" style="18" customWidth="1"/>
    <col min="3" max="3" width="14.8515625" style="18" customWidth="1"/>
    <col min="4" max="4" width="14.00390625" style="18" customWidth="1"/>
    <col min="5" max="5" width="14.57421875" style="18" customWidth="1"/>
    <col min="6" max="6" width="8.57421875" style="18" customWidth="1"/>
    <col min="7" max="7" width="8.8515625" style="18" customWidth="1"/>
    <col min="8" max="16384" width="9.140625" style="18" customWidth="1"/>
  </cols>
  <sheetData>
    <row r="1" spans="2:7" ht="12.75">
      <c r="B1" s="1627" t="s">
        <v>618</v>
      </c>
      <c r="C1" s="1627"/>
      <c r="D1" s="1627"/>
      <c r="E1" s="1627"/>
      <c r="F1" s="1627"/>
      <c r="G1" s="1627"/>
    </row>
    <row r="2" spans="2:7" ht="15.75">
      <c r="B2" s="1706" t="s">
        <v>574</v>
      </c>
      <c r="C2" s="1706"/>
      <c r="D2" s="1706"/>
      <c r="E2" s="1706"/>
      <c r="F2" s="1706"/>
      <c r="G2" s="1706"/>
    </row>
    <row r="3" spans="2:8" ht="16.5" thickBot="1">
      <c r="B3" s="360"/>
      <c r="C3" s="360"/>
      <c r="D3" s="360"/>
      <c r="E3" s="360"/>
      <c r="F3" s="360"/>
      <c r="G3" s="360"/>
      <c r="H3" s="716"/>
    </row>
    <row r="4" spans="2:7" ht="12.75">
      <c r="B4" s="445"/>
      <c r="C4" s="1707" t="s">
        <v>671</v>
      </c>
      <c r="D4" s="1708"/>
      <c r="E4" s="1709"/>
      <c r="F4" s="1707" t="s">
        <v>407</v>
      </c>
      <c r="G4" s="1710"/>
    </row>
    <row r="5" spans="2:7" ht="12.75">
      <c r="B5" s="446" t="s">
        <v>510</v>
      </c>
      <c r="C5" s="155">
        <v>2006</v>
      </c>
      <c r="D5" s="154">
        <v>2007</v>
      </c>
      <c r="E5" s="155">
        <v>2008</v>
      </c>
      <c r="F5" s="1702" t="s">
        <v>520</v>
      </c>
      <c r="G5" s="1704" t="s">
        <v>514</v>
      </c>
    </row>
    <row r="6" spans="2:7" ht="12.75">
      <c r="B6" s="447"/>
      <c r="C6" s="154">
        <v>1</v>
      </c>
      <c r="D6" s="155">
        <v>2</v>
      </c>
      <c r="E6" s="155">
        <v>3</v>
      </c>
      <c r="F6" s="1703"/>
      <c r="G6" s="1705"/>
    </row>
    <row r="7" spans="2:7" ht="12.75">
      <c r="B7" s="651" t="s">
        <v>515</v>
      </c>
      <c r="C7" s="1131">
        <v>382.56</v>
      </c>
      <c r="D7" s="1131">
        <v>817.08</v>
      </c>
      <c r="E7" s="1131">
        <v>976.01</v>
      </c>
      <c r="F7" s="158">
        <v>113.58218318695108</v>
      </c>
      <c r="G7" s="448">
        <v>19.45097175307191</v>
      </c>
    </row>
    <row r="8" spans="2:7" ht="12.75">
      <c r="B8" s="651" t="s">
        <v>516</v>
      </c>
      <c r="C8" s="1147" t="s">
        <v>636</v>
      </c>
      <c r="D8" s="1131">
        <v>210.94</v>
      </c>
      <c r="E8" s="1131">
        <v>258.15</v>
      </c>
      <c r="F8" s="158" t="s">
        <v>636</v>
      </c>
      <c r="G8" s="449">
        <v>22.380771783445525</v>
      </c>
    </row>
    <row r="9" spans="2:7" ht="12.75">
      <c r="B9" s="1469" t="s">
        <v>1011</v>
      </c>
      <c r="C9" s="1147" t="s">
        <v>636</v>
      </c>
      <c r="D9" s="1131" t="s">
        <v>636</v>
      </c>
      <c r="E9" s="1131">
        <v>93.9</v>
      </c>
      <c r="F9" s="158"/>
      <c r="G9" s="449"/>
    </row>
    <row r="10" spans="2:7" ht="12.75">
      <c r="B10" s="651" t="s">
        <v>521</v>
      </c>
      <c r="C10" s="1147" t="s">
        <v>636</v>
      </c>
      <c r="D10" s="1131">
        <v>917.15</v>
      </c>
      <c r="E10" s="1131">
        <v>999.13</v>
      </c>
      <c r="F10" s="158"/>
      <c r="G10" s="449">
        <v>8.938559668538403</v>
      </c>
    </row>
    <row r="11" spans="2:7" ht="13.5" customHeight="1">
      <c r="B11" s="651" t="s">
        <v>1076</v>
      </c>
      <c r="C11" s="1148">
        <v>96440.4</v>
      </c>
      <c r="D11" s="1148">
        <v>225034.36</v>
      </c>
      <c r="E11" s="1131">
        <v>509807.08</v>
      </c>
      <c r="F11" s="158">
        <v>133.3403428438704</v>
      </c>
      <c r="G11" s="448">
        <v>126.54632830293119</v>
      </c>
    </row>
    <row r="12" spans="2:7" ht="23.25" customHeight="1">
      <c r="B12" s="652" t="s">
        <v>1075</v>
      </c>
      <c r="C12" s="1131">
        <v>20261</v>
      </c>
      <c r="D12" s="1131">
        <v>22142</v>
      </c>
      <c r="E12" s="1131">
        <v>46010</v>
      </c>
      <c r="F12" s="158">
        <v>9.283845812151412</v>
      </c>
      <c r="G12" s="448">
        <v>107.79514045704997</v>
      </c>
    </row>
    <row r="13" spans="2:7" ht="12.75">
      <c r="B13" s="653" t="s">
        <v>517</v>
      </c>
      <c r="C13" s="1149">
        <v>135</v>
      </c>
      <c r="D13" s="1149">
        <v>138</v>
      </c>
      <c r="E13" s="1149">
        <v>144</v>
      </c>
      <c r="F13" s="159" t="s">
        <v>636</v>
      </c>
      <c r="G13" s="449" t="s">
        <v>636</v>
      </c>
    </row>
    <row r="14" spans="2:7" ht="12.75">
      <c r="B14" s="653" t="s">
        <v>623</v>
      </c>
      <c r="C14" s="1149">
        <v>229573</v>
      </c>
      <c r="D14" s="1149">
        <v>245324</v>
      </c>
      <c r="E14" s="1149">
        <v>486582</v>
      </c>
      <c r="F14" s="159"/>
      <c r="G14" s="449"/>
    </row>
    <row r="15" spans="2:7" ht="12.75">
      <c r="B15" s="651" t="s">
        <v>416</v>
      </c>
      <c r="C15" s="1149">
        <v>19</v>
      </c>
      <c r="D15" s="1149">
        <v>21</v>
      </c>
      <c r="E15" s="1149">
        <v>21</v>
      </c>
      <c r="F15" s="159" t="s">
        <v>636</v>
      </c>
      <c r="G15" s="449" t="s">
        <v>636</v>
      </c>
    </row>
    <row r="16" spans="2:7" ht="12.75">
      <c r="B16" s="653" t="s">
        <v>417</v>
      </c>
      <c r="C16" s="1149">
        <v>88</v>
      </c>
      <c r="D16" s="1149">
        <v>84</v>
      </c>
      <c r="E16" s="1149">
        <v>108</v>
      </c>
      <c r="F16" s="159" t="s">
        <v>636</v>
      </c>
      <c r="G16" s="449" t="s">
        <v>636</v>
      </c>
    </row>
    <row r="17" spans="2:7" ht="12.75">
      <c r="B17" s="653" t="s">
        <v>418</v>
      </c>
      <c r="C17" s="1149">
        <v>7004</v>
      </c>
      <c r="D17" s="1149">
        <v>5689</v>
      </c>
      <c r="E17" s="1149">
        <v>17019</v>
      </c>
      <c r="F17" s="158">
        <v>-18.774985722444328</v>
      </c>
      <c r="G17" s="448">
        <v>199.1562664791703</v>
      </c>
    </row>
    <row r="18" spans="2:7" ht="14.25" customHeight="1">
      <c r="B18" s="654" t="s">
        <v>589</v>
      </c>
      <c r="C18" s="735"/>
      <c r="D18" s="735"/>
      <c r="E18" s="735"/>
      <c r="F18" s="160"/>
      <c r="G18" s="450"/>
    </row>
    <row r="19" spans="2:7" ht="16.5" customHeight="1">
      <c r="B19" s="655" t="s">
        <v>518</v>
      </c>
      <c r="C19" s="161">
        <v>1064.29</v>
      </c>
      <c r="D19" s="161">
        <v>1812.23</v>
      </c>
      <c r="E19" s="161">
        <v>2974.83</v>
      </c>
      <c r="F19" s="158">
        <v>70.27595862030088</v>
      </c>
      <c r="G19" s="448">
        <v>64.15300486141385</v>
      </c>
    </row>
    <row r="20" spans="2:7" ht="12" customHeight="1">
      <c r="B20" s="653" t="s">
        <v>1074</v>
      </c>
      <c r="C20" s="161">
        <v>373.79</v>
      </c>
      <c r="D20" s="161">
        <v>1441.58</v>
      </c>
      <c r="E20" s="161">
        <v>3053.88</v>
      </c>
      <c r="F20" s="158">
        <v>285.66574814735543</v>
      </c>
      <c r="G20" s="448">
        <v>111.84256163376298</v>
      </c>
    </row>
    <row r="21" spans="2:7" ht="24.75" customHeight="1">
      <c r="B21" s="655" t="s">
        <v>1078</v>
      </c>
      <c r="C21" s="1131">
        <v>0.3875865301263786</v>
      </c>
      <c r="D21" s="1131">
        <v>0.6406043948133077</v>
      </c>
      <c r="E21" s="1131">
        <v>0.5990265964921475</v>
      </c>
      <c r="F21" s="159" t="s">
        <v>636</v>
      </c>
      <c r="G21" s="449" t="s">
        <v>636</v>
      </c>
    </row>
    <row r="22" spans="2:7" ht="23.25" customHeight="1">
      <c r="B22" s="655" t="s">
        <v>1077</v>
      </c>
      <c r="C22" s="161">
        <v>13.263905794201259</v>
      </c>
      <c r="D22" s="161">
        <v>27.415999239779048</v>
      </c>
      <c r="E22" s="161">
        <v>53.936595228296326</v>
      </c>
      <c r="F22" s="159" t="s">
        <v>636</v>
      </c>
      <c r="G22" s="449" t="s">
        <v>636</v>
      </c>
    </row>
    <row r="23" spans="2:7" ht="22.5" customHeight="1">
      <c r="B23" s="656" t="s">
        <v>519</v>
      </c>
      <c r="C23" s="161">
        <v>37.8</v>
      </c>
      <c r="D23" s="161">
        <v>119.2</v>
      </c>
      <c r="E23" s="161">
        <v>112.8</v>
      </c>
      <c r="F23" s="159" t="s">
        <v>636</v>
      </c>
      <c r="G23" s="449" t="s">
        <v>636</v>
      </c>
    </row>
    <row r="24" spans="2:7" ht="18.75" customHeight="1" thickBot="1">
      <c r="B24" s="657" t="s">
        <v>1079</v>
      </c>
      <c r="C24" s="736">
        <v>727089</v>
      </c>
      <c r="D24" s="736">
        <v>820814</v>
      </c>
      <c r="E24" s="1464">
        <v>945197</v>
      </c>
      <c r="F24" s="451" t="s">
        <v>636</v>
      </c>
      <c r="G24" s="452" t="s">
        <v>636</v>
      </c>
    </row>
    <row r="25" spans="2:7" ht="9" customHeight="1">
      <c r="B25" s="701"/>
      <c r="C25" s="734"/>
      <c r="D25" s="156"/>
      <c r="E25" s="156"/>
      <c r="F25" s="157"/>
      <c r="G25" s="157"/>
    </row>
    <row r="26" ht="12.75">
      <c r="B26" s="18" t="s">
        <v>294</v>
      </c>
    </row>
    <row r="27" ht="12.75">
      <c r="B27" s="699" t="s">
        <v>543</v>
      </c>
    </row>
    <row r="28" ht="12.75">
      <c r="B28" s="699" t="s">
        <v>544</v>
      </c>
    </row>
    <row r="29" ht="12.75">
      <c r="B29" s="700" t="s">
        <v>1012</v>
      </c>
    </row>
  </sheetData>
  <sheetProtection/>
  <mergeCells count="6">
    <mergeCell ref="F5:F6"/>
    <mergeCell ref="G5:G6"/>
    <mergeCell ref="B1:G1"/>
    <mergeCell ref="B2:G2"/>
    <mergeCell ref="C4:E4"/>
    <mergeCell ref="F4:G4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7.7109375" style="18" customWidth="1"/>
    <col min="2" max="2" width="37.421875" style="18" bestFit="1" customWidth="1"/>
    <col min="3" max="3" width="19.140625" style="18" customWidth="1"/>
    <col min="4" max="4" width="14.57421875" style="18" bestFit="1" customWidth="1"/>
    <col min="5" max="5" width="14.57421875" style="18" customWidth="1"/>
    <col min="6" max="16384" width="9.140625" style="18" customWidth="1"/>
  </cols>
  <sheetData>
    <row r="1" spans="2:5" ht="12.75">
      <c r="B1" s="1627" t="s">
        <v>619</v>
      </c>
      <c r="C1" s="1627"/>
      <c r="D1" s="1627"/>
      <c r="E1" s="1627"/>
    </row>
    <row r="2" spans="2:6" ht="15.75">
      <c r="B2" s="1706" t="s">
        <v>1013</v>
      </c>
      <c r="C2" s="1706"/>
      <c r="D2" s="1706"/>
      <c r="E2" s="1706"/>
      <c r="F2" s="716"/>
    </row>
    <row r="3" spans="2:5" ht="16.5" thickBot="1">
      <c r="B3" s="1706" t="s">
        <v>541</v>
      </c>
      <c r="C3" s="1706"/>
      <c r="D3" s="1706"/>
      <c r="E3" s="1706"/>
    </row>
    <row r="4" spans="1:5" ht="12.75" customHeight="1">
      <c r="A4" s="1429" t="s">
        <v>307</v>
      </c>
      <c r="B4" s="1711" t="s">
        <v>419</v>
      </c>
      <c r="C4" s="1715" t="s">
        <v>712</v>
      </c>
      <c r="D4" s="798" t="s">
        <v>522</v>
      </c>
      <c r="E4" s="1713" t="s">
        <v>420</v>
      </c>
    </row>
    <row r="5" spans="1:5" ht="12.75">
      <c r="A5" s="1430"/>
      <c r="B5" s="1712"/>
      <c r="C5" s="1716"/>
      <c r="D5" s="712" t="s">
        <v>421</v>
      </c>
      <c r="E5" s="1714"/>
    </row>
    <row r="6" spans="1:5" ht="25.5">
      <c r="A6" s="1431">
        <v>1</v>
      </c>
      <c r="B6" s="1380" t="s">
        <v>431</v>
      </c>
      <c r="C6" s="1380" t="s">
        <v>1014</v>
      </c>
      <c r="D6" s="1440">
        <v>14</v>
      </c>
      <c r="E6" s="1432" t="s">
        <v>1282</v>
      </c>
    </row>
    <row r="7" spans="1:5" ht="26.25" customHeight="1" hidden="1">
      <c r="A7" s="1433">
        <v>41</v>
      </c>
      <c r="B7" s="1384" t="s">
        <v>1284</v>
      </c>
      <c r="C7" s="1380" t="s">
        <v>1283</v>
      </c>
      <c r="D7" s="1379">
        <v>37.8</v>
      </c>
      <c r="E7" s="1434" t="s">
        <v>1285</v>
      </c>
    </row>
    <row r="8" spans="1:5" ht="13.5" thickBot="1">
      <c r="A8" s="1435"/>
      <c r="B8" s="1436" t="s">
        <v>523</v>
      </c>
      <c r="C8" s="1437"/>
      <c r="D8" s="1134">
        <f>SUM(D6:D6)</f>
        <v>14</v>
      </c>
      <c r="E8" s="1438"/>
    </row>
    <row r="9" spans="1:5" ht="12.75">
      <c r="A9" s="1385"/>
      <c r="B9" s="1470"/>
      <c r="C9" s="1471"/>
      <c r="D9" s="1382"/>
      <c r="E9" s="1472"/>
    </row>
    <row r="10" spans="1:5" ht="12.75">
      <c r="A10" s="1385"/>
      <c r="B10" s="1470"/>
      <c r="C10" s="1471"/>
      <c r="D10" s="1382"/>
      <c r="E10" s="1472"/>
    </row>
    <row r="11" spans="1:6" ht="12.75">
      <c r="A11" s="1717" t="s">
        <v>1015</v>
      </c>
      <c r="B11" s="1717"/>
      <c r="C11" s="1717"/>
      <c r="D11" s="1717"/>
      <c r="E11" s="1717"/>
      <c r="F11" s="1717"/>
    </row>
    <row r="12" spans="1:5" ht="3" customHeight="1" thickBot="1">
      <c r="A12" s="1385"/>
      <c r="B12" s="1381"/>
      <c r="C12" s="1381"/>
      <c r="D12" s="1382"/>
      <c r="E12" s="1383"/>
    </row>
    <row r="13" spans="1:6" ht="12.75" customHeight="1">
      <c r="A13" s="1429" t="s">
        <v>307</v>
      </c>
      <c r="B13" s="1715" t="s">
        <v>432</v>
      </c>
      <c r="C13" s="1715" t="s">
        <v>712</v>
      </c>
      <c r="D13" s="798" t="s">
        <v>433</v>
      </c>
      <c r="E13" s="1713" t="s">
        <v>434</v>
      </c>
      <c r="F13" s="1474"/>
    </row>
    <row r="14" spans="1:6" ht="12.75">
      <c r="A14" s="1430"/>
      <c r="B14" s="1716"/>
      <c r="C14" s="1716"/>
      <c r="D14" s="712" t="s">
        <v>875</v>
      </c>
      <c r="E14" s="1714"/>
      <c r="F14" s="1474"/>
    </row>
    <row r="15" spans="1:6" ht="12.75">
      <c r="A15" s="1439">
        <v>1</v>
      </c>
      <c r="B15" s="1425" t="s">
        <v>1016</v>
      </c>
      <c r="C15" s="1480" t="s">
        <v>435</v>
      </c>
      <c r="D15" s="1486">
        <v>1500</v>
      </c>
      <c r="E15" s="1487">
        <v>1500</v>
      </c>
      <c r="F15" s="1426"/>
    </row>
    <row r="16" spans="1:6" ht="12.75">
      <c r="A16" s="1439">
        <v>2</v>
      </c>
      <c r="B16" s="1425" t="s">
        <v>1017</v>
      </c>
      <c r="C16" s="1480" t="s">
        <v>435</v>
      </c>
      <c r="D16" s="1486">
        <v>500</v>
      </c>
      <c r="E16" s="1488">
        <v>500</v>
      </c>
      <c r="F16" s="1426"/>
    </row>
    <row r="17" spans="1:6" ht="12.75">
      <c r="A17" s="1439">
        <v>3</v>
      </c>
      <c r="B17" s="1580" t="s">
        <v>1018</v>
      </c>
      <c r="C17" s="1481" t="s">
        <v>435</v>
      </c>
      <c r="D17" s="1489">
        <v>400</v>
      </c>
      <c r="E17" s="1490">
        <v>400</v>
      </c>
      <c r="F17" s="1426"/>
    </row>
    <row r="18" spans="1:6" ht="12.75">
      <c r="A18" s="1439">
        <v>4</v>
      </c>
      <c r="B18" s="1425" t="s">
        <v>1019</v>
      </c>
      <c r="C18" s="1480" t="s">
        <v>435</v>
      </c>
      <c r="D18" s="1486">
        <v>250</v>
      </c>
      <c r="E18" s="1488">
        <v>250</v>
      </c>
      <c r="F18" s="1426"/>
    </row>
    <row r="19" spans="1:6" ht="12.75">
      <c r="A19" s="1439"/>
      <c r="B19" s="1425"/>
      <c r="C19" s="1480" t="s">
        <v>1020</v>
      </c>
      <c r="D19" s="1486">
        <v>2650</v>
      </c>
      <c r="E19" s="1488">
        <v>2650</v>
      </c>
      <c r="F19" s="1426"/>
    </row>
    <row r="20" spans="1:6" ht="12.75">
      <c r="A20" s="1439">
        <v>1</v>
      </c>
      <c r="B20" s="1425" t="s">
        <v>1021</v>
      </c>
      <c r="C20" s="1480" t="s">
        <v>1022</v>
      </c>
      <c r="D20" s="1486">
        <v>120</v>
      </c>
      <c r="E20" s="1488">
        <v>12</v>
      </c>
      <c r="F20" s="1426"/>
    </row>
    <row r="21" spans="1:6" ht="11.25" customHeight="1">
      <c r="A21" s="1439">
        <v>2</v>
      </c>
      <c r="B21" s="1425" t="s">
        <v>1023</v>
      </c>
      <c r="C21" s="1480" t="s">
        <v>1022</v>
      </c>
      <c r="D21" s="1486">
        <v>30</v>
      </c>
      <c r="E21" s="1488">
        <v>3</v>
      </c>
      <c r="F21" s="1426"/>
    </row>
    <row r="22" spans="1:6" ht="12.75">
      <c r="A22" s="1439">
        <v>3</v>
      </c>
      <c r="B22" s="1425" t="s">
        <v>1024</v>
      </c>
      <c r="C22" s="1480" t="s">
        <v>1022</v>
      </c>
      <c r="D22" s="1486">
        <v>47.677</v>
      </c>
      <c r="E22" s="1488">
        <v>4.7677</v>
      </c>
      <c r="F22" s="1426"/>
    </row>
    <row r="23" spans="1:6" ht="12.75">
      <c r="A23" s="1439">
        <v>4</v>
      </c>
      <c r="B23" s="1425" t="s">
        <v>1025</v>
      </c>
      <c r="C23" s="1480" t="s">
        <v>1022</v>
      </c>
      <c r="D23" s="1486">
        <v>60.441</v>
      </c>
      <c r="E23" s="1488">
        <v>6.0441</v>
      </c>
      <c r="F23" s="1426"/>
    </row>
    <row r="24" spans="1:6" ht="12.75">
      <c r="A24" s="1439">
        <v>5</v>
      </c>
      <c r="B24" s="1580" t="s">
        <v>1026</v>
      </c>
      <c r="C24" s="1481" t="s">
        <v>1022</v>
      </c>
      <c r="D24" s="1489">
        <v>241.5</v>
      </c>
      <c r="E24" s="1490">
        <v>24.15</v>
      </c>
      <c r="F24" s="1426"/>
    </row>
    <row r="25" spans="1:6" ht="12.75">
      <c r="A25" s="1439">
        <v>6</v>
      </c>
      <c r="B25" s="1427" t="s">
        <v>1027</v>
      </c>
      <c r="C25" s="1482" t="s">
        <v>1022</v>
      </c>
      <c r="D25" s="1486">
        <v>35</v>
      </c>
      <c r="E25" s="1488">
        <v>3.5</v>
      </c>
      <c r="F25" s="1426"/>
    </row>
    <row r="26" spans="1:6" ht="12.75">
      <c r="A26" s="1439">
        <v>7</v>
      </c>
      <c r="B26" s="1427" t="s">
        <v>1028</v>
      </c>
      <c r="C26" s="1482" t="s">
        <v>1022</v>
      </c>
      <c r="D26" s="1486">
        <v>300</v>
      </c>
      <c r="E26" s="1488">
        <v>30</v>
      </c>
      <c r="F26" s="1426"/>
    </row>
    <row r="27" spans="1:6" ht="12.75">
      <c r="A27" s="1439">
        <v>8</v>
      </c>
      <c r="B27" s="1580" t="s">
        <v>1029</v>
      </c>
      <c r="C27" s="1481" t="s">
        <v>1022</v>
      </c>
      <c r="D27" s="1489">
        <v>157.418</v>
      </c>
      <c r="E27" s="1490">
        <v>15.7418</v>
      </c>
      <c r="F27" s="1426"/>
    </row>
    <row r="28" spans="1:6" ht="12.75">
      <c r="A28" s="1439"/>
      <c r="B28" s="1427"/>
      <c r="C28" s="1482" t="s">
        <v>1030</v>
      </c>
      <c r="D28" s="1486">
        <v>992.036</v>
      </c>
      <c r="E28" s="1488">
        <v>99.2036</v>
      </c>
      <c r="F28" s="1426"/>
    </row>
    <row r="29" spans="1:8" ht="12.75">
      <c r="A29" s="1439">
        <v>1</v>
      </c>
      <c r="B29" s="1427" t="s">
        <v>1031</v>
      </c>
      <c r="C29" s="1482" t="s">
        <v>1032</v>
      </c>
      <c r="D29" s="1486">
        <v>150000</v>
      </c>
      <c r="E29" s="1488">
        <v>15000</v>
      </c>
      <c r="F29" s="1426"/>
      <c r="H29" s="20"/>
    </row>
    <row r="30" spans="1:6" ht="12.75">
      <c r="A30" s="1439">
        <v>2</v>
      </c>
      <c r="B30" s="1427" t="s">
        <v>1033</v>
      </c>
      <c r="C30" s="1482" t="s">
        <v>1032</v>
      </c>
      <c r="D30" s="1486">
        <v>1600</v>
      </c>
      <c r="E30" s="1488">
        <v>160</v>
      </c>
      <c r="F30" s="1426"/>
    </row>
    <row r="31" spans="1:6" ht="12.75">
      <c r="A31" s="1439"/>
      <c r="B31" s="1428"/>
      <c r="C31" s="1481" t="s">
        <v>1034</v>
      </c>
      <c r="D31" s="1489">
        <v>151600</v>
      </c>
      <c r="E31" s="1490">
        <v>15160</v>
      </c>
      <c r="F31" s="1426"/>
    </row>
    <row r="32" spans="1:6" ht="12.75">
      <c r="A32" s="1476">
        <v>1</v>
      </c>
      <c r="B32" s="1483" t="s">
        <v>1035</v>
      </c>
      <c r="C32" s="1483" t="s">
        <v>1036</v>
      </c>
      <c r="D32" s="1491">
        <v>6000</v>
      </c>
      <c r="E32" s="1492">
        <v>600</v>
      </c>
      <c r="F32" s="1473"/>
    </row>
    <row r="33" spans="1:6" ht="12.75">
      <c r="A33" s="1439">
        <v>2</v>
      </c>
      <c r="B33" s="1307" t="s">
        <v>1037</v>
      </c>
      <c r="C33" s="1480" t="s">
        <v>1036</v>
      </c>
      <c r="D33" s="1486">
        <v>1830</v>
      </c>
      <c r="E33" s="1488">
        <v>183</v>
      </c>
      <c r="F33" s="1426"/>
    </row>
    <row r="34" spans="1:6" ht="12.75">
      <c r="A34" s="1439">
        <v>3</v>
      </c>
      <c r="B34" s="1307" t="s">
        <v>1038</v>
      </c>
      <c r="C34" s="1480" t="s">
        <v>1036</v>
      </c>
      <c r="D34" s="1486">
        <v>600</v>
      </c>
      <c r="E34" s="1488">
        <v>60</v>
      </c>
      <c r="F34" s="1426"/>
    </row>
    <row r="35" spans="1:6" ht="12.75">
      <c r="A35" s="1439">
        <v>4</v>
      </c>
      <c r="B35" s="1307" t="s">
        <v>1039</v>
      </c>
      <c r="C35" s="1480" t="s">
        <v>1036</v>
      </c>
      <c r="D35" s="1486">
        <v>500</v>
      </c>
      <c r="E35" s="1488">
        <v>50</v>
      </c>
      <c r="F35" s="1426"/>
    </row>
    <row r="36" spans="1:6" ht="14.25" customHeight="1">
      <c r="A36" s="1485">
        <v>5</v>
      </c>
      <c r="B36" s="1475" t="s">
        <v>1040</v>
      </c>
      <c r="C36" s="1484" t="s">
        <v>1036</v>
      </c>
      <c r="D36" s="1493">
        <v>1500</v>
      </c>
      <c r="E36" s="1494">
        <v>150</v>
      </c>
      <c r="F36" s="799"/>
    </row>
    <row r="37" spans="1:6" ht="15" customHeight="1">
      <c r="A37" s="1485">
        <v>6</v>
      </c>
      <c r="B37" s="1475" t="s">
        <v>1041</v>
      </c>
      <c r="C37" s="1484" t="s">
        <v>1036</v>
      </c>
      <c r="D37" s="1493">
        <v>144</v>
      </c>
      <c r="E37" s="1494">
        <v>14.4</v>
      </c>
      <c r="F37" s="799"/>
    </row>
    <row r="38" spans="1:6" ht="12.75">
      <c r="A38" s="1485">
        <v>7</v>
      </c>
      <c r="B38" s="1475" t="s">
        <v>1042</v>
      </c>
      <c r="C38" s="1484" t="s">
        <v>1036</v>
      </c>
      <c r="D38" s="1493">
        <v>1518</v>
      </c>
      <c r="E38" s="1494">
        <v>151.8773</v>
      </c>
      <c r="F38" s="799"/>
    </row>
    <row r="39" spans="1:6" ht="12.75">
      <c r="A39" s="1485">
        <v>8</v>
      </c>
      <c r="B39" s="1475" t="s">
        <v>1043</v>
      </c>
      <c r="C39" s="1484" t="s">
        <v>1036</v>
      </c>
      <c r="D39" s="1493">
        <v>960</v>
      </c>
      <c r="E39" s="1494">
        <v>96</v>
      </c>
      <c r="F39" s="799"/>
    </row>
    <row r="40" spans="1:6" ht="16.5" customHeight="1">
      <c r="A40" s="1485">
        <v>9</v>
      </c>
      <c r="B40" s="1475" t="s">
        <v>1024</v>
      </c>
      <c r="C40" s="1484" t="s">
        <v>1036</v>
      </c>
      <c r="D40" s="1493">
        <v>300.32</v>
      </c>
      <c r="E40" s="1494">
        <v>30.032</v>
      </c>
      <c r="F40" s="799"/>
    </row>
    <row r="41" spans="1:5" ht="12.75">
      <c r="A41" s="1477"/>
      <c r="B41" s="1307"/>
      <c r="C41" s="1481" t="s">
        <v>1044</v>
      </c>
      <c r="D41" s="1428">
        <v>13352.32</v>
      </c>
      <c r="E41" s="1496">
        <v>1335.3093000000001</v>
      </c>
    </row>
    <row r="42" spans="1:5" ht="13.5" thickBot="1">
      <c r="A42" s="1478"/>
      <c r="B42" s="1479"/>
      <c r="C42" s="1495" t="s">
        <v>524</v>
      </c>
      <c r="D42" s="1497">
        <v>168594.356</v>
      </c>
      <c r="E42" s="1498">
        <v>19244.5129</v>
      </c>
    </row>
    <row r="43" ht="12.75">
      <c r="A43" s="1151"/>
    </row>
    <row r="44" ht="12.75">
      <c r="A44" s="1151"/>
    </row>
    <row r="45" ht="12.75">
      <c r="A45" s="1151"/>
    </row>
  </sheetData>
  <sheetProtection/>
  <mergeCells count="10">
    <mergeCell ref="A11:F11"/>
    <mergeCell ref="B13:B14"/>
    <mergeCell ref="C13:C14"/>
    <mergeCell ref="E13:E14"/>
    <mergeCell ref="B4:B5"/>
    <mergeCell ref="E4:E5"/>
    <mergeCell ref="B1:E1"/>
    <mergeCell ref="B2:E2"/>
    <mergeCell ref="C4:C5"/>
    <mergeCell ref="B3:E3"/>
  </mergeCells>
  <printOptions horizontalCentered="1"/>
  <pageMargins left="0.75" right="0.75" top="0.86" bottom="0.25" header="1.06" footer="0.5"/>
  <pageSetup fitToHeight="1" fitToWidth="1" horizontalDpi="300" verticalDpi="3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E6" sqref="E6:F6"/>
    </sheetView>
  </sheetViews>
  <sheetFormatPr defaultColWidth="9.140625" defaultRowHeight="12.75"/>
  <cols>
    <col min="1" max="1" width="30.8515625" style="18" customWidth="1"/>
    <col min="2" max="2" width="9.140625" style="18" customWidth="1"/>
    <col min="3" max="3" width="9.8515625" style="18" customWidth="1"/>
    <col min="4" max="4" width="9.57421875" style="18" customWidth="1"/>
    <col min="5" max="5" width="9.140625" style="18" bestFit="1" customWidth="1"/>
    <col min="6" max="6" width="9.00390625" style="18" customWidth="1"/>
    <col min="7" max="8" width="9.28125" style="18" bestFit="1" customWidth="1"/>
    <col min="9" max="9" width="9.421875" style="18" bestFit="1" customWidth="1"/>
    <col min="10" max="10" width="8.28125" style="18" customWidth="1"/>
    <col min="11" max="11" width="8.140625" style="18" bestFit="1" customWidth="1"/>
    <col min="12" max="12" width="7.421875" style="18" customWidth="1"/>
    <col min="13" max="16384" width="9.140625" style="18" customWidth="1"/>
  </cols>
  <sheetData>
    <row r="1" spans="1:11" ht="12.75">
      <c r="A1" s="1723" t="s">
        <v>620</v>
      </c>
      <c r="B1" s="1723"/>
      <c r="C1" s="1723"/>
      <c r="D1" s="1723"/>
      <c r="E1" s="1723"/>
      <c r="F1" s="1723"/>
      <c r="G1" s="1723"/>
      <c r="H1" s="1723"/>
      <c r="I1" s="1723"/>
      <c r="J1" s="1723"/>
      <c r="K1" s="1723"/>
    </row>
    <row r="2" spans="1:11" ht="15.75">
      <c r="A2" s="1726" t="s">
        <v>885</v>
      </c>
      <c r="B2" s="1726"/>
      <c r="C2" s="1726"/>
      <c r="D2" s="1726"/>
      <c r="E2" s="1726"/>
      <c r="F2" s="1726"/>
      <c r="G2" s="1726"/>
      <c r="H2" s="1726"/>
      <c r="I2" s="1726"/>
      <c r="J2" s="1726"/>
      <c r="K2" s="1726"/>
    </row>
    <row r="3" spans="1:13" ht="13.5" thickBot="1">
      <c r="A3" s="1727"/>
      <c r="B3" s="1727"/>
      <c r="C3" s="1727"/>
      <c r="D3" s="1727"/>
      <c r="E3" s="1727"/>
      <c r="F3" s="1727"/>
      <c r="G3" s="1727"/>
      <c r="H3" s="1727"/>
      <c r="I3" s="1727"/>
      <c r="J3" s="1727"/>
      <c r="K3" s="1727"/>
      <c r="L3" s="1727"/>
      <c r="M3" s="716"/>
    </row>
    <row r="4" spans="1:12" s="275" customFormat="1" ht="12">
      <c r="A4" s="459"/>
      <c r="B4" s="1728" t="s">
        <v>525</v>
      </c>
      <c r="C4" s="1729"/>
      <c r="D4" s="1730"/>
      <c r="E4" s="1729" t="s">
        <v>575</v>
      </c>
      <c r="F4" s="1729"/>
      <c r="G4" s="1729"/>
      <c r="H4" s="1729"/>
      <c r="I4" s="1729"/>
      <c r="J4" s="1729"/>
      <c r="K4" s="1729"/>
      <c r="L4" s="1730"/>
    </row>
    <row r="5" spans="1:12" s="275" customFormat="1" ht="12">
      <c r="A5" s="460"/>
      <c r="B5" s="1731" t="s">
        <v>670</v>
      </c>
      <c r="C5" s="1718"/>
      <c r="D5" s="1732"/>
      <c r="E5" s="1718" t="s">
        <v>670</v>
      </c>
      <c r="F5" s="1718"/>
      <c r="G5" s="1718"/>
      <c r="H5" s="1718"/>
      <c r="I5" s="1718"/>
      <c r="J5" s="1719"/>
      <c r="K5" s="273"/>
      <c r="L5" s="453"/>
    </row>
    <row r="6" spans="1:12" s="275" customFormat="1" ht="12">
      <c r="A6" s="461" t="s">
        <v>406</v>
      </c>
      <c r="B6" s="468"/>
      <c r="C6" s="277"/>
      <c r="D6" s="469"/>
      <c r="E6" s="1720">
        <v>2006</v>
      </c>
      <c r="F6" s="1721"/>
      <c r="G6" s="1722">
        <v>2007</v>
      </c>
      <c r="H6" s="1719"/>
      <c r="I6" s="1724">
        <v>2008</v>
      </c>
      <c r="J6" s="1724"/>
      <c r="K6" s="1724" t="s">
        <v>407</v>
      </c>
      <c r="L6" s="1725"/>
    </row>
    <row r="7" spans="1:12" s="275" customFormat="1" ht="12">
      <c r="A7" s="461"/>
      <c r="B7" s="454">
        <v>2006</v>
      </c>
      <c r="C7" s="276">
        <v>2007</v>
      </c>
      <c r="D7" s="470">
        <v>2008</v>
      </c>
      <c r="E7" s="414">
        <v>1</v>
      </c>
      <c r="F7" s="278">
        <v>2</v>
      </c>
      <c r="G7" s="272">
        <v>3</v>
      </c>
      <c r="H7" s="274">
        <v>4</v>
      </c>
      <c r="I7" s="279">
        <v>5</v>
      </c>
      <c r="J7" s="279">
        <v>6</v>
      </c>
      <c r="K7" s="271" t="s">
        <v>530</v>
      </c>
      <c r="L7" s="455" t="s">
        <v>531</v>
      </c>
    </row>
    <row r="8" spans="1:12" s="275" customFormat="1" ht="12">
      <c r="A8" s="462"/>
      <c r="B8" s="456"/>
      <c r="C8" s="280"/>
      <c r="D8" s="471"/>
      <c r="E8" s="278" t="s">
        <v>408</v>
      </c>
      <c r="F8" s="371" t="s">
        <v>410</v>
      </c>
      <c r="G8" s="371" t="s">
        <v>408</v>
      </c>
      <c r="H8" s="371" t="s">
        <v>410</v>
      </c>
      <c r="I8" s="371" t="s">
        <v>408</v>
      </c>
      <c r="J8" s="371" t="s">
        <v>410</v>
      </c>
      <c r="K8" s="280">
        <v>1</v>
      </c>
      <c r="L8" s="457">
        <v>3</v>
      </c>
    </row>
    <row r="9" spans="1:12" s="104" customFormat="1" ht="12.75">
      <c r="A9" s="463" t="s">
        <v>409</v>
      </c>
      <c r="B9" s="666">
        <v>135</v>
      </c>
      <c r="C9" s="667">
        <v>138</v>
      </c>
      <c r="D9" s="668">
        <v>144</v>
      </c>
      <c r="E9" s="1499">
        <v>96440.4</v>
      </c>
      <c r="F9" s="1500">
        <v>100</v>
      </c>
      <c r="G9" s="1501">
        <v>225034.35</v>
      </c>
      <c r="H9" s="1500">
        <v>100</v>
      </c>
      <c r="I9" s="1501">
        <v>509807.07</v>
      </c>
      <c r="J9" s="1500">
        <v>100</v>
      </c>
      <c r="K9" s="1500">
        <v>133.34033247477194</v>
      </c>
      <c r="L9" s="1502">
        <v>126.54633392635392</v>
      </c>
    </row>
    <row r="10" spans="1:12" ht="12.75">
      <c r="A10" s="464" t="s">
        <v>415</v>
      </c>
      <c r="B10" s="601">
        <v>88</v>
      </c>
      <c r="C10" s="602">
        <v>103</v>
      </c>
      <c r="D10" s="603">
        <v>113</v>
      </c>
      <c r="E10" s="1503">
        <v>79328.96</v>
      </c>
      <c r="F10" s="1504">
        <v>82.25697944015162</v>
      </c>
      <c r="G10" s="1505">
        <v>187200.86</v>
      </c>
      <c r="H10" s="1504">
        <v>83.18768223606753</v>
      </c>
      <c r="I10" s="1505">
        <v>351500.13</v>
      </c>
      <c r="J10" s="1504">
        <v>68.94767661813712</v>
      </c>
      <c r="K10" s="1504">
        <v>135.98047926003315</v>
      </c>
      <c r="L10" s="1506">
        <v>87.76630085994262</v>
      </c>
    </row>
    <row r="11" spans="1:12" ht="12.75">
      <c r="A11" s="465" t="s">
        <v>526</v>
      </c>
      <c r="B11" s="604">
        <v>15</v>
      </c>
      <c r="C11" s="602">
        <v>15</v>
      </c>
      <c r="D11" s="603">
        <v>17</v>
      </c>
      <c r="E11" s="1503">
        <v>67255.02</v>
      </c>
      <c r="F11" s="1504">
        <v>69.73739221322184</v>
      </c>
      <c r="G11" s="1505">
        <v>158714.67</v>
      </c>
      <c r="H11" s="1504">
        <v>70.52908589288703</v>
      </c>
      <c r="I11" s="1507">
        <v>267726.62</v>
      </c>
      <c r="J11" s="1504">
        <v>52.51528190850707</v>
      </c>
      <c r="K11" s="1504">
        <v>135.98932838024584</v>
      </c>
      <c r="L11" s="1506">
        <v>68.68423063854144</v>
      </c>
    </row>
    <row r="12" spans="1:12" ht="12.75">
      <c r="A12" s="465" t="s">
        <v>527</v>
      </c>
      <c r="B12" s="604">
        <v>8</v>
      </c>
      <c r="C12" s="602">
        <v>19</v>
      </c>
      <c r="D12" s="603">
        <v>23</v>
      </c>
      <c r="E12" s="1503">
        <v>1682.57</v>
      </c>
      <c r="F12" s="1504">
        <v>1.7446733941377262</v>
      </c>
      <c r="G12" s="1505">
        <v>8736.26</v>
      </c>
      <c r="H12" s="1504">
        <v>3.882189541285586</v>
      </c>
      <c r="I12" s="1507">
        <v>24405.7</v>
      </c>
      <c r="J12" s="1504">
        <v>4.787242358172867</v>
      </c>
      <c r="K12" s="1504">
        <v>419.22119139174015</v>
      </c>
      <c r="L12" s="1506">
        <v>179.36096224242414</v>
      </c>
    </row>
    <row r="13" spans="1:12" ht="12.75">
      <c r="A13" s="465" t="s">
        <v>528</v>
      </c>
      <c r="B13" s="604">
        <v>50</v>
      </c>
      <c r="C13" s="602">
        <v>53</v>
      </c>
      <c r="D13" s="603">
        <v>56</v>
      </c>
      <c r="E13" s="1503">
        <v>5206.54</v>
      </c>
      <c r="F13" s="1504">
        <v>5.398712572739224</v>
      </c>
      <c r="G13" s="1505">
        <v>11067.22</v>
      </c>
      <c r="H13" s="1504">
        <v>4.918013627697283</v>
      </c>
      <c r="I13" s="1507">
        <v>48226.01</v>
      </c>
      <c r="J13" s="1504">
        <v>9.459658925483321</v>
      </c>
      <c r="K13" s="1504">
        <v>112.563813972427</v>
      </c>
      <c r="L13" s="1506">
        <v>335.75541102462955</v>
      </c>
    </row>
    <row r="14" spans="1:12" ht="12.75">
      <c r="A14" s="465" t="s">
        <v>529</v>
      </c>
      <c r="B14" s="604">
        <v>15</v>
      </c>
      <c r="C14" s="602">
        <v>16</v>
      </c>
      <c r="D14" s="603">
        <v>17</v>
      </c>
      <c r="E14" s="1503">
        <v>5184.83</v>
      </c>
      <c r="F14" s="1504">
        <v>5.37620126005284</v>
      </c>
      <c r="G14" s="1505">
        <v>8682.71</v>
      </c>
      <c r="H14" s="1504">
        <v>3.858393174197628</v>
      </c>
      <c r="I14" s="1507">
        <v>11141.8</v>
      </c>
      <c r="J14" s="1504">
        <v>2.1854934259738688</v>
      </c>
      <c r="K14" s="1504">
        <v>67.46373555159954</v>
      </c>
      <c r="L14" s="1506">
        <v>28.32168758371523</v>
      </c>
    </row>
    <row r="15" spans="1:12" ht="12.75">
      <c r="A15" s="466" t="s">
        <v>411</v>
      </c>
      <c r="B15" s="604">
        <v>29</v>
      </c>
      <c r="C15" s="602">
        <v>21</v>
      </c>
      <c r="D15" s="603">
        <v>18</v>
      </c>
      <c r="E15" s="1503">
        <v>5856.91</v>
      </c>
      <c r="F15" s="1504">
        <v>6.0730876271769905</v>
      </c>
      <c r="G15" s="1505">
        <v>6224.35</v>
      </c>
      <c r="H15" s="1504">
        <v>2.765955508570136</v>
      </c>
      <c r="I15" s="1507">
        <v>7840.95</v>
      </c>
      <c r="J15" s="1504">
        <v>1.5380230015248708</v>
      </c>
      <c r="K15" s="1504">
        <v>6.273615268119201</v>
      </c>
      <c r="L15" s="1506">
        <v>25.972189867215036</v>
      </c>
    </row>
    <row r="16" spans="1:12" ht="12.75">
      <c r="A16" s="466" t="s">
        <v>412</v>
      </c>
      <c r="B16" s="604">
        <v>4</v>
      </c>
      <c r="C16" s="602">
        <v>4</v>
      </c>
      <c r="D16" s="603">
        <v>4</v>
      </c>
      <c r="E16" s="1503">
        <v>2346.71</v>
      </c>
      <c r="F16" s="1504">
        <v>2.4333266971103393</v>
      </c>
      <c r="G16" s="1505">
        <v>3633.34</v>
      </c>
      <c r="H16" s="1504">
        <v>1.6145712865613628</v>
      </c>
      <c r="I16" s="1507">
        <v>4664.09</v>
      </c>
      <c r="J16" s="1504">
        <v>0.91487354225982</v>
      </c>
      <c r="K16" s="1504">
        <v>54.826970524692</v>
      </c>
      <c r="L16" s="1506">
        <v>28.369214001442174</v>
      </c>
    </row>
    <row r="17" spans="1:12" ht="12.75">
      <c r="A17" s="466" t="s">
        <v>413</v>
      </c>
      <c r="B17" s="604">
        <v>8</v>
      </c>
      <c r="C17" s="602">
        <v>5</v>
      </c>
      <c r="D17" s="603">
        <v>4</v>
      </c>
      <c r="E17" s="1503">
        <v>777.89</v>
      </c>
      <c r="F17" s="1504">
        <v>0.8066017975869032</v>
      </c>
      <c r="G17" s="1505">
        <v>830.48</v>
      </c>
      <c r="H17" s="1504">
        <v>0.36904588121768966</v>
      </c>
      <c r="I17" s="1507">
        <v>1207.63</v>
      </c>
      <c r="J17" s="1504">
        <v>0.23687980631575</v>
      </c>
      <c r="K17" s="1504">
        <v>6.760595971152739</v>
      </c>
      <c r="L17" s="1506">
        <v>45.41349580965226</v>
      </c>
    </row>
    <row r="18" spans="1:12" ht="12.75">
      <c r="A18" s="466" t="s">
        <v>414</v>
      </c>
      <c r="B18" s="604">
        <v>3</v>
      </c>
      <c r="C18" s="602">
        <v>3</v>
      </c>
      <c r="D18" s="603">
        <v>3</v>
      </c>
      <c r="E18" s="1503">
        <v>0</v>
      </c>
      <c r="F18" s="1504" t="s">
        <v>636</v>
      </c>
      <c r="G18" s="1505">
        <v>27120.61</v>
      </c>
      <c r="H18" s="1504">
        <v>12.051764541724408</v>
      </c>
      <c r="I18" s="1507">
        <v>23825.6</v>
      </c>
      <c r="J18" s="1504">
        <v>4.673454214748336</v>
      </c>
      <c r="K18" s="1504" t="s">
        <v>636</v>
      </c>
      <c r="L18" s="1506">
        <v>-12.149468614459636</v>
      </c>
    </row>
    <row r="19" spans="1:12" ht="13.5" thickBot="1">
      <c r="A19" s="467" t="s">
        <v>536</v>
      </c>
      <c r="B19" s="605">
        <v>3</v>
      </c>
      <c r="C19" s="606">
        <v>2</v>
      </c>
      <c r="D19" s="607">
        <v>2</v>
      </c>
      <c r="E19" s="1508">
        <v>8129.93</v>
      </c>
      <c r="F19" s="1509">
        <v>8.430004437974125</v>
      </c>
      <c r="G19" s="1510">
        <v>24.71</v>
      </c>
      <c r="H19" s="1510">
        <v>0.010980545858887766</v>
      </c>
      <c r="I19" s="1511">
        <v>120768.67</v>
      </c>
      <c r="J19" s="1511">
        <v>23.68909281701409</v>
      </c>
      <c r="K19" s="1512">
        <v>-99.6960613437016</v>
      </c>
      <c r="L19" s="1513">
        <v>488644.1116956697</v>
      </c>
    </row>
    <row r="20" ht="9.75" customHeight="1"/>
    <row r="21" spans="1:9" ht="12.75">
      <c r="A21" s="18" t="s">
        <v>294</v>
      </c>
      <c r="I21" s="41"/>
    </row>
  </sheetData>
  <sheetProtection/>
  <mergeCells count="11">
    <mergeCell ref="B5:D5"/>
    <mergeCell ref="E5:J5"/>
    <mergeCell ref="E6:F6"/>
    <mergeCell ref="G6:H6"/>
    <mergeCell ref="A1:K1"/>
    <mergeCell ref="I6:J6"/>
    <mergeCell ref="K6:L6"/>
    <mergeCell ref="A2:K2"/>
    <mergeCell ref="A3:L3"/>
    <mergeCell ref="B4:D4"/>
    <mergeCell ref="E4:L4"/>
  </mergeCells>
  <printOptions/>
  <pageMargins left="0.75" right="0.63" top="1" bottom="1" header="0.5" footer="0.5"/>
  <pageSetup fitToHeight="1" fitToWidth="1" horizontalDpi="600" verticalDpi="600" orientation="landscape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1"/>
  <sheetViews>
    <sheetView zoomScalePageLayoutView="0" workbookViewId="0" topLeftCell="A13">
      <selection activeCell="B24" sqref="B24:D24"/>
    </sheetView>
  </sheetViews>
  <sheetFormatPr defaultColWidth="9.140625" defaultRowHeight="12.75"/>
  <cols>
    <col min="1" max="1" width="23.421875" style="248" customWidth="1"/>
    <col min="2" max="2" width="10.00390625" style="248" bestFit="1" customWidth="1"/>
    <col min="3" max="3" width="9.28125" style="248" bestFit="1" customWidth="1"/>
    <col min="4" max="4" width="9.00390625" style="248" bestFit="1" customWidth="1"/>
    <col min="5" max="6" width="8.00390625" style="248" bestFit="1" customWidth="1"/>
    <col min="7" max="7" width="8.140625" style="248" bestFit="1" customWidth="1"/>
    <col min="8" max="8" width="8.421875" style="248" customWidth="1"/>
    <col min="9" max="9" width="8.57421875" style="248" bestFit="1" customWidth="1"/>
    <col min="10" max="10" width="9.140625" style="248" customWidth="1"/>
    <col min="11" max="11" width="9.57421875" style="248" customWidth="1"/>
    <col min="12" max="14" width="9.57421875" style="248" bestFit="1" customWidth="1"/>
    <col min="15" max="16384" width="9.140625" style="248" customWidth="1"/>
  </cols>
  <sheetData>
    <row r="1" spans="1:14" ht="12.75">
      <c r="A1" s="1664" t="s">
        <v>635</v>
      </c>
      <c r="B1" s="1664"/>
      <c r="C1" s="1664"/>
      <c r="D1" s="1664"/>
      <c r="E1" s="1664"/>
      <c r="F1" s="1664"/>
      <c r="G1" s="1664"/>
      <c r="H1" s="1664"/>
      <c r="I1" s="1664"/>
      <c r="J1" s="1664"/>
      <c r="K1" s="147"/>
      <c r="L1" s="147"/>
      <c r="M1" s="147"/>
      <c r="N1" s="147"/>
    </row>
    <row r="2" spans="1:14" ht="15.75">
      <c r="A2" s="1726" t="s">
        <v>886</v>
      </c>
      <c r="B2" s="1726"/>
      <c r="C2" s="1726"/>
      <c r="D2" s="1726"/>
      <c r="E2" s="1726"/>
      <c r="F2" s="1726"/>
      <c r="G2" s="1726"/>
      <c r="H2" s="1726"/>
      <c r="I2" s="1726"/>
      <c r="J2" s="1726"/>
      <c r="K2" s="148"/>
      <c r="L2" s="1454"/>
      <c r="M2" s="148"/>
      <c r="N2" s="148"/>
    </row>
    <row r="3" spans="1:14" ht="16.5" thickBo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5.75">
      <c r="A4" s="476"/>
      <c r="B4" s="1754" t="s">
        <v>249</v>
      </c>
      <c r="C4" s="1755"/>
      <c r="D4" s="1755"/>
      <c r="E4" s="1755"/>
      <c r="F4" s="1755"/>
      <c r="G4" s="1755"/>
      <c r="H4" s="1756"/>
      <c r="I4" s="478"/>
      <c r="J4" s="473"/>
      <c r="K4" s="148"/>
      <c r="L4" s="148"/>
      <c r="M4" s="148"/>
      <c r="N4" s="148"/>
    </row>
    <row r="5" spans="1:11" ht="18" customHeight="1">
      <c r="A5" s="1757" t="s">
        <v>423</v>
      </c>
      <c r="B5" s="1759" t="s">
        <v>670</v>
      </c>
      <c r="C5" s="1760"/>
      <c r="D5" s="1760"/>
      <c r="E5" s="1760"/>
      <c r="F5" s="1760"/>
      <c r="G5" s="1760"/>
      <c r="H5" s="1761"/>
      <c r="I5" s="418"/>
      <c r="J5" s="392"/>
      <c r="K5" s="24"/>
    </row>
    <row r="6" spans="1:11" ht="18" customHeight="1">
      <c r="A6" s="1757"/>
      <c r="B6" s="422">
        <v>2006</v>
      </c>
      <c r="C6" s="1764">
        <v>2007</v>
      </c>
      <c r="D6" s="1764"/>
      <c r="E6" s="1764"/>
      <c r="F6" s="1765">
        <v>2008</v>
      </c>
      <c r="G6" s="1760"/>
      <c r="H6" s="1761"/>
      <c r="I6" s="1762" t="s">
        <v>532</v>
      </c>
      <c r="J6" s="1763"/>
      <c r="K6" s="24"/>
    </row>
    <row r="7" spans="1:11" ht="18" customHeight="1">
      <c r="A7" s="1757"/>
      <c r="B7" s="480" t="s">
        <v>424</v>
      </c>
      <c r="C7" s="250" t="s">
        <v>425</v>
      </c>
      <c r="D7" s="249" t="s">
        <v>426</v>
      </c>
      <c r="E7" s="249" t="s">
        <v>424</v>
      </c>
      <c r="F7" s="250" t="s">
        <v>425</v>
      </c>
      <c r="G7" s="249" t="s">
        <v>426</v>
      </c>
      <c r="H7" s="475" t="s">
        <v>424</v>
      </c>
      <c r="I7" s="479"/>
      <c r="J7" s="474"/>
      <c r="K7" s="251"/>
    </row>
    <row r="8" spans="1:14" ht="18" customHeight="1">
      <c r="A8" s="1758"/>
      <c r="B8" s="481">
        <v>1</v>
      </c>
      <c r="C8" s="249">
        <v>2</v>
      </c>
      <c r="D8" s="249">
        <v>3</v>
      </c>
      <c r="E8" s="250">
        <v>4</v>
      </c>
      <c r="F8" s="249">
        <v>5</v>
      </c>
      <c r="G8" s="249">
        <v>6</v>
      </c>
      <c r="H8" s="482">
        <v>7</v>
      </c>
      <c r="I8" s="262" t="s">
        <v>427</v>
      </c>
      <c r="J8" s="475" t="s">
        <v>533</v>
      </c>
      <c r="K8" s="472"/>
      <c r="L8" s="252"/>
      <c r="M8" s="253"/>
      <c r="N8" s="252"/>
    </row>
    <row r="9" spans="1:14" ht="18" customHeight="1">
      <c r="A9" s="658" t="s">
        <v>428</v>
      </c>
      <c r="B9" s="1514">
        <v>424.46</v>
      </c>
      <c r="C9" s="1515">
        <v>937.55</v>
      </c>
      <c r="D9" s="1515">
        <v>788.56</v>
      </c>
      <c r="E9" s="1515">
        <v>917.58</v>
      </c>
      <c r="F9" s="739">
        <v>1127.14</v>
      </c>
      <c r="G9" s="739">
        <v>999.13</v>
      </c>
      <c r="H9" s="740">
        <v>999.13</v>
      </c>
      <c r="I9" s="1516">
        <v>116.17584695848842</v>
      </c>
      <c r="J9" s="740">
        <v>8.887508446130028</v>
      </c>
      <c r="K9" s="31"/>
      <c r="L9" s="255"/>
      <c r="M9" s="255"/>
      <c r="N9" s="255"/>
    </row>
    <row r="10" spans="1:14" ht="17.25" customHeight="1">
      <c r="A10" s="658" t="s">
        <v>430</v>
      </c>
      <c r="B10" s="1514">
        <v>308.19</v>
      </c>
      <c r="C10" s="1515">
        <v>690.86</v>
      </c>
      <c r="D10" s="1515">
        <v>534.49</v>
      </c>
      <c r="E10" s="1515">
        <v>672.58</v>
      </c>
      <c r="F10" s="739">
        <v>1547.67</v>
      </c>
      <c r="G10" s="739">
        <v>1423.01</v>
      </c>
      <c r="H10" s="740">
        <v>1425.28</v>
      </c>
      <c r="I10" s="1516">
        <v>118.23550407216328</v>
      </c>
      <c r="J10" s="740">
        <v>111.9123375657914</v>
      </c>
      <c r="K10" s="31"/>
      <c r="L10" s="255"/>
      <c r="M10" s="255"/>
      <c r="N10" s="255"/>
    </row>
    <row r="11" spans="1:14" ht="18" customHeight="1">
      <c r="A11" s="658" t="s">
        <v>534</v>
      </c>
      <c r="B11" s="1514">
        <v>399.16</v>
      </c>
      <c r="C11" s="1515">
        <v>659.8</v>
      </c>
      <c r="D11" s="1515">
        <v>646.22</v>
      </c>
      <c r="E11" s="1515">
        <v>659.8</v>
      </c>
      <c r="F11" s="739">
        <v>890.78</v>
      </c>
      <c r="G11" s="739">
        <v>810.01</v>
      </c>
      <c r="H11" s="740">
        <v>810.01</v>
      </c>
      <c r="I11" s="1516">
        <v>65.29712396031664</v>
      </c>
      <c r="J11" s="740">
        <v>22.76598969384662</v>
      </c>
      <c r="K11" s="31"/>
      <c r="L11" s="255"/>
      <c r="M11" s="255"/>
      <c r="N11" s="255"/>
    </row>
    <row r="12" spans="1:14" ht="18" customHeight="1">
      <c r="A12" s="658" t="s">
        <v>535</v>
      </c>
      <c r="B12" s="1514">
        <v>267.57</v>
      </c>
      <c r="C12" s="1515">
        <v>528.02</v>
      </c>
      <c r="D12" s="1515">
        <v>493.62</v>
      </c>
      <c r="E12" s="1515">
        <v>528.02</v>
      </c>
      <c r="F12" s="739">
        <v>1211.07</v>
      </c>
      <c r="G12" s="739">
        <v>1164.09</v>
      </c>
      <c r="H12" s="740">
        <v>1211.07</v>
      </c>
      <c r="I12" s="1516">
        <v>97.3390140897709</v>
      </c>
      <c r="J12" s="740">
        <v>129.36063027915608</v>
      </c>
      <c r="K12" s="31"/>
      <c r="L12" s="255"/>
      <c r="M12" s="255"/>
      <c r="N12" s="255"/>
    </row>
    <row r="13" spans="1:14" ht="18" customHeight="1">
      <c r="A13" s="658" t="s">
        <v>411</v>
      </c>
      <c r="B13" s="1514">
        <v>322.25</v>
      </c>
      <c r="C13" s="1515">
        <v>350</v>
      </c>
      <c r="D13" s="1515">
        <v>347.54</v>
      </c>
      <c r="E13" s="1515">
        <v>350</v>
      </c>
      <c r="F13" s="739">
        <v>441.92</v>
      </c>
      <c r="G13" s="739">
        <v>426.25</v>
      </c>
      <c r="H13" s="740">
        <v>441.92</v>
      </c>
      <c r="I13" s="1516">
        <v>8.61132660977502</v>
      </c>
      <c r="J13" s="740">
        <v>26.262857142857143</v>
      </c>
      <c r="K13" s="31"/>
      <c r="L13" s="255"/>
      <c r="M13" s="255"/>
      <c r="N13" s="255"/>
    </row>
    <row r="14" spans="1:14" ht="18" customHeight="1">
      <c r="A14" s="658" t="s">
        <v>412</v>
      </c>
      <c r="B14" s="1514">
        <v>180.96</v>
      </c>
      <c r="C14" s="1515">
        <v>281.72</v>
      </c>
      <c r="D14" s="1515">
        <v>273.77</v>
      </c>
      <c r="E14" s="1515">
        <v>280.18</v>
      </c>
      <c r="F14" s="739">
        <v>360.15</v>
      </c>
      <c r="G14" s="739">
        <v>351.96</v>
      </c>
      <c r="H14" s="740">
        <v>359.66</v>
      </c>
      <c r="I14" s="1516">
        <v>54.82979664014147</v>
      </c>
      <c r="J14" s="740">
        <v>28.36747804982511</v>
      </c>
      <c r="K14" s="31"/>
      <c r="L14" s="255"/>
      <c r="M14" s="255"/>
      <c r="N14" s="255"/>
    </row>
    <row r="15" spans="1:14" ht="18" customHeight="1">
      <c r="A15" s="658" t="s">
        <v>413</v>
      </c>
      <c r="B15" s="1514">
        <v>150.72</v>
      </c>
      <c r="C15" s="1515">
        <v>162.08</v>
      </c>
      <c r="D15" s="1515">
        <v>162.03</v>
      </c>
      <c r="E15" s="1515">
        <v>162.03</v>
      </c>
      <c r="F15" s="739">
        <v>210.6</v>
      </c>
      <c r="G15" s="739">
        <v>203.14</v>
      </c>
      <c r="H15" s="740">
        <v>210.6</v>
      </c>
      <c r="I15" s="1516">
        <v>7.503980891719735</v>
      </c>
      <c r="J15" s="740">
        <v>29.97593038326235</v>
      </c>
      <c r="K15" s="31"/>
      <c r="L15" s="255"/>
      <c r="M15" s="255"/>
      <c r="N15" s="255"/>
    </row>
    <row r="16" spans="1:14" ht="18" customHeight="1">
      <c r="A16" s="658" t="s">
        <v>414</v>
      </c>
      <c r="B16" s="1514" t="s">
        <v>826</v>
      </c>
      <c r="C16" s="1515">
        <v>1456.09</v>
      </c>
      <c r="D16" s="1515">
        <v>1120.78</v>
      </c>
      <c r="E16" s="1515">
        <v>1396.18</v>
      </c>
      <c r="F16" s="739">
        <v>1286.97</v>
      </c>
      <c r="G16" s="739">
        <v>1212.34</v>
      </c>
      <c r="H16" s="740">
        <v>1219.68</v>
      </c>
      <c r="I16" s="1516" t="s">
        <v>826</v>
      </c>
      <c r="J16" s="740">
        <v>-12.641636465212216</v>
      </c>
      <c r="K16" s="31"/>
      <c r="L16" s="255"/>
      <c r="M16" s="255"/>
      <c r="N16" s="255"/>
    </row>
    <row r="17" spans="1:14" ht="18" customHeight="1">
      <c r="A17" s="659" t="s">
        <v>536</v>
      </c>
      <c r="B17" s="1514">
        <v>416.2</v>
      </c>
      <c r="C17" s="1515">
        <v>818.12</v>
      </c>
      <c r="D17" s="1515">
        <v>818.12</v>
      </c>
      <c r="E17" s="1515">
        <v>818.12</v>
      </c>
      <c r="F17" s="739">
        <v>1582.37</v>
      </c>
      <c r="G17" s="739">
        <v>769.21</v>
      </c>
      <c r="H17" s="740">
        <v>945.72</v>
      </c>
      <c r="I17" s="1516">
        <v>96.56895723209996</v>
      </c>
      <c r="J17" s="740">
        <v>15.596733975455919</v>
      </c>
      <c r="K17" s="31"/>
      <c r="L17" s="255"/>
      <c r="M17" s="255"/>
      <c r="N17" s="255"/>
    </row>
    <row r="18" spans="1:14" ht="18" customHeight="1">
      <c r="A18" s="477" t="s">
        <v>537</v>
      </c>
      <c r="B18" s="1517">
        <v>382.56</v>
      </c>
      <c r="C18" s="1518">
        <v>833.56</v>
      </c>
      <c r="D18" s="1518">
        <v>710.64</v>
      </c>
      <c r="E18" s="1518">
        <v>817.08</v>
      </c>
      <c r="F18" s="1519">
        <v>1175.38</v>
      </c>
      <c r="G18" s="1519">
        <v>976.01</v>
      </c>
      <c r="H18" s="1520">
        <v>976.01</v>
      </c>
      <c r="I18" s="493">
        <v>113.58218318695108</v>
      </c>
      <c r="J18" s="1520">
        <v>19.45097175307191</v>
      </c>
      <c r="K18" s="21"/>
      <c r="L18" s="256"/>
      <c r="M18" s="256"/>
      <c r="N18" s="256"/>
    </row>
    <row r="19" spans="1:14" ht="18" customHeight="1">
      <c r="A19" s="477" t="s">
        <v>538</v>
      </c>
      <c r="B19" s="1212" t="s">
        <v>826</v>
      </c>
      <c r="C19" s="1521">
        <v>214.56</v>
      </c>
      <c r="D19" s="1521">
        <v>182.99</v>
      </c>
      <c r="E19" s="1521">
        <v>210.94</v>
      </c>
      <c r="F19" s="1522">
        <v>287.66</v>
      </c>
      <c r="G19" s="1522">
        <v>258.15</v>
      </c>
      <c r="H19" s="1523">
        <v>258.15</v>
      </c>
      <c r="I19" s="1524" t="s">
        <v>826</v>
      </c>
      <c r="J19" s="1523">
        <v>22.380771783445525</v>
      </c>
      <c r="K19" s="21"/>
      <c r="L19" s="256"/>
      <c r="M19" s="256"/>
      <c r="N19" s="256"/>
    </row>
    <row r="20" spans="1:14" ht="18" customHeight="1">
      <c r="A20" s="477" t="s">
        <v>825</v>
      </c>
      <c r="B20" s="1514" t="s">
        <v>826</v>
      </c>
      <c r="C20" s="1515" t="s">
        <v>826</v>
      </c>
      <c r="D20" s="1525" t="s">
        <v>826</v>
      </c>
      <c r="E20" s="1525" t="s">
        <v>826</v>
      </c>
      <c r="F20" s="1515">
        <v>94.31</v>
      </c>
      <c r="G20" s="1515">
        <v>93.9</v>
      </c>
      <c r="H20" s="1526">
        <v>93.9</v>
      </c>
      <c r="I20" s="1516" t="s">
        <v>826</v>
      </c>
      <c r="J20" s="740" t="s">
        <v>826</v>
      </c>
      <c r="K20" s="261"/>
      <c r="L20" s="257"/>
      <c r="M20" s="257"/>
      <c r="N20" s="257"/>
    </row>
    <row r="21" spans="1:14" ht="18" customHeight="1">
      <c r="A21" s="24"/>
      <c r="B21" s="258"/>
      <c r="C21" s="259"/>
      <c r="D21" s="260"/>
      <c r="E21" s="260"/>
      <c r="F21" s="260"/>
      <c r="G21" s="260"/>
      <c r="H21" s="260"/>
      <c r="I21" s="255"/>
      <c r="J21" s="261"/>
      <c r="K21" s="261"/>
      <c r="L21" s="257"/>
      <c r="M21" s="257"/>
      <c r="N21" s="257"/>
    </row>
    <row r="22" spans="1:14" ht="18" customHeight="1" thickBot="1">
      <c r="A22" s="1733" t="s">
        <v>887</v>
      </c>
      <c r="B22" s="1734"/>
      <c r="C22" s="1734"/>
      <c r="D22" s="1734"/>
      <c r="E22" s="1734"/>
      <c r="F22" s="1734"/>
      <c r="G22" s="1734"/>
      <c r="H22" s="1734"/>
      <c r="I22" s="1734"/>
      <c r="J22" s="1734"/>
      <c r="K22" s="1734"/>
      <c r="L22" s="1734"/>
      <c r="M22" s="1734"/>
      <c r="N22" s="1735"/>
    </row>
    <row r="23" spans="1:14" ht="18" customHeight="1">
      <c r="A23" s="412"/>
      <c r="B23" s="1736" t="s">
        <v>670</v>
      </c>
      <c r="C23" s="1737"/>
      <c r="D23" s="1737"/>
      <c r="E23" s="1737"/>
      <c r="F23" s="1737"/>
      <c r="G23" s="1737"/>
      <c r="H23" s="1737"/>
      <c r="I23" s="1737"/>
      <c r="J23" s="1738"/>
      <c r="K23" s="1737" t="s">
        <v>407</v>
      </c>
      <c r="L23" s="1737"/>
      <c r="M23" s="1737"/>
      <c r="N23" s="1738"/>
    </row>
    <row r="24" spans="1:14" ht="18" customHeight="1">
      <c r="A24" s="1739" t="s">
        <v>510</v>
      </c>
      <c r="B24" s="1741">
        <v>2006</v>
      </c>
      <c r="C24" s="1742"/>
      <c r="D24" s="1743"/>
      <c r="E24" s="1744">
        <v>2007</v>
      </c>
      <c r="F24" s="1742"/>
      <c r="G24" s="1743"/>
      <c r="H24" s="1744">
        <v>2008</v>
      </c>
      <c r="I24" s="1742"/>
      <c r="J24" s="1745"/>
      <c r="K24" s="1746" t="s">
        <v>539</v>
      </c>
      <c r="L24" s="1747"/>
      <c r="M24" s="1750" t="s">
        <v>540</v>
      </c>
      <c r="N24" s="1751"/>
    </row>
    <row r="25" spans="1:14" ht="31.5">
      <c r="A25" s="1739"/>
      <c r="B25" s="480" t="s">
        <v>436</v>
      </c>
      <c r="C25" s="249" t="s">
        <v>577</v>
      </c>
      <c r="D25" s="249" t="s">
        <v>437</v>
      </c>
      <c r="E25" s="262" t="s">
        <v>436</v>
      </c>
      <c r="F25" s="262" t="s">
        <v>576</v>
      </c>
      <c r="G25" s="249" t="s">
        <v>437</v>
      </c>
      <c r="H25" s="262" t="s">
        <v>436</v>
      </c>
      <c r="I25" s="262" t="s">
        <v>577</v>
      </c>
      <c r="J25" s="475" t="s">
        <v>437</v>
      </c>
      <c r="K25" s="1748"/>
      <c r="L25" s="1749"/>
      <c r="M25" s="1752"/>
      <c r="N25" s="1753"/>
    </row>
    <row r="26" spans="1:14" ht="18" customHeight="1">
      <c r="A26" s="1740"/>
      <c r="B26" s="456">
        <v>1</v>
      </c>
      <c r="C26" s="263">
        <v>2</v>
      </c>
      <c r="D26" s="264">
        <v>3</v>
      </c>
      <c r="E26" s="265">
        <v>4</v>
      </c>
      <c r="F26" s="265">
        <v>5</v>
      </c>
      <c r="G26" s="265">
        <v>6</v>
      </c>
      <c r="H26" s="265">
        <v>7</v>
      </c>
      <c r="I26" s="265">
        <v>8</v>
      </c>
      <c r="J26" s="483">
        <v>9</v>
      </c>
      <c r="K26" s="485" t="s">
        <v>427</v>
      </c>
      <c r="L26" s="266" t="s">
        <v>438</v>
      </c>
      <c r="M26" s="264" t="s">
        <v>542</v>
      </c>
      <c r="N26" s="483" t="s">
        <v>312</v>
      </c>
    </row>
    <row r="27" spans="1:14" ht="18" customHeight="1">
      <c r="A27" s="484" t="s">
        <v>408</v>
      </c>
      <c r="B27" s="737">
        <v>1064.29</v>
      </c>
      <c r="C27" s="738">
        <v>373.79</v>
      </c>
      <c r="D27" s="267">
        <v>100</v>
      </c>
      <c r="E27" s="738">
        <v>1812.23</v>
      </c>
      <c r="F27" s="738">
        <v>1441.58</v>
      </c>
      <c r="G27" s="267">
        <v>100</v>
      </c>
      <c r="H27" s="739">
        <v>2974.83</v>
      </c>
      <c r="I27" s="739">
        <v>3053.88</v>
      </c>
      <c r="J27" s="740">
        <v>100</v>
      </c>
      <c r="K27" s="746">
        <v>70.27595862030083</v>
      </c>
      <c r="L27" s="254">
        <v>64.15300486141385</v>
      </c>
      <c r="M27" s="254">
        <v>285.6657481473555</v>
      </c>
      <c r="N27" s="458">
        <v>111.84256163376298</v>
      </c>
    </row>
    <row r="28" spans="1:14" ht="18" customHeight="1">
      <c r="A28" s="660" t="s">
        <v>428</v>
      </c>
      <c r="B28" s="737">
        <v>709.64</v>
      </c>
      <c r="C28" s="738">
        <v>305.61</v>
      </c>
      <c r="D28" s="267">
        <v>81.75981165895288</v>
      </c>
      <c r="E28" s="738">
        <v>904.52</v>
      </c>
      <c r="F28" s="738">
        <v>1019.5</v>
      </c>
      <c r="G28" s="739">
        <v>70.7210144424867</v>
      </c>
      <c r="H28" s="739">
        <v>1505.68</v>
      </c>
      <c r="I28" s="739">
        <v>1856.28</v>
      </c>
      <c r="J28" s="740">
        <v>60.784313725490186</v>
      </c>
      <c r="K28" s="746">
        <v>27.461811622794656</v>
      </c>
      <c r="L28" s="254">
        <v>66.46176977844604</v>
      </c>
      <c r="M28" s="254">
        <v>233.59510487222275</v>
      </c>
      <c r="N28" s="458">
        <v>82.07748896517901</v>
      </c>
    </row>
    <row r="29" spans="1:14" ht="18" customHeight="1">
      <c r="A29" s="660" t="s">
        <v>430</v>
      </c>
      <c r="B29" s="737">
        <v>15.08</v>
      </c>
      <c r="C29" s="738">
        <v>1.71</v>
      </c>
      <c r="D29" s="267">
        <v>0.4574761229567404</v>
      </c>
      <c r="E29" s="738">
        <v>117.36</v>
      </c>
      <c r="F29" s="738">
        <v>59.76</v>
      </c>
      <c r="G29" s="739">
        <v>4.145451518472786</v>
      </c>
      <c r="H29" s="739">
        <v>218.93</v>
      </c>
      <c r="I29" s="739">
        <v>254.73</v>
      </c>
      <c r="J29" s="740">
        <v>8.341192188298162</v>
      </c>
      <c r="K29" s="746">
        <v>678.2493368700266</v>
      </c>
      <c r="L29" s="254">
        <v>86.54567143830948</v>
      </c>
      <c r="M29" s="254">
        <v>3394.736842105263</v>
      </c>
      <c r="N29" s="458">
        <v>326.25502008032123</v>
      </c>
    </row>
    <row r="30" spans="1:14" ht="18" customHeight="1">
      <c r="A30" s="660" t="s">
        <v>534</v>
      </c>
      <c r="B30" s="741">
        <v>95.41</v>
      </c>
      <c r="C30" s="739">
        <v>19.53</v>
      </c>
      <c r="D30" s="267">
        <v>7.707536317183444</v>
      </c>
      <c r="E30" s="738">
        <v>34.81</v>
      </c>
      <c r="F30" s="738">
        <v>28.26</v>
      </c>
      <c r="G30" s="739">
        <v>1.9603490614464685</v>
      </c>
      <c r="H30" s="739">
        <v>27.49</v>
      </c>
      <c r="I30" s="739">
        <v>22.84</v>
      </c>
      <c r="J30" s="740">
        <v>0.7479010308198094</v>
      </c>
      <c r="K30" s="746">
        <v>-63.51535478461377</v>
      </c>
      <c r="L30" s="254">
        <v>-21.02844010341856</v>
      </c>
      <c r="M30" s="254">
        <v>44.700460829493096</v>
      </c>
      <c r="N30" s="458">
        <v>-19.179051663128106</v>
      </c>
    </row>
    <row r="31" spans="1:14" ht="18" customHeight="1">
      <c r="A31" s="660" t="s">
        <v>535</v>
      </c>
      <c r="B31" s="737">
        <v>188.13</v>
      </c>
      <c r="C31" s="738">
        <v>28.81</v>
      </c>
      <c r="D31" s="267">
        <v>0.997886513817919</v>
      </c>
      <c r="E31" s="738">
        <v>115.48</v>
      </c>
      <c r="F31" s="738">
        <v>40</v>
      </c>
      <c r="G31" s="739">
        <v>2.774733278763579</v>
      </c>
      <c r="H31" s="739">
        <v>405.61</v>
      </c>
      <c r="I31" s="739">
        <v>397.07</v>
      </c>
      <c r="J31" s="740">
        <v>13.002148087023718</v>
      </c>
      <c r="K31" s="746">
        <v>-38.61691383617711</v>
      </c>
      <c r="L31" s="254">
        <v>251.23830966401107</v>
      </c>
      <c r="M31" s="254">
        <v>38.840680319333586</v>
      </c>
      <c r="N31" s="458">
        <v>892.675</v>
      </c>
    </row>
    <row r="32" spans="1:14" ht="18" customHeight="1">
      <c r="A32" s="660" t="s">
        <v>411</v>
      </c>
      <c r="B32" s="737">
        <v>17.91</v>
      </c>
      <c r="C32" s="738">
        <v>3.73</v>
      </c>
      <c r="D32" s="267">
        <v>0.997886513817919</v>
      </c>
      <c r="E32" s="738">
        <v>16.71</v>
      </c>
      <c r="F32" s="738">
        <v>0.72</v>
      </c>
      <c r="G32" s="739">
        <v>0.04994519901774441</v>
      </c>
      <c r="H32" s="739">
        <v>0.35</v>
      </c>
      <c r="I32" s="739">
        <v>1.49</v>
      </c>
      <c r="J32" s="740">
        <v>0.048790391239996324</v>
      </c>
      <c r="K32" s="746">
        <v>-6.700167504187604</v>
      </c>
      <c r="L32" s="254">
        <v>-97.90544584081388</v>
      </c>
      <c r="M32" s="254">
        <v>-80.69705093833781</v>
      </c>
      <c r="N32" s="458">
        <v>106.94444444444446</v>
      </c>
    </row>
    <row r="33" spans="1:18" ht="18" customHeight="1">
      <c r="A33" s="660" t="s">
        <v>412</v>
      </c>
      <c r="B33" s="737">
        <v>0.76</v>
      </c>
      <c r="C33" s="738">
        <v>0.03</v>
      </c>
      <c r="D33" s="267">
        <v>0.008025896893977902</v>
      </c>
      <c r="E33" s="738">
        <v>8.73</v>
      </c>
      <c r="F33" s="738">
        <v>1.19</v>
      </c>
      <c r="G33" s="739">
        <v>0.08254831504321647</v>
      </c>
      <c r="H33" s="739">
        <v>23.83</v>
      </c>
      <c r="I33" s="739">
        <v>4.16</v>
      </c>
      <c r="J33" s="740">
        <v>0.13622015272374813</v>
      </c>
      <c r="K33" s="746">
        <v>1048.6842105263158</v>
      </c>
      <c r="L33" s="254">
        <v>172.96678121420388</v>
      </c>
      <c r="M33" s="254">
        <v>3866.666666666667</v>
      </c>
      <c r="N33" s="458">
        <v>249.57983193277317</v>
      </c>
      <c r="O33" s="18"/>
      <c r="P33" s="18"/>
      <c r="Q33" s="18"/>
      <c r="R33" s="18"/>
    </row>
    <row r="34" spans="1:18" ht="18" customHeight="1">
      <c r="A34" s="660" t="s">
        <v>413</v>
      </c>
      <c r="B34" s="737">
        <v>0.96</v>
      </c>
      <c r="C34" s="738">
        <v>1.14</v>
      </c>
      <c r="D34" s="267">
        <v>0.3049840819711602</v>
      </c>
      <c r="E34" s="738">
        <v>0.05</v>
      </c>
      <c r="F34" s="738">
        <v>0.15</v>
      </c>
      <c r="G34" s="739">
        <v>0.01040524979536342</v>
      </c>
      <c r="H34" s="739">
        <v>1.8</v>
      </c>
      <c r="I34" s="739">
        <v>2.51</v>
      </c>
      <c r="J34" s="740">
        <v>0.08219052484053072</v>
      </c>
      <c r="K34" s="746">
        <v>-94.79166666666667</v>
      </c>
      <c r="L34" s="254">
        <v>3500</v>
      </c>
      <c r="M34" s="254">
        <v>-86.84210526315789</v>
      </c>
      <c r="N34" s="458">
        <v>1573.3333333333333</v>
      </c>
      <c r="O34" s="18"/>
      <c r="P34" s="18"/>
      <c r="Q34" s="18"/>
      <c r="R34" s="18"/>
    </row>
    <row r="35" spans="1:18" ht="18" customHeight="1">
      <c r="A35" s="1188" t="s">
        <v>1081</v>
      </c>
      <c r="B35" s="1189">
        <v>0</v>
      </c>
      <c r="C35" s="1190">
        <v>0</v>
      </c>
      <c r="D35" s="1191">
        <v>0</v>
      </c>
      <c r="E35" s="1190">
        <v>0</v>
      </c>
      <c r="F35" s="1190">
        <v>0</v>
      </c>
      <c r="G35" s="1192">
        <v>0</v>
      </c>
      <c r="H35" s="1192">
        <v>257.38</v>
      </c>
      <c r="I35" s="1192">
        <v>275.22</v>
      </c>
      <c r="J35" s="1193">
        <v>9.012141930920665</v>
      </c>
      <c r="K35" s="1194" t="s">
        <v>826</v>
      </c>
      <c r="L35" s="1195" t="s">
        <v>636</v>
      </c>
      <c r="M35" s="1195" t="s">
        <v>636</v>
      </c>
      <c r="N35" s="1196" t="s">
        <v>636</v>
      </c>
      <c r="O35" s="18"/>
      <c r="P35" s="18"/>
      <c r="Q35" s="18"/>
      <c r="R35" s="18"/>
    </row>
    <row r="36" spans="1:18" ht="18" customHeight="1">
      <c r="A36" s="1188" t="s">
        <v>414</v>
      </c>
      <c r="B36" s="1189">
        <v>35</v>
      </c>
      <c r="C36" s="1190">
        <v>13.22</v>
      </c>
      <c r="D36" s="738">
        <v>3.5367452312795953</v>
      </c>
      <c r="E36" s="1190">
        <v>512.67</v>
      </c>
      <c r="F36" s="1190">
        <v>290.27</v>
      </c>
      <c r="G36" s="1192">
        <v>20.135545720667597</v>
      </c>
      <c r="H36" s="1192">
        <v>209.62</v>
      </c>
      <c r="I36" s="1192">
        <v>70.28</v>
      </c>
      <c r="J36" s="1193">
        <v>2.30133469553486</v>
      </c>
      <c r="K36" s="1197">
        <v>1364.7714285714285</v>
      </c>
      <c r="L36" s="1195">
        <v>-59.11209940117424</v>
      </c>
      <c r="M36" s="1195">
        <v>2095.6883509833583</v>
      </c>
      <c r="N36" s="1196">
        <v>-75.78805939297895</v>
      </c>
      <c r="O36" s="18"/>
      <c r="P36" s="18"/>
      <c r="Q36" s="18"/>
      <c r="R36" s="18"/>
    </row>
    <row r="37" spans="1:18" ht="18" customHeight="1">
      <c r="A37" s="1188" t="s">
        <v>1082</v>
      </c>
      <c r="B37" s="1189"/>
      <c r="C37" s="1190"/>
      <c r="D37" s="738">
        <v>0</v>
      </c>
      <c r="E37" s="1190">
        <v>0</v>
      </c>
      <c r="F37" s="1190">
        <v>0</v>
      </c>
      <c r="G37" s="1192">
        <v>0</v>
      </c>
      <c r="H37" s="1192">
        <v>314.68</v>
      </c>
      <c r="I37" s="1192">
        <v>158.95</v>
      </c>
      <c r="J37" s="1193">
        <v>5.2048541527499435</v>
      </c>
      <c r="K37" s="1197" t="s">
        <v>636</v>
      </c>
      <c r="L37" s="1195" t="s">
        <v>636</v>
      </c>
      <c r="M37" s="1195" t="s">
        <v>636</v>
      </c>
      <c r="N37" s="1196" t="s">
        <v>636</v>
      </c>
      <c r="O37" s="18"/>
      <c r="P37" s="18"/>
      <c r="Q37" s="18"/>
      <c r="R37" s="18"/>
    </row>
    <row r="38" spans="1:18" ht="18" customHeight="1">
      <c r="A38" s="1188" t="s">
        <v>1083</v>
      </c>
      <c r="B38" s="1189">
        <v>1.4</v>
      </c>
      <c r="C38" s="1190">
        <v>0.01</v>
      </c>
      <c r="D38" s="738">
        <v>0.002675298964659301</v>
      </c>
      <c r="E38" s="1190">
        <v>101.9</v>
      </c>
      <c r="F38" s="1190">
        <v>1.73</v>
      </c>
      <c r="G38" s="1192">
        <v>0.12000721430652478</v>
      </c>
      <c r="H38" s="1192">
        <v>0.5</v>
      </c>
      <c r="I38" s="1192">
        <v>0.01</v>
      </c>
      <c r="J38" s="1193">
        <v>0.0003274522902013176</v>
      </c>
      <c r="K38" s="1197">
        <v>7178.571428571429</v>
      </c>
      <c r="L38" s="1195">
        <v>-99.50932286555447</v>
      </c>
      <c r="M38" s="1195">
        <v>17200</v>
      </c>
      <c r="N38" s="1196">
        <v>-99.42196531791907</v>
      </c>
      <c r="O38" s="18"/>
      <c r="P38" s="18"/>
      <c r="Q38" s="18"/>
      <c r="R38" s="18"/>
    </row>
    <row r="39" spans="1:18" ht="18" customHeight="1" thickBot="1">
      <c r="A39" s="661" t="s">
        <v>1084</v>
      </c>
      <c r="B39" s="742">
        <v>0</v>
      </c>
      <c r="C39" s="743">
        <v>0</v>
      </c>
      <c r="D39" s="743">
        <v>0</v>
      </c>
      <c r="E39" s="743">
        <v>0</v>
      </c>
      <c r="F39" s="743">
        <v>0</v>
      </c>
      <c r="G39" s="744">
        <v>0</v>
      </c>
      <c r="H39" s="744">
        <v>8.96</v>
      </c>
      <c r="I39" s="744">
        <v>10.34</v>
      </c>
      <c r="J39" s="745">
        <v>0.3385856680681624</v>
      </c>
      <c r="K39" s="1198" t="s">
        <v>636</v>
      </c>
      <c r="L39" s="747" t="s">
        <v>636</v>
      </c>
      <c r="M39" s="747" t="s">
        <v>636</v>
      </c>
      <c r="N39" s="748" t="s">
        <v>636</v>
      </c>
      <c r="O39" s="18"/>
      <c r="P39" s="18"/>
      <c r="Q39" s="18"/>
      <c r="R39" s="18"/>
    </row>
    <row r="40" spans="12:18" ht="6" customHeight="1">
      <c r="L40" s="32"/>
      <c r="M40" s="32"/>
      <c r="O40" s="18"/>
      <c r="P40" s="18"/>
      <c r="Q40" s="18"/>
      <c r="R40" s="18"/>
    </row>
    <row r="41" spans="1:18" ht="18" customHeight="1">
      <c r="A41" s="18" t="s">
        <v>294</v>
      </c>
      <c r="L41" s="32"/>
      <c r="M41" s="32"/>
      <c r="O41" s="18"/>
      <c r="P41" s="18"/>
      <c r="Q41" s="18"/>
      <c r="R41" s="18"/>
    </row>
    <row r="42" spans="1:18" ht="18" customHeight="1">
      <c r="A42" s="700" t="s">
        <v>543</v>
      </c>
      <c r="B42" s="31"/>
      <c r="C42" s="31"/>
      <c r="D42" s="31"/>
      <c r="E42" s="31"/>
      <c r="F42" s="31"/>
      <c r="G42" s="31"/>
      <c r="L42" s="32"/>
      <c r="M42" s="32"/>
      <c r="O42" s="18"/>
      <c r="P42" s="18"/>
      <c r="Q42" s="18"/>
      <c r="R42" s="18"/>
    </row>
    <row r="43" spans="1:12" ht="18" customHeight="1">
      <c r="A43" s="700" t="s">
        <v>597</v>
      </c>
      <c r="B43" s="269"/>
      <c r="C43" s="269"/>
      <c r="D43" s="31"/>
      <c r="E43" s="31"/>
      <c r="F43" s="32"/>
      <c r="G43" s="32"/>
      <c r="I43" s="18"/>
      <c r="J43" s="18"/>
      <c r="K43" s="18"/>
      <c r="L43" s="18"/>
    </row>
    <row r="44" spans="1:12" ht="18" customHeight="1">
      <c r="A44" s="700" t="s">
        <v>827</v>
      </c>
      <c r="B44" s="269"/>
      <c r="C44" s="270"/>
      <c r="D44" s="31"/>
      <c r="E44" s="31"/>
      <c r="F44" s="32"/>
      <c r="G44" s="32"/>
      <c r="I44" s="18"/>
      <c r="J44" s="18"/>
      <c r="K44" s="18"/>
      <c r="L44" s="18"/>
    </row>
    <row r="45" spans="1:12" ht="18" customHeight="1">
      <c r="A45" s="163"/>
      <c r="B45" s="269"/>
      <c r="C45" s="269"/>
      <c r="D45" s="31"/>
      <c r="E45" s="31"/>
      <c r="F45" s="32"/>
      <c r="G45" s="32"/>
      <c r="I45" s="18"/>
      <c r="J45" s="18"/>
      <c r="K45" s="18"/>
      <c r="L45" s="18"/>
    </row>
    <row r="46" spans="1:12" ht="18" customHeight="1">
      <c r="A46" s="163"/>
      <c r="B46" s="269"/>
      <c r="C46" s="269"/>
      <c r="D46" s="31"/>
      <c r="E46" s="31"/>
      <c r="F46" s="32"/>
      <c r="G46" s="32"/>
      <c r="I46" s="18"/>
      <c r="J46" s="18"/>
      <c r="K46" s="18"/>
      <c r="L46" s="18"/>
    </row>
    <row r="47" spans="1:12" ht="18" customHeight="1">
      <c r="A47" s="163"/>
      <c r="B47" s="269"/>
      <c r="C47" s="269"/>
      <c r="D47" s="31"/>
      <c r="E47" s="31"/>
      <c r="F47" s="32"/>
      <c r="G47" s="32"/>
      <c r="I47" s="18"/>
      <c r="J47" s="18"/>
      <c r="K47" s="18"/>
      <c r="L47" s="18"/>
    </row>
    <row r="48" spans="1:12" ht="18" customHeight="1">
      <c r="A48" s="163"/>
      <c r="B48" s="269"/>
      <c r="C48" s="269"/>
      <c r="D48" s="31"/>
      <c r="E48" s="31"/>
      <c r="F48" s="32"/>
      <c r="G48" s="32"/>
      <c r="I48" s="18"/>
      <c r="J48" s="18"/>
      <c r="K48" s="18"/>
      <c r="L48" s="18"/>
    </row>
    <row r="49" spans="1:12" ht="18" customHeight="1">
      <c r="A49" s="163"/>
      <c r="B49" s="269"/>
      <c r="C49" s="269"/>
      <c r="D49" s="31"/>
      <c r="E49" s="31"/>
      <c r="F49" s="32"/>
      <c r="G49" s="32"/>
      <c r="I49" s="18"/>
      <c r="J49" s="18"/>
      <c r="K49" s="18"/>
      <c r="L49" s="18"/>
    </row>
    <row r="50" spans="1:12" ht="15">
      <c r="A50" s="163"/>
      <c r="B50" s="269"/>
      <c r="C50" s="269"/>
      <c r="D50" s="31"/>
      <c r="E50" s="31"/>
      <c r="F50" s="32"/>
      <c r="G50" s="32"/>
      <c r="I50" s="18"/>
      <c r="J50" s="18"/>
      <c r="K50" s="18"/>
      <c r="L50" s="18"/>
    </row>
    <row r="51" spans="1:12" ht="15">
      <c r="A51" s="163"/>
      <c r="B51" s="269"/>
      <c r="C51" s="269"/>
      <c r="D51" s="31"/>
      <c r="E51" s="31"/>
      <c r="F51" s="32"/>
      <c r="G51" s="32"/>
      <c r="I51" s="18"/>
      <c r="J51" s="18"/>
      <c r="K51" s="18"/>
      <c r="L51" s="18"/>
    </row>
    <row r="52" spans="1:12" ht="18" customHeight="1">
      <c r="A52" s="31"/>
      <c r="B52" s="31"/>
      <c r="C52" s="31"/>
      <c r="D52" s="31"/>
      <c r="E52" s="31"/>
      <c r="F52" s="32"/>
      <c r="G52" s="32"/>
      <c r="I52" s="18"/>
      <c r="J52" s="18"/>
      <c r="K52" s="18"/>
      <c r="L52" s="18"/>
    </row>
    <row r="53" spans="1:12" ht="12.75" customHeight="1">
      <c r="A53" s="31"/>
      <c r="B53" s="31"/>
      <c r="C53" s="31"/>
      <c r="D53" s="31"/>
      <c r="E53" s="31"/>
      <c r="F53" s="32"/>
      <c r="G53" s="32"/>
      <c r="I53" s="18"/>
      <c r="J53" s="18"/>
      <c r="K53" s="18"/>
      <c r="L53" s="18"/>
    </row>
    <row r="54" spans="1:12" ht="12.75">
      <c r="A54" s="31"/>
      <c r="B54" s="31"/>
      <c r="C54" s="31"/>
      <c r="D54" s="31"/>
      <c r="E54" s="31"/>
      <c r="F54" s="32"/>
      <c r="G54" s="32"/>
      <c r="I54" s="18"/>
      <c r="J54" s="18"/>
      <c r="K54" s="18"/>
      <c r="L54" s="18"/>
    </row>
    <row r="55" spans="12:18" ht="12.75">
      <c r="L55" s="32"/>
      <c r="M55" s="32"/>
      <c r="O55" s="18"/>
      <c r="P55" s="18"/>
      <c r="Q55" s="18"/>
      <c r="R55" s="18"/>
    </row>
    <row r="56" spans="12:18" ht="12.75">
      <c r="L56" s="32"/>
      <c r="M56" s="32"/>
      <c r="O56" s="18"/>
      <c r="P56" s="18"/>
      <c r="Q56" s="18"/>
      <c r="R56" s="18"/>
    </row>
    <row r="57" spans="12:18" ht="12.75">
      <c r="L57" s="32"/>
      <c r="M57" s="32"/>
      <c r="O57" s="18"/>
      <c r="P57" s="18"/>
      <c r="Q57" s="18"/>
      <c r="R57" s="18"/>
    </row>
    <row r="58" spans="12:18" ht="12.75">
      <c r="L58" s="32"/>
      <c r="M58" s="32"/>
      <c r="O58" s="18"/>
      <c r="P58" s="18"/>
      <c r="Q58" s="18"/>
      <c r="R58" s="18"/>
    </row>
    <row r="59" spans="12:18" ht="12.75">
      <c r="L59" s="32"/>
      <c r="M59" s="32"/>
      <c r="O59" s="18"/>
      <c r="P59" s="18"/>
      <c r="Q59" s="18"/>
      <c r="R59" s="18"/>
    </row>
    <row r="60" spans="12:18" ht="12.75">
      <c r="L60" s="32"/>
      <c r="M60" s="32"/>
      <c r="O60" s="18"/>
      <c r="P60" s="18"/>
      <c r="Q60" s="18"/>
      <c r="R60" s="18"/>
    </row>
    <row r="61" spans="12:18" ht="12.75">
      <c r="L61" s="32"/>
      <c r="M61" s="32"/>
      <c r="O61" s="18"/>
      <c r="P61" s="18"/>
      <c r="Q61" s="18"/>
      <c r="R61" s="18"/>
    </row>
    <row r="62" spans="12:18" ht="12.75">
      <c r="L62" s="32"/>
      <c r="M62" s="32"/>
      <c r="O62" s="18"/>
      <c r="P62" s="18"/>
      <c r="Q62" s="18"/>
      <c r="R62" s="18"/>
    </row>
    <row r="63" spans="12:18" ht="12.75">
      <c r="L63" s="32"/>
      <c r="M63" s="32"/>
      <c r="O63" s="18"/>
      <c r="P63" s="18"/>
      <c r="Q63" s="18"/>
      <c r="R63" s="18"/>
    </row>
    <row r="64" spans="12:18" ht="12.75">
      <c r="L64" s="32"/>
      <c r="M64" s="32"/>
      <c r="O64" s="18"/>
      <c r="P64" s="18"/>
      <c r="Q64" s="18"/>
      <c r="R64" s="18"/>
    </row>
    <row r="65" spans="12:18" ht="12.75">
      <c r="L65" s="32"/>
      <c r="M65" s="32"/>
      <c r="O65" s="18"/>
      <c r="P65" s="18"/>
      <c r="Q65" s="18"/>
      <c r="R65" s="18"/>
    </row>
    <row r="66" spans="12:18" ht="12.75">
      <c r="L66" s="32"/>
      <c r="M66" s="32"/>
      <c r="O66" s="18"/>
      <c r="P66" s="18"/>
      <c r="Q66" s="18"/>
      <c r="R66" s="18"/>
    </row>
    <row r="67" spans="12:18" ht="12.75">
      <c r="L67" s="32"/>
      <c r="M67" s="32"/>
      <c r="O67" s="18"/>
      <c r="P67" s="18"/>
      <c r="Q67" s="18"/>
      <c r="R67" s="18"/>
    </row>
    <row r="68" spans="12:18" ht="12.75">
      <c r="L68" s="32"/>
      <c r="M68" s="32"/>
      <c r="O68" s="18"/>
      <c r="P68" s="18"/>
      <c r="Q68" s="18"/>
      <c r="R68" s="18"/>
    </row>
    <row r="69" spans="12:18" ht="12.75">
      <c r="L69" s="32"/>
      <c r="M69" s="32"/>
      <c r="O69" s="18"/>
      <c r="P69" s="18"/>
      <c r="Q69" s="18"/>
      <c r="R69" s="18"/>
    </row>
    <row r="70" spans="12:18" ht="12.75">
      <c r="L70" s="32"/>
      <c r="M70" s="32"/>
      <c r="O70" s="18"/>
      <c r="P70" s="18"/>
      <c r="Q70" s="18"/>
      <c r="R70" s="18"/>
    </row>
    <row r="71" spans="12:13" ht="12.75">
      <c r="L71" s="32"/>
      <c r="M71" s="32"/>
    </row>
    <row r="72" spans="12:13" ht="12.75">
      <c r="L72" s="32"/>
      <c r="M72" s="32"/>
    </row>
    <row r="73" spans="12:13" ht="12.75">
      <c r="L73" s="32"/>
      <c r="M73" s="32"/>
    </row>
    <row r="74" spans="12:13" ht="12.75">
      <c r="L74" s="32"/>
      <c r="M74" s="32"/>
    </row>
    <row r="75" spans="12:13" ht="12.75">
      <c r="L75" s="32"/>
      <c r="M75" s="32"/>
    </row>
    <row r="76" spans="12:13" ht="12.75">
      <c r="L76" s="32"/>
      <c r="M76" s="32"/>
    </row>
    <row r="77" spans="12:13" ht="12.75">
      <c r="L77" s="32"/>
      <c r="M77" s="32"/>
    </row>
    <row r="78" spans="12:13" ht="12.75">
      <c r="L78" s="32"/>
      <c r="M78" s="32"/>
    </row>
    <row r="79" spans="12:13" ht="12.75">
      <c r="L79" s="32"/>
      <c r="M79" s="32"/>
    </row>
    <row r="80" spans="12:13" ht="12.75">
      <c r="L80" s="32"/>
      <c r="M80" s="32"/>
    </row>
    <row r="81" spans="12:13" ht="12.75">
      <c r="L81" s="32"/>
      <c r="M81" s="32"/>
    </row>
    <row r="82" spans="12:13" ht="12.75">
      <c r="L82" s="32"/>
      <c r="M82" s="32"/>
    </row>
    <row r="83" spans="12:13" ht="12.75">
      <c r="L83" s="32"/>
      <c r="M83" s="32"/>
    </row>
    <row r="84" spans="12:13" ht="12.75">
      <c r="L84" s="32"/>
      <c r="M84" s="32"/>
    </row>
    <row r="85" spans="12:13" ht="12.75">
      <c r="L85" s="32"/>
      <c r="M85" s="32"/>
    </row>
    <row r="86" spans="12:13" ht="12.75">
      <c r="L86" s="32"/>
      <c r="M86" s="32"/>
    </row>
    <row r="87" spans="12:13" ht="12.75">
      <c r="L87" s="32"/>
      <c r="M87" s="32"/>
    </row>
    <row r="88" spans="12:13" ht="12.75">
      <c r="L88" s="32"/>
      <c r="M88" s="32"/>
    </row>
    <row r="89" spans="12:13" ht="12.75">
      <c r="L89" s="32"/>
      <c r="M89" s="32"/>
    </row>
    <row r="90" spans="12:13" ht="12.75">
      <c r="L90" s="32"/>
      <c r="M90" s="32"/>
    </row>
    <row r="91" spans="12:13" ht="12.75">
      <c r="L91" s="32"/>
      <c r="M91" s="32"/>
    </row>
    <row r="92" spans="12:13" ht="12.75">
      <c r="L92" s="32"/>
      <c r="M92" s="32"/>
    </row>
    <row r="93" spans="12:13" ht="12.75">
      <c r="L93" s="32"/>
      <c r="M93" s="32"/>
    </row>
    <row r="94" spans="12:13" ht="12.75">
      <c r="L94" s="32"/>
      <c r="M94" s="32"/>
    </row>
    <row r="95" spans="12:13" ht="12.75">
      <c r="L95" s="32"/>
      <c r="M95" s="32"/>
    </row>
    <row r="96" spans="12:13" ht="12.75">
      <c r="L96" s="32"/>
      <c r="M96" s="32"/>
    </row>
    <row r="97" spans="12:13" ht="12.75">
      <c r="L97" s="32"/>
      <c r="M97" s="32"/>
    </row>
    <row r="98" spans="12:13" ht="12.75">
      <c r="L98" s="32"/>
      <c r="M98" s="32"/>
    </row>
    <row r="99" spans="12:13" ht="12.75">
      <c r="L99" s="32"/>
      <c r="M99" s="32"/>
    </row>
    <row r="100" spans="12:13" ht="12.75">
      <c r="L100" s="32"/>
      <c r="M100" s="32"/>
    </row>
    <row r="101" spans="12:13" ht="12.75">
      <c r="L101" s="32"/>
      <c r="M101" s="32"/>
    </row>
    <row r="102" spans="12:13" ht="12.75">
      <c r="L102" s="32"/>
      <c r="M102" s="32"/>
    </row>
    <row r="103" spans="12:13" ht="12.75">
      <c r="L103" s="32"/>
      <c r="M103" s="32"/>
    </row>
    <row r="104" spans="12:13" ht="12.75">
      <c r="L104" s="32"/>
      <c r="M104" s="32"/>
    </row>
    <row r="105" spans="12:13" ht="12.75">
      <c r="L105" s="32"/>
      <c r="M105" s="32"/>
    </row>
    <row r="106" spans="12:13" ht="12.75">
      <c r="L106" s="32"/>
      <c r="M106" s="32"/>
    </row>
    <row r="107" spans="12:13" ht="12.75">
      <c r="L107" s="32"/>
      <c r="M107" s="32"/>
    </row>
    <row r="108" spans="12:13" ht="12.75">
      <c r="L108" s="32"/>
      <c r="M108" s="32"/>
    </row>
    <row r="109" spans="12:13" ht="12.75">
      <c r="L109" s="32"/>
      <c r="M109" s="32"/>
    </row>
    <row r="110" spans="12:13" ht="12.75">
      <c r="L110" s="32"/>
      <c r="M110" s="32"/>
    </row>
    <row r="111" spans="12:13" ht="12.75">
      <c r="L111" s="32"/>
      <c r="M111" s="32"/>
    </row>
    <row r="112" spans="12:13" ht="12.75">
      <c r="L112" s="32"/>
      <c r="M112" s="32"/>
    </row>
    <row r="113" spans="12:13" ht="12.75">
      <c r="L113" s="32"/>
      <c r="M113" s="32"/>
    </row>
    <row r="114" spans="12:13" ht="12.75">
      <c r="L114" s="32"/>
      <c r="M114" s="32"/>
    </row>
    <row r="115" spans="12:13" ht="12.75">
      <c r="L115" s="32"/>
      <c r="M115" s="32"/>
    </row>
    <row r="116" spans="12:13" ht="12.75">
      <c r="L116" s="32"/>
      <c r="M116" s="32"/>
    </row>
    <row r="117" spans="12:13" ht="12.75">
      <c r="L117" s="32"/>
      <c r="M117" s="32"/>
    </row>
    <row r="118" spans="12:13" ht="12.75">
      <c r="L118" s="32"/>
      <c r="M118" s="32"/>
    </row>
    <row r="119" spans="12:13" ht="12.75">
      <c r="L119" s="32"/>
      <c r="M119" s="32"/>
    </row>
    <row r="120" spans="12:13" ht="12.75">
      <c r="L120" s="32"/>
      <c r="M120" s="32"/>
    </row>
    <row r="121" spans="12:13" ht="12.75">
      <c r="L121" s="32"/>
      <c r="M121" s="32"/>
    </row>
    <row r="122" spans="12:13" ht="12.75">
      <c r="L122" s="32"/>
      <c r="M122" s="32"/>
    </row>
    <row r="123" spans="12:13" ht="12.75">
      <c r="L123" s="32"/>
      <c r="M123" s="32"/>
    </row>
    <row r="124" spans="12:13" ht="12.75">
      <c r="L124" s="32"/>
      <c r="M124" s="32"/>
    </row>
    <row r="125" spans="12:13" ht="12.75">
      <c r="L125" s="32"/>
      <c r="M125" s="32"/>
    </row>
    <row r="126" spans="12:13" ht="12.75">
      <c r="L126" s="32"/>
      <c r="M126" s="32"/>
    </row>
    <row r="127" spans="12:13" ht="12.75">
      <c r="L127" s="32"/>
      <c r="M127" s="32"/>
    </row>
    <row r="128" spans="12:13" ht="12.75">
      <c r="L128" s="32"/>
      <c r="M128" s="32"/>
    </row>
    <row r="129" spans="12:13" ht="12.75">
      <c r="L129" s="32"/>
      <c r="M129" s="32"/>
    </row>
    <row r="130" spans="12:13" ht="12.75">
      <c r="L130" s="32"/>
      <c r="M130" s="32"/>
    </row>
    <row r="131" spans="12:13" ht="12.75">
      <c r="L131" s="32"/>
      <c r="M131" s="32"/>
    </row>
    <row r="132" spans="12:13" ht="12.75">
      <c r="L132" s="32"/>
      <c r="M132" s="32"/>
    </row>
    <row r="133" spans="12:13" ht="12.75">
      <c r="L133" s="32"/>
      <c r="M133" s="32"/>
    </row>
    <row r="134" spans="12:13" ht="12.75">
      <c r="L134" s="32"/>
      <c r="M134" s="32"/>
    </row>
    <row r="135" spans="12:13" ht="12.75">
      <c r="L135" s="32"/>
      <c r="M135" s="32"/>
    </row>
    <row r="136" spans="12:13" ht="12.75">
      <c r="L136" s="32"/>
      <c r="M136" s="32"/>
    </row>
    <row r="137" spans="12:13" ht="12.75">
      <c r="L137" s="32"/>
      <c r="M137" s="32"/>
    </row>
    <row r="138" spans="12:13" ht="12.75">
      <c r="L138" s="32"/>
      <c r="M138" s="32"/>
    </row>
    <row r="139" spans="12:13" ht="12.75">
      <c r="L139" s="32"/>
      <c r="M139" s="32"/>
    </row>
    <row r="140" spans="12:13" ht="12.75">
      <c r="L140" s="32"/>
      <c r="M140" s="32"/>
    </row>
    <row r="141" spans="12:13" ht="12.75">
      <c r="L141" s="32"/>
      <c r="M141" s="32"/>
    </row>
    <row r="142" spans="12:13" ht="12.75">
      <c r="L142" s="32"/>
      <c r="M142" s="32"/>
    </row>
    <row r="143" spans="12:13" ht="12.75">
      <c r="L143" s="32"/>
      <c r="M143" s="32"/>
    </row>
    <row r="144" spans="12:13" ht="12.75">
      <c r="L144" s="32"/>
      <c r="M144" s="32"/>
    </row>
    <row r="145" spans="12:13" ht="12.75">
      <c r="L145" s="32"/>
      <c r="M145" s="32"/>
    </row>
    <row r="146" spans="12:13" ht="12.75">
      <c r="L146" s="32"/>
      <c r="M146" s="32"/>
    </row>
    <row r="147" spans="12:13" ht="12.75">
      <c r="L147" s="32"/>
      <c r="M147" s="32"/>
    </row>
    <row r="148" spans="12:13" ht="12.75">
      <c r="L148" s="32"/>
      <c r="M148" s="32"/>
    </row>
    <row r="149" spans="12:13" ht="12.75">
      <c r="L149" s="32"/>
      <c r="M149" s="32"/>
    </row>
    <row r="150" spans="12:13" ht="12.75">
      <c r="L150" s="32"/>
      <c r="M150" s="32"/>
    </row>
    <row r="151" spans="12:13" ht="12.75">
      <c r="L151" s="32"/>
      <c r="M151" s="32"/>
    </row>
  </sheetData>
  <sheetProtection/>
  <mergeCells count="17">
    <mergeCell ref="A1:J1"/>
    <mergeCell ref="A2:J2"/>
    <mergeCell ref="B4:H4"/>
    <mergeCell ref="A5:A8"/>
    <mergeCell ref="B5:H5"/>
    <mergeCell ref="I6:J6"/>
    <mergeCell ref="C6:E6"/>
    <mergeCell ref="F6:H6"/>
    <mergeCell ref="A22:N22"/>
    <mergeCell ref="B23:J23"/>
    <mergeCell ref="K23:N23"/>
    <mergeCell ref="A24:A26"/>
    <mergeCell ref="B24:D24"/>
    <mergeCell ref="E24:G24"/>
    <mergeCell ref="H24:J24"/>
    <mergeCell ref="K24:L25"/>
    <mergeCell ref="M24:N25"/>
  </mergeCells>
  <printOptions horizontalCentered="1"/>
  <pageMargins left="0.33" right="0.34" top="0.77" bottom="0.67" header="0.5" footer="0.5"/>
  <pageSetup fitToHeight="1" fitToWidth="1" horizontalDpi="300" verticalDpi="3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30.28125" style="18" customWidth="1"/>
    <col min="2" max="2" width="7.8515625" style="18" customWidth="1"/>
    <col min="3" max="3" width="9.28125" style="18" bestFit="1" customWidth="1"/>
    <col min="4" max="4" width="8.7109375" style="18" bestFit="1" customWidth="1"/>
    <col min="5" max="5" width="9.28125" style="18" bestFit="1" customWidth="1"/>
    <col min="6" max="6" width="9.140625" style="18" customWidth="1"/>
    <col min="7" max="7" width="8.7109375" style="18" bestFit="1" customWidth="1"/>
    <col min="8" max="8" width="8.8515625" style="18" bestFit="1" customWidth="1"/>
    <col min="9" max="10" width="8.421875" style="18" customWidth="1"/>
    <col min="11" max="11" width="8.28125" style="18" customWidth="1"/>
    <col min="12" max="12" width="8.421875" style="18" customWidth="1"/>
    <col min="13" max="16384" width="9.140625" style="18" customWidth="1"/>
  </cols>
  <sheetData>
    <row r="1" spans="1:12" ht="12.75">
      <c r="A1" s="1627" t="s">
        <v>621</v>
      </c>
      <c r="B1" s="1627"/>
      <c r="C1" s="1627"/>
      <c r="D1" s="1627"/>
      <c r="E1" s="1627"/>
      <c r="F1" s="1627"/>
      <c r="G1" s="1627"/>
      <c r="H1" s="1627"/>
      <c r="I1" s="1627"/>
      <c r="J1" s="1627"/>
      <c r="K1" s="1627"/>
      <c r="L1" s="1627"/>
    </row>
    <row r="2" spans="1:12" ht="15.75">
      <c r="A2" s="1645" t="s">
        <v>888</v>
      </c>
      <c r="B2" s="1645"/>
      <c r="C2" s="1645"/>
      <c r="D2" s="1645"/>
      <c r="E2" s="1645"/>
      <c r="F2" s="1645"/>
      <c r="G2" s="1645"/>
      <c r="H2" s="1645"/>
      <c r="I2" s="1645"/>
      <c r="J2" s="1645"/>
      <c r="K2" s="1645"/>
      <c r="L2" s="1645"/>
    </row>
    <row r="3" spans="1:12" ht="12.75">
      <c r="A3" s="184" t="s">
        <v>148</v>
      </c>
      <c r="B3" s="184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3" ht="12.75">
      <c r="A4" s="1627" t="s">
        <v>85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716"/>
    </row>
    <row r="5" spans="1:12" ht="13.5" thickBot="1">
      <c r="A5" s="1772" t="s">
        <v>669</v>
      </c>
      <c r="B5" s="1772"/>
      <c r="C5" s="1772"/>
      <c r="D5" s="1727"/>
      <c r="E5" s="1727"/>
      <c r="F5" s="1727"/>
      <c r="G5" s="1772"/>
      <c r="H5" s="1772"/>
      <c r="I5" s="1772"/>
      <c r="J5" s="1772"/>
      <c r="K5" s="1772"/>
      <c r="L5" s="1772"/>
    </row>
    <row r="6" spans="1:12" ht="12.75">
      <c r="A6" s="235"/>
      <c r="B6" s="236" t="s">
        <v>149</v>
      </c>
      <c r="C6" s="237" t="s">
        <v>47</v>
      </c>
      <c r="D6" s="1700" t="s">
        <v>512</v>
      </c>
      <c r="E6" s="1694"/>
      <c r="F6" s="1695"/>
      <c r="G6" s="1694" t="s">
        <v>28</v>
      </c>
      <c r="H6" s="1695"/>
      <c r="I6" s="238"/>
      <c r="J6" s="1694" t="s">
        <v>407</v>
      </c>
      <c r="K6" s="1694"/>
      <c r="L6" s="239"/>
    </row>
    <row r="7" spans="1:12" ht="12.75">
      <c r="A7" s="240" t="s">
        <v>579</v>
      </c>
      <c r="B7" s="241" t="s">
        <v>150</v>
      </c>
      <c r="C7" s="1581" t="s">
        <v>672</v>
      </c>
      <c r="D7" s="1582" t="s">
        <v>26</v>
      </c>
      <c r="E7" s="1583" t="str">
        <f>C7</f>
        <v>Aug/Sept</v>
      </c>
      <c r="F7" s="1581" t="s">
        <v>27</v>
      </c>
      <c r="G7" s="1581" t="str">
        <f>D7</f>
        <v>Jul/Aug</v>
      </c>
      <c r="H7" s="1581" t="str">
        <f>E7</f>
        <v>Aug/Sept</v>
      </c>
      <c r="I7" s="242" t="s">
        <v>151</v>
      </c>
      <c r="J7" s="242" t="s">
        <v>151</v>
      </c>
      <c r="K7" s="242" t="s">
        <v>152</v>
      </c>
      <c r="L7" s="243" t="s">
        <v>152</v>
      </c>
    </row>
    <row r="8" spans="1:12" ht="12.75">
      <c r="A8" s="244">
        <v>1</v>
      </c>
      <c r="B8" s="245">
        <v>2</v>
      </c>
      <c r="C8" s="246" t="s">
        <v>153</v>
      </c>
      <c r="D8" s="1566">
        <v>4</v>
      </c>
      <c r="E8" s="749">
        <v>5</v>
      </c>
      <c r="F8" s="749">
        <v>6</v>
      </c>
      <c r="G8" s="669">
        <v>7</v>
      </c>
      <c r="H8" s="246">
        <v>8</v>
      </c>
      <c r="I8" s="246" t="s">
        <v>154</v>
      </c>
      <c r="J8" s="246" t="s">
        <v>155</v>
      </c>
      <c r="K8" s="246" t="s">
        <v>156</v>
      </c>
      <c r="L8" s="247" t="s">
        <v>157</v>
      </c>
    </row>
    <row r="9" spans="1:12" ht="12.75">
      <c r="A9" s="123"/>
      <c r="B9" s="109"/>
      <c r="C9" s="185"/>
      <c r="D9" s="185"/>
      <c r="E9" s="185"/>
      <c r="F9" s="185"/>
      <c r="G9" s="185"/>
      <c r="H9" s="186"/>
      <c r="I9" s="185"/>
      <c r="J9" s="185"/>
      <c r="K9" s="185"/>
      <c r="L9" s="187"/>
    </row>
    <row r="10" spans="1:12" ht="12.75">
      <c r="A10" s="188" t="s">
        <v>158</v>
      </c>
      <c r="B10" s="189">
        <v>100</v>
      </c>
      <c r="C10" s="77">
        <v>184.8</v>
      </c>
      <c r="D10" s="77">
        <v>194.7</v>
      </c>
      <c r="E10" s="77">
        <v>197.8</v>
      </c>
      <c r="F10" s="77">
        <v>212.7</v>
      </c>
      <c r="G10" s="77">
        <v>220.2</v>
      </c>
      <c r="H10" s="190">
        <v>224.5</v>
      </c>
      <c r="I10" s="191">
        <v>7.03463203463204</v>
      </c>
      <c r="J10" s="191">
        <v>1.5921931176168727</v>
      </c>
      <c r="K10" s="191">
        <v>13.498483316481298</v>
      </c>
      <c r="L10" s="192">
        <v>1.9527702089010148</v>
      </c>
    </row>
    <row r="11" spans="1:12" ht="12.75">
      <c r="A11" s="193"/>
      <c r="B11" s="194"/>
      <c r="C11" s="195"/>
      <c r="D11" s="195"/>
      <c r="E11" s="195"/>
      <c r="F11" s="195"/>
      <c r="G11" s="195"/>
      <c r="H11" s="196"/>
      <c r="I11" s="197"/>
      <c r="J11" s="197"/>
      <c r="K11" s="197"/>
      <c r="L11" s="198"/>
    </row>
    <row r="12" spans="1:12" ht="12.75">
      <c r="A12" s="188" t="s">
        <v>159</v>
      </c>
      <c r="B12" s="189">
        <v>53.2</v>
      </c>
      <c r="C12" s="77">
        <v>178</v>
      </c>
      <c r="D12" s="77">
        <v>191.9</v>
      </c>
      <c r="E12" s="77">
        <v>197.4</v>
      </c>
      <c r="F12" s="77">
        <v>208.6</v>
      </c>
      <c r="G12" s="77">
        <v>217.6</v>
      </c>
      <c r="H12" s="190">
        <v>225.4</v>
      </c>
      <c r="I12" s="191">
        <v>10.898876404494388</v>
      </c>
      <c r="J12" s="191">
        <v>2.8660760812923485</v>
      </c>
      <c r="K12" s="191">
        <v>14.184397163120565</v>
      </c>
      <c r="L12" s="192">
        <v>3.58455882352942</v>
      </c>
    </row>
    <row r="13" spans="1:12" ht="12.75">
      <c r="A13" s="183"/>
      <c r="B13" s="194"/>
      <c r="C13" s="195"/>
      <c r="D13" s="195"/>
      <c r="E13" s="195"/>
      <c r="F13" s="195"/>
      <c r="G13" s="195"/>
      <c r="H13" s="196"/>
      <c r="I13" s="199"/>
      <c r="J13" s="199"/>
      <c r="K13" s="199"/>
      <c r="L13" s="200"/>
    </row>
    <row r="14" spans="1:12" ht="12.75">
      <c r="A14" s="193" t="s">
        <v>160</v>
      </c>
      <c r="B14" s="201">
        <v>18</v>
      </c>
      <c r="C14" s="195">
        <v>172</v>
      </c>
      <c r="D14" s="195">
        <v>184.1</v>
      </c>
      <c r="E14" s="195">
        <v>188.9</v>
      </c>
      <c r="F14" s="195">
        <v>220.5</v>
      </c>
      <c r="G14" s="195">
        <v>227.3</v>
      </c>
      <c r="H14" s="196">
        <v>233.8</v>
      </c>
      <c r="I14" s="199">
        <v>9.825581395348834</v>
      </c>
      <c r="J14" s="199">
        <v>2.6072786529060465</v>
      </c>
      <c r="K14" s="199">
        <v>23.76919004764426</v>
      </c>
      <c r="L14" s="200">
        <v>2.85965684117906</v>
      </c>
    </row>
    <row r="15" spans="1:12" ht="12.75">
      <c r="A15" s="193" t="s">
        <v>161</v>
      </c>
      <c r="B15" s="201" t="s">
        <v>392</v>
      </c>
      <c r="C15" s="195">
        <v>167.7</v>
      </c>
      <c r="D15" s="195">
        <v>178.8</v>
      </c>
      <c r="E15" s="195">
        <v>184.1</v>
      </c>
      <c r="F15" s="195">
        <v>220.1</v>
      </c>
      <c r="G15" s="195">
        <v>228.5</v>
      </c>
      <c r="H15" s="196">
        <v>236.3</v>
      </c>
      <c r="I15" s="199">
        <v>9.779367918902821</v>
      </c>
      <c r="J15" s="199">
        <v>2.9642058165548093</v>
      </c>
      <c r="K15" s="199">
        <v>28.354155350353096</v>
      </c>
      <c r="L15" s="200">
        <v>3.4135667396061393</v>
      </c>
    </row>
    <row r="16" spans="1:12" ht="12.75" customHeight="1">
      <c r="A16" s="193" t="s">
        <v>162</v>
      </c>
      <c r="B16" s="202">
        <v>1.79</v>
      </c>
      <c r="C16" s="195">
        <v>216.9</v>
      </c>
      <c r="D16" s="195">
        <v>232.8</v>
      </c>
      <c r="E16" s="195">
        <v>237</v>
      </c>
      <c r="F16" s="195">
        <v>254.9</v>
      </c>
      <c r="G16" s="195">
        <v>253.6</v>
      </c>
      <c r="H16" s="196">
        <v>253.2</v>
      </c>
      <c r="I16" s="199">
        <v>9.266943291839553</v>
      </c>
      <c r="J16" s="199">
        <v>1.8041237113401962</v>
      </c>
      <c r="K16" s="199">
        <v>6.83544303797467</v>
      </c>
      <c r="L16" s="200">
        <v>-0.15772870662461003</v>
      </c>
    </row>
    <row r="17" spans="1:12" ht="12.75" customHeight="1">
      <c r="A17" s="193" t="s">
        <v>163</v>
      </c>
      <c r="B17" s="202">
        <v>2.05</v>
      </c>
      <c r="C17" s="195">
        <v>162.1</v>
      </c>
      <c r="D17" s="195">
        <v>175.5</v>
      </c>
      <c r="E17" s="195">
        <v>176.2</v>
      </c>
      <c r="F17" s="195">
        <v>188.4</v>
      </c>
      <c r="G17" s="195">
        <v>190.8</v>
      </c>
      <c r="H17" s="196">
        <v>195.8</v>
      </c>
      <c r="I17" s="199">
        <v>8.698334361505246</v>
      </c>
      <c r="J17" s="199">
        <v>0.3988603988603927</v>
      </c>
      <c r="K17" s="199">
        <v>11.123723041997735</v>
      </c>
      <c r="L17" s="200">
        <v>2.620545073375254</v>
      </c>
    </row>
    <row r="18" spans="1:12" ht="12.75">
      <c r="A18" s="193" t="s">
        <v>164</v>
      </c>
      <c r="B18" s="202">
        <v>2.73</v>
      </c>
      <c r="C18" s="195">
        <v>169.7</v>
      </c>
      <c r="D18" s="195">
        <v>197</v>
      </c>
      <c r="E18" s="195">
        <v>199.9</v>
      </c>
      <c r="F18" s="195">
        <v>214.4</v>
      </c>
      <c r="G18" s="195">
        <v>235.3</v>
      </c>
      <c r="H18" s="196">
        <v>247.2</v>
      </c>
      <c r="I18" s="199">
        <v>17.796110783736026</v>
      </c>
      <c r="J18" s="199">
        <v>1.4720812182741128</v>
      </c>
      <c r="K18" s="199">
        <v>23.661830915457728</v>
      </c>
      <c r="L18" s="200">
        <v>5.057373565660853</v>
      </c>
    </row>
    <row r="19" spans="1:12" ht="12.75">
      <c r="A19" s="193" t="s">
        <v>165</v>
      </c>
      <c r="B19" s="202">
        <v>7.89</v>
      </c>
      <c r="C19" s="195">
        <v>187.6</v>
      </c>
      <c r="D19" s="195">
        <v>214.1</v>
      </c>
      <c r="E19" s="195">
        <v>236.4</v>
      </c>
      <c r="F19" s="195">
        <v>168.3</v>
      </c>
      <c r="G19" s="195">
        <v>191.4</v>
      </c>
      <c r="H19" s="196">
        <v>201.9</v>
      </c>
      <c r="I19" s="199">
        <v>26.012793176972295</v>
      </c>
      <c r="J19" s="199">
        <v>10.415693601120978</v>
      </c>
      <c r="K19" s="199">
        <v>-14.593908629441614</v>
      </c>
      <c r="L19" s="200">
        <v>5.485893416927894</v>
      </c>
    </row>
    <row r="20" spans="1:12" ht="12.75" customHeight="1">
      <c r="A20" s="193" t="s">
        <v>167</v>
      </c>
      <c r="B20" s="202">
        <v>6.25</v>
      </c>
      <c r="C20" s="195">
        <v>185.2</v>
      </c>
      <c r="D20" s="195">
        <v>216.7</v>
      </c>
      <c r="E20" s="195">
        <v>244.9</v>
      </c>
      <c r="F20" s="195">
        <v>155.3</v>
      </c>
      <c r="G20" s="195">
        <v>182</v>
      </c>
      <c r="H20" s="196">
        <v>194.2</v>
      </c>
      <c r="I20" s="199">
        <v>32.23542116630671</v>
      </c>
      <c r="J20" s="199">
        <v>13.013382556529777</v>
      </c>
      <c r="K20" s="199">
        <v>-20.70232748060434</v>
      </c>
      <c r="L20" s="200">
        <v>6.703296703296701</v>
      </c>
    </row>
    <row r="21" spans="1:12" ht="12.75" customHeight="1">
      <c r="A21" s="193" t="s">
        <v>168</v>
      </c>
      <c r="B21" s="202">
        <v>5.15</v>
      </c>
      <c r="C21" s="195">
        <v>185.9</v>
      </c>
      <c r="D21" s="195">
        <v>224.1</v>
      </c>
      <c r="E21" s="195">
        <v>253.1</v>
      </c>
      <c r="F21" s="195">
        <v>152.9</v>
      </c>
      <c r="G21" s="195">
        <v>182.1</v>
      </c>
      <c r="H21" s="196">
        <v>192</v>
      </c>
      <c r="I21" s="199">
        <v>36.148466917697675</v>
      </c>
      <c r="J21" s="199">
        <v>12.940651494868362</v>
      </c>
      <c r="K21" s="199">
        <v>-24.14065586724614</v>
      </c>
      <c r="L21" s="200">
        <v>5.436573311367383</v>
      </c>
    </row>
    <row r="22" spans="1:12" ht="12.75" customHeight="1">
      <c r="A22" s="193" t="s">
        <v>169</v>
      </c>
      <c r="B22" s="202">
        <v>1.1</v>
      </c>
      <c r="C22" s="195">
        <v>206.1</v>
      </c>
      <c r="D22" s="195">
        <v>196.6</v>
      </c>
      <c r="E22" s="195">
        <v>224.6</v>
      </c>
      <c r="F22" s="195">
        <v>182.8</v>
      </c>
      <c r="G22" s="195">
        <v>195.9</v>
      </c>
      <c r="H22" s="196">
        <v>223.3</v>
      </c>
      <c r="I22" s="199">
        <v>8.976225133430376</v>
      </c>
      <c r="J22" s="199">
        <v>14.242115971515773</v>
      </c>
      <c r="K22" s="199">
        <v>-0.578806767586812</v>
      </c>
      <c r="L22" s="200">
        <v>13.9867279224094</v>
      </c>
    </row>
    <row r="23" spans="1:12" ht="12.75" customHeight="1">
      <c r="A23" s="193" t="s">
        <v>170</v>
      </c>
      <c r="B23" s="202">
        <v>1.65</v>
      </c>
      <c r="C23" s="195">
        <v>195</v>
      </c>
      <c r="D23" s="195">
        <v>200.2</v>
      </c>
      <c r="E23" s="195">
        <v>199.1</v>
      </c>
      <c r="F23" s="195">
        <v>218.5</v>
      </c>
      <c r="G23" s="195">
        <v>226.6</v>
      </c>
      <c r="H23" s="196">
        <v>228.4</v>
      </c>
      <c r="I23" s="199">
        <v>2.102564102564102</v>
      </c>
      <c r="J23" s="199">
        <v>-0.5494505494505404</v>
      </c>
      <c r="K23" s="199">
        <v>14.716223003515822</v>
      </c>
      <c r="L23" s="200">
        <v>0.7943512797881738</v>
      </c>
    </row>
    <row r="24" spans="1:12" ht="12.75" customHeight="1">
      <c r="A24" s="193" t="s">
        <v>171</v>
      </c>
      <c r="B24" s="202">
        <v>1.59</v>
      </c>
      <c r="C24" s="195">
        <v>194.8</v>
      </c>
      <c r="D24" s="195">
        <v>201.9</v>
      </c>
      <c r="E24" s="195">
        <v>200.7</v>
      </c>
      <c r="F24" s="195">
        <v>220.6</v>
      </c>
      <c r="G24" s="195">
        <v>229.1</v>
      </c>
      <c r="H24" s="196">
        <v>230.8</v>
      </c>
      <c r="I24" s="199">
        <v>3.0287474332648685</v>
      </c>
      <c r="J24" s="199">
        <v>-0.5943536404160596</v>
      </c>
      <c r="K24" s="199">
        <v>14.997508719481829</v>
      </c>
      <c r="L24" s="200">
        <v>0.7420340462680031</v>
      </c>
    </row>
    <row r="25" spans="1:12" ht="12.75" customHeight="1">
      <c r="A25" s="193" t="s">
        <v>172</v>
      </c>
      <c r="B25" s="194">
        <v>0.05</v>
      </c>
      <c r="C25" s="195">
        <v>195.6</v>
      </c>
      <c r="D25" s="195">
        <v>152.9</v>
      </c>
      <c r="E25" s="195">
        <v>152.5</v>
      </c>
      <c r="F25" s="195">
        <v>164.2</v>
      </c>
      <c r="G25" s="195">
        <v>163.4</v>
      </c>
      <c r="H25" s="196">
        <v>168.9</v>
      </c>
      <c r="I25" s="199">
        <v>-22.034764826175874</v>
      </c>
      <c r="J25" s="199">
        <v>-0.26160889470241955</v>
      </c>
      <c r="K25" s="199">
        <v>10.754098360655746</v>
      </c>
      <c r="L25" s="200">
        <v>3.365973072215425</v>
      </c>
    </row>
    <row r="26" spans="1:12" ht="12.75">
      <c r="A26" s="193" t="s">
        <v>173</v>
      </c>
      <c r="B26" s="201">
        <v>1.85</v>
      </c>
      <c r="C26" s="195">
        <v>167.8</v>
      </c>
      <c r="D26" s="195">
        <v>191.3</v>
      </c>
      <c r="E26" s="195">
        <v>189.9</v>
      </c>
      <c r="F26" s="195">
        <v>201.7</v>
      </c>
      <c r="G26" s="195">
        <v>210.1</v>
      </c>
      <c r="H26" s="196">
        <v>215</v>
      </c>
      <c r="I26" s="199">
        <v>13.17044100119189</v>
      </c>
      <c r="J26" s="199">
        <v>-0.7318348144276001</v>
      </c>
      <c r="K26" s="199">
        <v>13.217482885729325</v>
      </c>
      <c r="L26" s="200">
        <v>2.3322227510709297</v>
      </c>
    </row>
    <row r="27" spans="1:12" ht="12.75">
      <c r="A27" s="193" t="s">
        <v>174</v>
      </c>
      <c r="B27" s="201">
        <v>5.21</v>
      </c>
      <c r="C27" s="195">
        <v>179.8</v>
      </c>
      <c r="D27" s="195">
        <v>190.2</v>
      </c>
      <c r="E27" s="195">
        <v>193.8</v>
      </c>
      <c r="F27" s="195">
        <v>213.1</v>
      </c>
      <c r="G27" s="195">
        <v>213.2</v>
      </c>
      <c r="H27" s="196">
        <v>221.9</v>
      </c>
      <c r="I27" s="199">
        <v>7.786429365962192</v>
      </c>
      <c r="J27" s="199">
        <v>1.8927444794952777</v>
      </c>
      <c r="K27" s="199">
        <v>14.499484004127964</v>
      </c>
      <c r="L27" s="200">
        <v>4.080675422138839</v>
      </c>
    </row>
    <row r="28" spans="1:12" ht="12.75">
      <c r="A28" s="193" t="s">
        <v>175</v>
      </c>
      <c r="B28" s="201">
        <v>4.05</v>
      </c>
      <c r="C28" s="195">
        <v>168.4</v>
      </c>
      <c r="D28" s="195">
        <v>181.3</v>
      </c>
      <c r="E28" s="195">
        <v>182</v>
      </c>
      <c r="F28" s="195">
        <v>187.9</v>
      </c>
      <c r="G28" s="195">
        <v>191.5</v>
      </c>
      <c r="H28" s="196">
        <v>208.6</v>
      </c>
      <c r="I28" s="199">
        <v>8.076009501187656</v>
      </c>
      <c r="J28" s="199">
        <v>0.3861003861003809</v>
      </c>
      <c r="K28" s="199">
        <v>14.615384615384613</v>
      </c>
      <c r="L28" s="200">
        <v>8.929503916449093</v>
      </c>
    </row>
    <row r="29" spans="1:12" ht="12.75">
      <c r="A29" s="193" t="s">
        <v>176</v>
      </c>
      <c r="B29" s="201">
        <v>3.07</v>
      </c>
      <c r="C29" s="195">
        <v>149.7</v>
      </c>
      <c r="D29" s="195">
        <v>166.2</v>
      </c>
      <c r="E29" s="195">
        <v>167.5</v>
      </c>
      <c r="F29" s="195">
        <v>219.1</v>
      </c>
      <c r="G29" s="195">
        <v>226</v>
      </c>
      <c r="H29" s="196">
        <v>228.6</v>
      </c>
      <c r="I29" s="199">
        <v>11.890447561790253</v>
      </c>
      <c r="J29" s="199">
        <v>0.7821901323706442</v>
      </c>
      <c r="K29" s="199">
        <v>36.477611940298516</v>
      </c>
      <c r="L29" s="200">
        <v>1.1504424778760978</v>
      </c>
    </row>
    <row r="30" spans="1:12" ht="12.75">
      <c r="A30" s="193" t="s">
        <v>177</v>
      </c>
      <c r="B30" s="201">
        <v>1.21</v>
      </c>
      <c r="C30" s="195">
        <v>164.3</v>
      </c>
      <c r="D30" s="195">
        <v>135.1</v>
      </c>
      <c r="E30" s="195">
        <v>133.9</v>
      </c>
      <c r="F30" s="195">
        <v>146.6</v>
      </c>
      <c r="G30" s="195">
        <v>159.7</v>
      </c>
      <c r="H30" s="196">
        <v>186</v>
      </c>
      <c r="I30" s="199">
        <v>-18.502738892270244</v>
      </c>
      <c r="J30" s="199">
        <v>-0.8882309400443944</v>
      </c>
      <c r="K30" s="199">
        <v>38.909634055265116</v>
      </c>
      <c r="L30" s="200">
        <v>16.46837820914216</v>
      </c>
    </row>
    <row r="31" spans="1:12" ht="12.75">
      <c r="A31" s="193" t="s">
        <v>178</v>
      </c>
      <c r="B31" s="202">
        <v>2.28</v>
      </c>
      <c r="C31" s="195">
        <v>186.1</v>
      </c>
      <c r="D31" s="195">
        <v>189.7</v>
      </c>
      <c r="E31" s="195">
        <v>190.2</v>
      </c>
      <c r="F31" s="195">
        <v>197</v>
      </c>
      <c r="G31" s="195">
        <v>202.8</v>
      </c>
      <c r="H31" s="196">
        <v>203.8</v>
      </c>
      <c r="I31" s="199">
        <v>2.203116603976369</v>
      </c>
      <c r="J31" s="199">
        <v>0.2635740643120812</v>
      </c>
      <c r="K31" s="199">
        <v>7.150368033648817</v>
      </c>
      <c r="L31" s="200">
        <v>0.49309664694278865</v>
      </c>
    </row>
    <row r="32" spans="1:12" ht="12.75" customHeight="1">
      <c r="A32" s="193" t="s">
        <v>179</v>
      </c>
      <c r="B32" s="202">
        <v>0.75</v>
      </c>
      <c r="C32" s="195">
        <v>143.3</v>
      </c>
      <c r="D32" s="195">
        <v>145.4</v>
      </c>
      <c r="E32" s="195">
        <v>146.7</v>
      </c>
      <c r="F32" s="195">
        <v>156.1</v>
      </c>
      <c r="G32" s="195">
        <v>157.1</v>
      </c>
      <c r="H32" s="196">
        <v>160</v>
      </c>
      <c r="I32" s="199">
        <v>2.3726448011165218</v>
      </c>
      <c r="J32" s="199">
        <v>0.8940852819807361</v>
      </c>
      <c r="K32" s="199">
        <v>9.066121336059993</v>
      </c>
      <c r="L32" s="200">
        <v>1.8459579885423238</v>
      </c>
    </row>
    <row r="33" spans="1:12" ht="12.75" customHeight="1">
      <c r="A33" s="193" t="s">
        <v>180</v>
      </c>
      <c r="B33" s="202">
        <v>1.53</v>
      </c>
      <c r="C33" s="195">
        <v>203.1</v>
      </c>
      <c r="D33" s="195">
        <v>207.5</v>
      </c>
      <c r="E33" s="195">
        <v>207.5</v>
      </c>
      <c r="F33" s="195">
        <v>213</v>
      </c>
      <c r="G33" s="195">
        <v>220.7</v>
      </c>
      <c r="H33" s="196">
        <v>220.7</v>
      </c>
      <c r="I33" s="199">
        <v>2.166420482520934</v>
      </c>
      <c r="J33" s="199">
        <v>0</v>
      </c>
      <c r="K33" s="199">
        <v>6.361445783132538</v>
      </c>
      <c r="L33" s="200">
        <v>0</v>
      </c>
    </row>
    <row r="34" spans="1:12" ht="12.75">
      <c r="A34" s="193" t="s">
        <v>181</v>
      </c>
      <c r="B34" s="202">
        <v>6.91</v>
      </c>
      <c r="C34" s="195">
        <v>208.4</v>
      </c>
      <c r="D34" s="195">
        <v>217</v>
      </c>
      <c r="E34" s="195">
        <v>217.1</v>
      </c>
      <c r="F34" s="195">
        <v>240.7</v>
      </c>
      <c r="G34" s="195">
        <v>248.1</v>
      </c>
      <c r="H34" s="196">
        <v>250.9</v>
      </c>
      <c r="I34" s="199">
        <v>4.174664107485597</v>
      </c>
      <c r="J34" s="199">
        <v>0.04608294930874024</v>
      </c>
      <c r="K34" s="199">
        <v>15.568862275449106</v>
      </c>
      <c r="L34" s="200">
        <v>1.1285771866183012</v>
      </c>
    </row>
    <row r="35" spans="1:12" ht="12.75">
      <c r="A35" s="183"/>
      <c r="B35" s="202"/>
      <c r="C35" s="195"/>
      <c r="D35" s="195"/>
      <c r="E35" s="195"/>
      <c r="F35" s="195"/>
      <c r="G35" s="195"/>
      <c r="H35" s="196"/>
      <c r="I35" s="197"/>
      <c r="J35" s="197"/>
      <c r="K35" s="197"/>
      <c r="L35" s="198"/>
    </row>
    <row r="36" spans="1:12" ht="12.75">
      <c r="A36" s="203" t="s">
        <v>182</v>
      </c>
      <c r="B36" s="189">
        <v>46.8</v>
      </c>
      <c r="C36" s="77">
        <v>192.7</v>
      </c>
      <c r="D36" s="77">
        <v>197.9</v>
      </c>
      <c r="E36" s="77">
        <v>198.1</v>
      </c>
      <c r="F36" s="77">
        <v>217.5</v>
      </c>
      <c r="G36" s="77">
        <v>223.1</v>
      </c>
      <c r="H36" s="190">
        <v>223.4</v>
      </c>
      <c r="I36" s="1329">
        <v>2.80228334198236</v>
      </c>
      <c r="J36" s="1329">
        <v>0.10106114199088267</v>
      </c>
      <c r="K36" s="1329">
        <v>12.771327612317009</v>
      </c>
      <c r="L36" s="1330">
        <v>0.13446884805021853</v>
      </c>
    </row>
    <row r="37" spans="1:12" ht="12.75">
      <c r="A37" s="183"/>
      <c r="B37" s="201"/>
      <c r="C37" s="195"/>
      <c r="D37" s="195"/>
      <c r="E37" s="195"/>
      <c r="F37" s="195"/>
      <c r="G37" s="195"/>
      <c r="H37" s="196"/>
      <c r="I37" s="199"/>
      <c r="J37" s="199"/>
      <c r="K37" s="199"/>
      <c r="L37" s="200"/>
    </row>
    <row r="38" spans="1:12" ht="12.75">
      <c r="A38" s="193" t="s">
        <v>183</v>
      </c>
      <c r="B38" s="201">
        <v>8.92</v>
      </c>
      <c r="C38" s="195">
        <v>147.2</v>
      </c>
      <c r="D38" s="195">
        <v>150.3</v>
      </c>
      <c r="E38" s="195">
        <v>150.5</v>
      </c>
      <c r="F38" s="195">
        <v>154.5</v>
      </c>
      <c r="G38" s="195">
        <v>157.4</v>
      </c>
      <c r="H38" s="196">
        <v>158.6</v>
      </c>
      <c r="I38" s="199">
        <v>2.2418478260869676</v>
      </c>
      <c r="J38" s="199">
        <v>0.13306719893546415</v>
      </c>
      <c r="K38" s="199">
        <v>5.382059800664436</v>
      </c>
      <c r="L38" s="1465">
        <v>0.7623888182973388</v>
      </c>
    </row>
    <row r="39" spans="1:12" ht="12.75">
      <c r="A39" s="193" t="s">
        <v>184</v>
      </c>
      <c r="B39" s="201" t="s">
        <v>393</v>
      </c>
      <c r="C39" s="195">
        <v>135.4</v>
      </c>
      <c r="D39" s="195">
        <v>135.2</v>
      </c>
      <c r="E39" s="195">
        <v>135.1</v>
      </c>
      <c r="F39" s="195">
        <v>138.2</v>
      </c>
      <c r="G39" s="195">
        <v>142.1</v>
      </c>
      <c r="H39" s="196">
        <v>143.7</v>
      </c>
      <c r="I39" s="199">
        <v>-0.22156573116691902</v>
      </c>
      <c r="J39" s="199">
        <v>-0.07396449704141617</v>
      </c>
      <c r="K39" s="199">
        <v>6.365655070318283</v>
      </c>
      <c r="L39" s="1465">
        <v>1.125967628430672</v>
      </c>
    </row>
    <row r="40" spans="1:12" ht="12.75">
      <c r="A40" s="193" t="s">
        <v>185</v>
      </c>
      <c r="B40" s="201" t="s">
        <v>394</v>
      </c>
      <c r="C40" s="195">
        <v>146.1</v>
      </c>
      <c r="D40" s="195">
        <v>149.3</v>
      </c>
      <c r="E40" s="195">
        <v>149.6</v>
      </c>
      <c r="F40" s="195">
        <v>154</v>
      </c>
      <c r="G40" s="195">
        <v>155.6</v>
      </c>
      <c r="H40" s="196">
        <v>156.9</v>
      </c>
      <c r="I40" s="199">
        <v>2.3956194387405816</v>
      </c>
      <c r="J40" s="199">
        <v>0.2009377093101108</v>
      </c>
      <c r="K40" s="199">
        <v>4.8796791443850225</v>
      </c>
      <c r="L40" s="1465">
        <v>0.8354755784061751</v>
      </c>
    </row>
    <row r="41" spans="1:12" ht="12.75" customHeight="1">
      <c r="A41" s="193" t="s">
        <v>186</v>
      </c>
      <c r="B41" s="202">
        <v>0.89</v>
      </c>
      <c r="C41" s="195">
        <v>190.2</v>
      </c>
      <c r="D41" s="195">
        <v>200.4</v>
      </c>
      <c r="E41" s="195">
        <v>200.4</v>
      </c>
      <c r="F41" s="195">
        <v>204.5</v>
      </c>
      <c r="G41" s="195">
        <v>213.1</v>
      </c>
      <c r="H41" s="196">
        <v>213.1</v>
      </c>
      <c r="I41" s="199">
        <v>5.362776025236599</v>
      </c>
      <c r="J41" s="199">
        <v>0</v>
      </c>
      <c r="K41" s="199">
        <v>6.337325349301381</v>
      </c>
      <c r="L41" s="1466">
        <v>0</v>
      </c>
    </row>
    <row r="42" spans="1:12" ht="12.75">
      <c r="A42" s="193" t="s">
        <v>187</v>
      </c>
      <c r="B42" s="202">
        <v>2.2</v>
      </c>
      <c r="C42" s="195">
        <v>140</v>
      </c>
      <c r="D42" s="195">
        <v>149.5</v>
      </c>
      <c r="E42" s="195">
        <v>149.5</v>
      </c>
      <c r="F42" s="195">
        <v>154.2</v>
      </c>
      <c r="G42" s="195">
        <v>158.2</v>
      </c>
      <c r="H42" s="196">
        <v>158.2</v>
      </c>
      <c r="I42" s="199">
        <v>6.785714285714278</v>
      </c>
      <c r="J42" s="199">
        <v>0</v>
      </c>
      <c r="K42" s="199">
        <v>5.819397993311043</v>
      </c>
      <c r="L42" s="1466">
        <v>0</v>
      </c>
    </row>
    <row r="43" spans="1:12" ht="12.75">
      <c r="A43" s="193" t="s">
        <v>188</v>
      </c>
      <c r="B43" s="202">
        <v>14.87</v>
      </c>
      <c r="C43" s="195">
        <v>213.5</v>
      </c>
      <c r="D43" s="195">
        <v>218.7</v>
      </c>
      <c r="E43" s="195">
        <v>218.9</v>
      </c>
      <c r="F43" s="195">
        <v>255</v>
      </c>
      <c r="G43" s="195">
        <v>258.3</v>
      </c>
      <c r="H43" s="196">
        <v>258.6</v>
      </c>
      <c r="I43" s="199">
        <v>2.5292740046838276</v>
      </c>
      <c r="J43" s="199">
        <v>0.09144947416552895</v>
      </c>
      <c r="K43" s="199">
        <v>18.13613522156237</v>
      </c>
      <c r="L43" s="1466">
        <v>0.11614401858304291</v>
      </c>
    </row>
    <row r="44" spans="1:12" ht="12.75" customHeight="1">
      <c r="A44" s="193" t="s">
        <v>189</v>
      </c>
      <c r="B44" s="202">
        <v>3.5</v>
      </c>
      <c r="C44" s="195">
        <v>144.6</v>
      </c>
      <c r="D44" s="195">
        <v>152.7</v>
      </c>
      <c r="E44" s="195">
        <v>152.7</v>
      </c>
      <c r="F44" s="195">
        <v>160.1</v>
      </c>
      <c r="G44" s="195">
        <v>168.4</v>
      </c>
      <c r="H44" s="196">
        <v>168.4</v>
      </c>
      <c r="I44" s="199">
        <v>5.601659751037346</v>
      </c>
      <c r="J44" s="199">
        <v>0</v>
      </c>
      <c r="K44" s="199">
        <v>10.281597904387695</v>
      </c>
      <c r="L44" s="1466">
        <v>0</v>
      </c>
    </row>
    <row r="45" spans="1:12" ht="12.75" customHeight="1">
      <c r="A45" s="193" t="s">
        <v>190</v>
      </c>
      <c r="B45" s="202">
        <v>4.19</v>
      </c>
      <c r="C45" s="195">
        <v>161.8</v>
      </c>
      <c r="D45" s="195">
        <v>168.5</v>
      </c>
      <c r="E45" s="195">
        <v>168.5</v>
      </c>
      <c r="F45" s="195">
        <v>176.9</v>
      </c>
      <c r="G45" s="195">
        <v>176.9</v>
      </c>
      <c r="H45" s="196">
        <v>176.9</v>
      </c>
      <c r="I45" s="199">
        <v>4.140914709517915</v>
      </c>
      <c r="J45" s="199">
        <v>0</v>
      </c>
      <c r="K45" s="199">
        <v>4.985163204747778</v>
      </c>
      <c r="L45" s="1466">
        <v>0</v>
      </c>
    </row>
    <row r="46" spans="1:12" ht="12.75" customHeight="1">
      <c r="A46" s="193" t="s">
        <v>191</v>
      </c>
      <c r="B46" s="202">
        <v>1.26</v>
      </c>
      <c r="C46" s="195">
        <v>160.3</v>
      </c>
      <c r="D46" s="195">
        <v>162.6</v>
      </c>
      <c r="E46" s="195">
        <v>164</v>
      </c>
      <c r="F46" s="195">
        <v>192</v>
      </c>
      <c r="G46" s="195">
        <v>198.5</v>
      </c>
      <c r="H46" s="196">
        <v>200.6</v>
      </c>
      <c r="I46" s="199">
        <v>2.3081721771678048</v>
      </c>
      <c r="J46" s="199">
        <v>0.8610086100861167</v>
      </c>
      <c r="K46" s="199">
        <v>22.317073170731703</v>
      </c>
      <c r="L46" s="1466">
        <v>1.0579345088161318</v>
      </c>
    </row>
    <row r="47" spans="1:12" ht="12.75">
      <c r="A47" s="193" t="s">
        <v>192</v>
      </c>
      <c r="B47" s="201" t="s">
        <v>395</v>
      </c>
      <c r="C47" s="195">
        <v>300.9</v>
      </c>
      <c r="D47" s="195">
        <v>304.3</v>
      </c>
      <c r="E47" s="195">
        <v>304.5</v>
      </c>
      <c r="F47" s="195">
        <v>378.1</v>
      </c>
      <c r="G47" s="195">
        <v>379.8</v>
      </c>
      <c r="H47" s="196">
        <v>380.2</v>
      </c>
      <c r="I47" s="199">
        <v>1.1964107676969178</v>
      </c>
      <c r="J47" s="199">
        <v>0.06572461386788575</v>
      </c>
      <c r="K47" s="199">
        <v>24.860426929392432</v>
      </c>
      <c r="L47" s="1465">
        <v>0.10531858873090982</v>
      </c>
    </row>
    <row r="48" spans="1:12" ht="12.75">
      <c r="A48" s="193" t="s">
        <v>193</v>
      </c>
      <c r="B48" s="202">
        <v>4.03</v>
      </c>
      <c r="C48" s="195">
        <v>254.6</v>
      </c>
      <c r="D48" s="195">
        <v>253.3</v>
      </c>
      <c r="E48" s="195">
        <v>253.3</v>
      </c>
      <c r="F48" s="195">
        <v>309</v>
      </c>
      <c r="G48" s="195">
        <v>311.8</v>
      </c>
      <c r="H48" s="196">
        <v>311.8</v>
      </c>
      <c r="I48" s="199">
        <v>-0.5106048703849098</v>
      </c>
      <c r="J48" s="199">
        <v>0</v>
      </c>
      <c r="K48" s="199">
        <v>23.09514409790762</v>
      </c>
      <c r="L48" s="1466">
        <v>0</v>
      </c>
    </row>
    <row r="49" spans="1:12" ht="12.75" customHeight="1">
      <c r="A49" s="193" t="s">
        <v>194</v>
      </c>
      <c r="B49" s="202">
        <v>3.61</v>
      </c>
      <c r="C49" s="195">
        <v>269.5</v>
      </c>
      <c r="D49" s="195">
        <v>268</v>
      </c>
      <c r="E49" s="195">
        <v>268</v>
      </c>
      <c r="F49" s="195">
        <v>330.6</v>
      </c>
      <c r="G49" s="195">
        <v>333.5</v>
      </c>
      <c r="H49" s="196">
        <v>333.5</v>
      </c>
      <c r="I49" s="199">
        <v>-0.5565862708719891</v>
      </c>
      <c r="J49" s="199">
        <v>0</v>
      </c>
      <c r="K49" s="199">
        <v>24.44029850746267</v>
      </c>
      <c r="L49" s="1466">
        <v>0</v>
      </c>
    </row>
    <row r="50" spans="1:12" ht="12.75" customHeight="1">
      <c r="A50" s="193" t="s">
        <v>195</v>
      </c>
      <c r="B50" s="202">
        <v>2.54</v>
      </c>
      <c r="C50" s="195">
        <v>301.7</v>
      </c>
      <c r="D50" s="195">
        <v>300.8</v>
      </c>
      <c r="E50" s="195">
        <v>300.8</v>
      </c>
      <c r="F50" s="195">
        <v>374.6</v>
      </c>
      <c r="G50" s="195">
        <v>378.5</v>
      </c>
      <c r="H50" s="196">
        <v>378.5</v>
      </c>
      <c r="I50" s="199">
        <v>-0.2983095790520309</v>
      </c>
      <c r="J50" s="199">
        <v>0</v>
      </c>
      <c r="K50" s="199">
        <v>25.831117021276583</v>
      </c>
      <c r="L50" s="1466">
        <v>0</v>
      </c>
    </row>
    <row r="51" spans="1:12" ht="12.75" customHeight="1">
      <c r="A51" s="193" t="s">
        <v>196</v>
      </c>
      <c r="B51" s="202">
        <v>1.07</v>
      </c>
      <c r="C51" s="195">
        <v>184.5</v>
      </c>
      <c r="D51" s="195">
        <v>183</v>
      </c>
      <c r="E51" s="195">
        <v>183</v>
      </c>
      <c r="F51" s="195">
        <v>212.6</v>
      </c>
      <c r="G51" s="195">
        <v>216.1</v>
      </c>
      <c r="H51" s="196">
        <v>216.1</v>
      </c>
      <c r="I51" s="199">
        <v>-0.8130081300813004</v>
      </c>
      <c r="J51" s="199">
        <v>0</v>
      </c>
      <c r="K51" s="199">
        <v>18.087431693989075</v>
      </c>
      <c r="L51" s="1466">
        <v>0</v>
      </c>
    </row>
    <row r="52" spans="1:12" ht="12.75" customHeight="1">
      <c r="A52" s="193" t="s">
        <v>197</v>
      </c>
      <c r="B52" s="202">
        <v>0.42</v>
      </c>
      <c r="C52" s="195">
        <v>126.6</v>
      </c>
      <c r="D52" s="195">
        <v>126.6</v>
      </c>
      <c r="E52" s="195">
        <v>126.6</v>
      </c>
      <c r="F52" s="195">
        <v>126.6</v>
      </c>
      <c r="G52" s="195">
        <v>126.8</v>
      </c>
      <c r="H52" s="196">
        <v>126.8</v>
      </c>
      <c r="I52" s="199">
        <v>0</v>
      </c>
      <c r="J52" s="199">
        <v>0</v>
      </c>
      <c r="K52" s="199">
        <v>0.15797788309637895</v>
      </c>
      <c r="L52" s="1466">
        <v>0</v>
      </c>
    </row>
    <row r="53" spans="1:12" ht="12.75">
      <c r="A53" s="193" t="s">
        <v>198</v>
      </c>
      <c r="B53" s="202">
        <v>8.03</v>
      </c>
      <c r="C53" s="195">
        <v>179.4</v>
      </c>
      <c r="D53" s="195">
        <v>186.5</v>
      </c>
      <c r="E53" s="195">
        <v>186.5</v>
      </c>
      <c r="F53" s="195">
        <v>192.3</v>
      </c>
      <c r="G53" s="195">
        <v>197.7</v>
      </c>
      <c r="H53" s="196">
        <v>197.7</v>
      </c>
      <c r="I53" s="199">
        <v>3.957636566332212</v>
      </c>
      <c r="J53" s="199">
        <v>0</v>
      </c>
      <c r="K53" s="199">
        <v>6.00536193029491</v>
      </c>
      <c r="L53" s="1466">
        <v>0</v>
      </c>
    </row>
    <row r="54" spans="1:12" ht="12.75" customHeight="1">
      <c r="A54" s="193" t="s">
        <v>199</v>
      </c>
      <c r="B54" s="202">
        <v>6.21</v>
      </c>
      <c r="C54" s="195">
        <v>185.5</v>
      </c>
      <c r="D54" s="195">
        <v>193.1</v>
      </c>
      <c r="E54" s="195">
        <v>193.1</v>
      </c>
      <c r="F54" s="195">
        <v>200.2</v>
      </c>
      <c r="G54" s="195">
        <v>204.7</v>
      </c>
      <c r="H54" s="196">
        <v>204.7</v>
      </c>
      <c r="I54" s="199">
        <v>4.097035040431265</v>
      </c>
      <c r="J54" s="199">
        <v>0</v>
      </c>
      <c r="K54" s="199">
        <v>6.007250129466584</v>
      </c>
      <c r="L54" s="1466">
        <v>0</v>
      </c>
    </row>
    <row r="55" spans="1:12" ht="12.75" customHeight="1">
      <c r="A55" s="193" t="s">
        <v>200</v>
      </c>
      <c r="B55" s="202">
        <v>1.82</v>
      </c>
      <c r="C55" s="195">
        <v>158.2</v>
      </c>
      <c r="D55" s="195">
        <v>163</v>
      </c>
      <c r="E55" s="195">
        <v>163</v>
      </c>
      <c r="F55" s="195">
        <v>164.8</v>
      </c>
      <c r="G55" s="195">
        <v>173.2</v>
      </c>
      <c r="H55" s="196">
        <v>173.2</v>
      </c>
      <c r="I55" s="199">
        <v>3.0341340075853367</v>
      </c>
      <c r="J55" s="199">
        <v>0</v>
      </c>
      <c r="K55" s="199">
        <v>6.257668711656422</v>
      </c>
      <c r="L55" s="1466">
        <v>0</v>
      </c>
    </row>
    <row r="56" spans="1:12" ht="12.75">
      <c r="A56" s="193" t="s">
        <v>201</v>
      </c>
      <c r="B56" s="202">
        <v>7.09</v>
      </c>
      <c r="C56" s="195">
        <v>211.1</v>
      </c>
      <c r="D56" s="195">
        <v>219.4</v>
      </c>
      <c r="E56" s="195">
        <v>219.8</v>
      </c>
      <c r="F56" s="195">
        <v>224.9</v>
      </c>
      <c r="G56" s="195">
        <v>240.6</v>
      </c>
      <c r="H56" s="196">
        <v>240.5</v>
      </c>
      <c r="I56" s="199">
        <v>4.121269540502141</v>
      </c>
      <c r="J56" s="199">
        <v>0.18231540565179216</v>
      </c>
      <c r="K56" s="199">
        <v>9.417652411282987</v>
      </c>
      <c r="L56" s="1466">
        <v>-0.04156275976724544</v>
      </c>
    </row>
    <row r="57" spans="1:12" ht="12.75" customHeight="1">
      <c r="A57" s="193" t="s">
        <v>202</v>
      </c>
      <c r="B57" s="202">
        <v>4.78</v>
      </c>
      <c r="C57" s="195">
        <v>236.7</v>
      </c>
      <c r="D57" s="195">
        <v>246.6</v>
      </c>
      <c r="E57" s="195">
        <v>246.6</v>
      </c>
      <c r="F57" s="195">
        <v>248.2</v>
      </c>
      <c r="G57" s="195">
        <v>268.3</v>
      </c>
      <c r="H57" s="196">
        <v>268.3</v>
      </c>
      <c r="I57" s="199">
        <v>4.182509505703422</v>
      </c>
      <c r="J57" s="199">
        <v>0</v>
      </c>
      <c r="K57" s="199">
        <v>8.799675587996774</v>
      </c>
      <c r="L57" s="1466">
        <v>0</v>
      </c>
    </row>
    <row r="58" spans="1:12" ht="12.75" customHeight="1">
      <c r="A58" s="193" t="s">
        <v>203</v>
      </c>
      <c r="B58" s="202">
        <v>1.63</v>
      </c>
      <c r="C58" s="195">
        <v>150.1</v>
      </c>
      <c r="D58" s="195">
        <v>154.2</v>
      </c>
      <c r="E58" s="195">
        <v>154.2</v>
      </c>
      <c r="F58" s="195">
        <v>164.7</v>
      </c>
      <c r="G58" s="195">
        <v>173.3</v>
      </c>
      <c r="H58" s="196">
        <v>173.3</v>
      </c>
      <c r="I58" s="199">
        <v>2.731512325116597</v>
      </c>
      <c r="J58" s="199">
        <v>0</v>
      </c>
      <c r="K58" s="199">
        <v>12.38651102464334</v>
      </c>
      <c r="L58" s="1466">
        <v>0</v>
      </c>
    </row>
    <row r="59" spans="1:12" ht="12.75" customHeight="1">
      <c r="A59" s="193" t="s">
        <v>204</v>
      </c>
      <c r="B59" s="202">
        <v>0.68</v>
      </c>
      <c r="C59" s="195">
        <v>182.5</v>
      </c>
      <c r="D59" s="195">
        <v>194</v>
      </c>
      <c r="E59" s="195">
        <v>196.6</v>
      </c>
      <c r="F59" s="195">
        <v>212.1</v>
      </c>
      <c r="G59" s="195">
        <v>216.1</v>
      </c>
      <c r="H59" s="196">
        <v>215.6</v>
      </c>
      <c r="I59" s="199">
        <v>7.7260273972602675</v>
      </c>
      <c r="J59" s="199">
        <v>1.3402061855670127</v>
      </c>
      <c r="K59" s="199">
        <v>9.66429298067142</v>
      </c>
      <c r="L59" s="1466">
        <v>-0.23137436372050502</v>
      </c>
    </row>
    <row r="60" spans="1:12" ht="12.75">
      <c r="A60" s="204" t="s">
        <v>205</v>
      </c>
      <c r="B60" s="205">
        <v>1.66</v>
      </c>
      <c r="C60" s="206">
        <v>172.7</v>
      </c>
      <c r="D60" s="206">
        <v>178.2</v>
      </c>
      <c r="E60" s="206">
        <v>178.2</v>
      </c>
      <c r="F60" s="206">
        <v>191.4</v>
      </c>
      <c r="G60" s="206">
        <v>200.9</v>
      </c>
      <c r="H60" s="207">
        <v>200.9</v>
      </c>
      <c r="I60" s="208">
        <v>3.1847133757961785</v>
      </c>
      <c r="J60" s="208">
        <v>0</v>
      </c>
      <c r="K60" s="208">
        <v>12.738496071829417</v>
      </c>
      <c r="L60" s="1467">
        <v>0</v>
      </c>
    </row>
    <row r="61" spans="1:12" ht="12.75">
      <c r="A61" s="210" t="s">
        <v>554</v>
      </c>
      <c r="B61" s="202">
        <v>2.7129871270971364</v>
      </c>
      <c r="C61" s="195">
        <v>449</v>
      </c>
      <c r="D61" s="195">
        <v>449.1</v>
      </c>
      <c r="E61" s="195">
        <v>449.1</v>
      </c>
      <c r="F61" s="195">
        <v>610.1</v>
      </c>
      <c r="G61" s="195">
        <v>610.5</v>
      </c>
      <c r="H61" s="196">
        <v>610.5</v>
      </c>
      <c r="I61" s="199">
        <v>0.022271714922055708</v>
      </c>
      <c r="J61" s="199">
        <v>0</v>
      </c>
      <c r="K61" s="199">
        <v>35.93854375417499</v>
      </c>
      <c r="L61" s="1466">
        <v>0</v>
      </c>
    </row>
    <row r="62" spans="1:12" ht="13.5" thickBot="1">
      <c r="A62" s="211" t="s">
        <v>555</v>
      </c>
      <c r="B62" s="212">
        <v>97.28701000738475</v>
      </c>
      <c r="C62" s="213">
        <v>177.7</v>
      </c>
      <c r="D62" s="213">
        <v>187.8</v>
      </c>
      <c r="E62" s="213">
        <v>190.9</v>
      </c>
      <c r="F62" s="213">
        <v>201.9</v>
      </c>
      <c r="G62" s="213">
        <v>209.6</v>
      </c>
      <c r="H62" s="214">
        <v>214</v>
      </c>
      <c r="I62" s="215">
        <v>7.428249859313453</v>
      </c>
      <c r="J62" s="215">
        <v>1.6506922257721044</v>
      </c>
      <c r="K62" s="215">
        <v>12.100576217915133</v>
      </c>
      <c r="L62" s="1468">
        <v>2.099236641221381</v>
      </c>
    </row>
    <row r="63" spans="1:12" ht="13.5" thickTop="1">
      <c r="A63" s="1769" t="s">
        <v>206</v>
      </c>
      <c r="B63" s="1770"/>
      <c r="C63" s="1770"/>
      <c r="D63" s="1770"/>
      <c r="E63" s="1770"/>
      <c r="F63" s="1770"/>
      <c r="G63" s="1770"/>
      <c r="H63" s="1770"/>
      <c r="I63" s="1770"/>
      <c r="J63" s="1770"/>
      <c r="K63" s="1770"/>
      <c r="L63" s="1771"/>
    </row>
    <row r="64" spans="1:12" ht="12.75">
      <c r="A64" s="217" t="s">
        <v>314</v>
      </c>
      <c r="B64" s="189">
        <v>100</v>
      </c>
      <c r="C64" s="77">
        <v>177.1</v>
      </c>
      <c r="D64" s="77">
        <v>185</v>
      </c>
      <c r="E64" s="77">
        <v>188.3</v>
      </c>
      <c r="F64" s="77">
        <v>201.9</v>
      </c>
      <c r="G64" s="77">
        <v>210</v>
      </c>
      <c r="H64" s="190">
        <v>214.8</v>
      </c>
      <c r="I64" s="191">
        <v>6.324110671936765</v>
      </c>
      <c r="J64" s="191">
        <v>1.7837837837837895</v>
      </c>
      <c r="K64" s="191">
        <v>14.073287307488044</v>
      </c>
      <c r="L64" s="192">
        <v>2.285714285714292</v>
      </c>
    </row>
    <row r="65" spans="1:12" ht="12.75">
      <c r="A65" s="662" t="s">
        <v>546</v>
      </c>
      <c r="B65" s="201">
        <v>51.53</v>
      </c>
      <c r="C65" s="195">
        <v>169.8</v>
      </c>
      <c r="D65" s="195">
        <v>179.9</v>
      </c>
      <c r="E65" s="195">
        <v>186.3</v>
      </c>
      <c r="F65" s="195">
        <v>196</v>
      </c>
      <c r="G65" s="195">
        <v>205.9</v>
      </c>
      <c r="H65" s="196">
        <v>214.8</v>
      </c>
      <c r="I65" s="199">
        <v>9.717314487632507</v>
      </c>
      <c r="J65" s="199">
        <v>3.5575319622012387</v>
      </c>
      <c r="K65" s="199">
        <v>15.297906602254429</v>
      </c>
      <c r="L65" s="200">
        <v>4.322486644001941</v>
      </c>
    </row>
    <row r="66" spans="1:12" ht="12.75">
      <c r="A66" s="663" t="s">
        <v>547</v>
      </c>
      <c r="B66" s="218">
        <v>48.47</v>
      </c>
      <c r="C66" s="206">
        <v>185</v>
      </c>
      <c r="D66" s="206">
        <v>190.4</v>
      </c>
      <c r="E66" s="206">
        <v>190.5</v>
      </c>
      <c r="F66" s="206">
        <v>208.3</v>
      </c>
      <c r="G66" s="206">
        <v>214.3</v>
      </c>
      <c r="H66" s="207">
        <v>214.7</v>
      </c>
      <c r="I66" s="208">
        <v>2.9729729729729684</v>
      </c>
      <c r="J66" s="208">
        <v>0.05252100840336027</v>
      </c>
      <c r="K66" s="208">
        <v>12.70341207349081</v>
      </c>
      <c r="L66" s="209">
        <v>0.18665422305178936</v>
      </c>
    </row>
    <row r="67" spans="1:12" ht="12.75">
      <c r="A67" s="183" t="s">
        <v>548</v>
      </c>
      <c r="B67" s="219">
        <v>81.26</v>
      </c>
      <c r="C67" s="195">
        <v>172.5</v>
      </c>
      <c r="D67" s="195">
        <v>179.8</v>
      </c>
      <c r="E67" s="195">
        <v>183.9</v>
      </c>
      <c r="F67" s="195">
        <v>193.6</v>
      </c>
      <c r="G67" s="195">
        <v>202.6</v>
      </c>
      <c r="H67" s="196">
        <v>208.2</v>
      </c>
      <c r="I67" s="199">
        <v>6.608695652173921</v>
      </c>
      <c r="J67" s="199">
        <v>2.2803114571746477</v>
      </c>
      <c r="K67" s="199">
        <v>13.213703099510596</v>
      </c>
      <c r="L67" s="200">
        <v>2.764067127344518</v>
      </c>
    </row>
    <row r="68" spans="1:12" ht="12.75">
      <c r="A68" s="183" t="s">
        <v>549</v>
      </c>
      <c r="B68" s="220">
        <v>18.74</v>
      </c>
      <c r="C68" s="206">
        <v>197.4</v>
      </c>
      <c r="D68" s="206">
        <v>207.4</v>
      </c>
      <c r="E68" s="206">
        <v>207.6</v>
      </c>
      <c r="F68" s="206">
        <v>238.2</v>
      </c>
      <c r="G68" s="206">
        <v>241.8</v>
      </c>
      <c r="H68" s="207">
        <v>243.4</v>
      </c>
      <c r="I68" s="208">
        <v>5.167173252279625</v>
      </c>
      <c r="J68" s="208">
        <v>0.09643201542913005</v>
      </c>
      <c r="K68" s="208">
        <v>17.24470134874761</v>
      </c>
      <c r="L68" s="209">
        <v>0.6617038875103418</v>
      </c>
    </row>
    <row r="69" spans="1:12" ht="12.75">
      <c r="A69" s="662" t="s">
        <v>550</v>
      </c>
      <c r="B69" s="219">
        <v>68.86</v>
      </c>
      <c r="C69" s="195">
        <v>173.3</v>
      </c>
      <c r="D69" s="195">
        <v>182.5</v>
      </c>
      <c r="E69" s="195">
        <v>186.9</v>
      </c>
      <c r="F69" s="195">
        <v>201.1</v>
      </c>
      <c r="G69" s="195">
        <v>209.7</v>
      </c>
      <c r="H69" s="196">
        <v>216.3</v>
      </c>
      <c r="I69" s="199">
        <v>7.847663012117707</v>
      </c>
      <c r="J69" s="199">
        <v>2.4109589041095774</v>
      </c>
      <c r="K69" s="199">
        <v>15.730337078651672</v>
      </c>
      <c r="L69" s="200">
        <v>3.1473533619456475</v>
      </c>
    </row>
    <row r="70" spans="1:12" ht="12.75">
      <c r="A70" s="663" t="s">
        <v>551</v>
      </c>
      <c r="B70" s="220">
        <v>31.14</v>
      </c>
      <c r="C70" s="206">
        <v>185.7</v>
      </c>
      <c r="D70" s="206">
        <v>190.5</v>
      </c>
      <c r="E70" s="206">
        <v>191.5</v>
      </c>
      <c r="F70" s="206">
        <v>203.7</v>
      </c>
      <c r="G70" s="206">
        <v>210.6</v>
      </c>
      <c r="H70" s="207">
        <v>211.5</v>
      </c>
      <c r="I70" s="208">
        <v>3.123317178244477</v>
      </c>
      <c r="J70" s="208">
        <v>0.5249343832020941</v>
      </c>
      <c r="K70" s="208">
        <v>10.443864229765026</v>
      </c>
      <c r="L70" s="209">
        <v>0.42735042735043294</v>
      </c>
    </row>
    <row r="71" spans="1:12" ht="12.75">
      <c r="A71" s="183" t="s">
        <v>552</v>
      </c>
      <c r="B71" s="219">
        <v>17.03</v>
      </c>
      <c r="C71" s="195">
        <v>221.9</v>
      </c>
      <c r="D71" s="195">
        <v>227.5</v>
      </c>
      <c r="E71" s="195">
        <v>227.4</v>
      </c>
      <c r="F71" s="195">
        <v>266.8</v>
      </c>
      <c r="G71" s="195">
        <v>272.5</v>
      </c>
      <c r="H71" s="196">
        <v>278.5</v>
      </c>
      <c r="I71" s="199">
        <v>2.478593961243817</v>
      </c>
      <c r="J71" s="199">
        <v>-0.0439560439560438</v>
      </c>
      <c r="K71" s="199">
        <v>22.471416007036055</v>
      </c>
      <c r="L71" s="200">
        <v>2.2018348623853257</v>
      </c>
    </row>
    <row r="72" spans="1:12" ht="12.75">
      <c r="A72" s="221" t="s">
        <v>553</v>
      </c>
      <c r="B72" s="220">
        <v>82.97</v>
      </c>
      <c r="C72" s="206">
        <v>167.9</v>
      </c>
      <c r="D72" s="206">
        <v>176.3</v>
      </c>
      <c r="E72" s="206">
        <v>180.3</v>
      </c>
      <c r="F72" s="206">
        <v>188.6</v>
      </c>
      <c r="G72" s="206">
        <v>197.1</v>
      </c>
      <c r="H72" s="207">
        <v>201.7</v>
      </c>
      <c r="I72" s="208">
        <v>7.385348421679566</v>
      </c>
      <c r="J72" s="208">
        <v>2.268859897901308</v>
      </c>
      <c r="K72" s="208">
        <v>11.869107043815859</v>
      </c>
      <c r="L72" s="209">
        <v>2.3338406900050614</v>
      </c>
    </row>
    <row r="73" spans="1:12" ht="12.75">
      <c r="A73" s="222" t="s">
        <v>554</v>
      </c>
      <c r="B73" s="223">
        <v>3.0403594784183583</v>
      </c>
      <c r="C73" s="224">
        <v>418.3</v>
      </c>
      <c r="D73" s="224">
        <v>418.3</v>
      </c>
      <c r="E73" s="224">
        <v>418.3</v>
      </c>
      <c r="F73" s="224">
        <v>577.1</v>
      </c>
      <c r="G73" s="224">
        <v>577.1</v>
      </c>
      <c r="H73" s="225">
        <v>577.1</v>
      </c>
      <c r="I73" s="199">
        <v>0</v>
      </c>
      <c r="J73" s="199">
        <v>0</v>
      </c>
      <c r="K73" s="199">
        <v>37.96318431747551</v>
      </c>
      <c r="L73" s="200">
        <v>0</v>
      </c>
    </row>
    <row r="74" spans="1:12" ht="12.75">
      <c r="A74" s="226" t="s">
        <v>555</v>
      </c>
      <c r="B74" s="205">
        <v>96.95964052158165</v>
      </c>
      <c r="C74" s="206">
        <v>169.6</v>
      </c>
      <c r="D74" s="206">
        <v>177.7</v>
      </c>
      <c r="E74" s="206">
        <v>181.1</v>
      </c>
      <c r="F74" s="206">
        <v>190.2</v>
      </c>
      <c r="G74" s="206">
        <v>198.5</v>
      </c>
      <c r="H74" s="207">
        <v>203.4</v>
      </c>
      <c r="I74" s="208">
        <v>6.780660377358487</v>
      </c>
      <c r="J74" s="208">
        <v>1.9133370849746711</v>
      </c>
      <c r="K74" s="208">
        <v>12.31363887355053</v>
      </c>
      <c r="L74" s="209">
        <v>2.4685138539042697</v>
      </c>
    </row>
    <row r="75" spans="1:12" ht="12.75">
      <c r="A75" s="1766" t="s">
        <v>207</v>
      </c>
      <c r="B75" s="1767"/>
      <c r="C75" s="1767"/>
      <c r="D75" s="1767"/>
      <c r="E75" s="1767"/>
      <c r="F75" s="1767"/>
      <c r="G75" s="1767"/>
      <c r="H75" s="1768"/>
      <c r="I75" s="1767"/>
      <c r="J75" s="1767"/>
      <c r="K75" s="1767"/>
      <c r="L75" s="227"/>
    </row>
    <row r="76" spans="1:12" ht="12.75">
      <c r="A76" s="183" t="s">
        <v>314</v>
      </c>
      <c r="B76" s="1327">
        <v>100</v>
      </c>
      <c r="C76" s="1328">
        <v>188.6</v>
      </c>
      <c r="D76" s="1328">
        <v>199.8</v>
      </c>
      <c r="E76" s="1328">
        <v>202.7</v>
      </c>
      <c r="F76" s="1328">
        <v>218.3</v>
      </c>
      <c r="G76" s="1328">
        <v>225.9</v>
      </c>
      <c r="H76" s="190">
        <v>230.1</v>
      </c>
      <c r="I76" s="1331">
        <v>7.476139978791082</v>
      </c>
      <c r="J76" s="1331">
        <v>1.4514514514514474</v>
      </c>
      <c r="K76" s="1331">
        <v>13.517513566847555</v>
      </c>
      <c r="L76" s="1332">
        <v>1.859229747675954</v>
      </c>
    </row>
    <row r="77" spans="1:12" ht="12.75">
      <c r="A77" s="662" t="s">
        <v>546</v>
      </c>
      <c r="B77" s="201">
        <v>54.98</v>
      </c>
      <c r="C77" s="195">
        <v>181.6</v>
      </c>
      <c r="D77" s="195">
        <v>197.6</v>
      </c>
      <c r="E77" s="195">
        <v>202.7</v>
      </c>
      <c r="F77" s="195">
        <v>214.1</v>
      </c>
      <c r="G77" s="195">
        <v>223.3</v>
      </c>
      <c r="H77" s="196">
        <v>230.8</v>
      </c>
      <c r="I77" s="199">
        <v>11.618942731277528</v>
      </c>
      <c r="J77" s="199">
        <v>2.5809716599190153</v>
      </c>
      <c r="K77" s="199">
        <v>13.86285150468673</v>
      </c>
      <c r="L77" s="200">
        <v>3.3587102552619825</v>
      </c>
    </row>
    <row r="78" spans="1:12" ht="12.75">
      <c r="A78" s="228" t="s">
        <v>547</v>
      </c>
      <c r="B78" s="218">
        <v>45.02</v>
      </c>
      <c r="C78" s="206">
        <v>197.3</v>
      </c>
      <c r="D78" s="206">
        <v>202.5</v>
      </c>
      <c r="E78" s="206">
        <v>202.7</v>
      </c>
      <c r="F78" s="206">
        <v>223.3</v>
      </c>
      <c r="G78" s="206">
        <v>229</v>
      </c>
      <c r="H78" s="207">
        <v>229.3</v>
      </c>
      <c r="I78" s="208">
        <v>2.736948808920417</v>
      </c>
      <c r="J78" s="208">
        <v>0.09876543209877298</v>
      </c>
      <c r="K78" s="208">
        <v>13.122841637888527</v>
      </c>
      <c r="L78" s="209">
        <v>0.1310043668122347</v>
      </c>
    </row>
    <row r="79" spans="1:12" ht="12.75">
      <c r="A79" s="222" t="s">
        <v>554</v>
      </c>
      <c r="B79" s="223">
        <v>2.5436097629598367</v>
      </c>
      <c r="C79" s="224">
        <v>451.6</v>
      </c>
      <c r="D79" s="224">
        <v>451.7</v>
      </c>
      <c r="E79" s="224">
        <v>451.7</v>
      </c>
      <c r="F79" s="224">
        <v>613.3</v>
      </c>
      <c r="G79" s="224">
        <v>613.3</v>
      </c>
      <c r="H79" s="225">
        <v>613.3</v>
      </c>
      <c r="I79" s="199">
        <v>0.02214348981399894</v>
      </c>
      <c r="J79" s="199">
        <v>0</v>
      </c>
      <c r="K79" s="199">
        <v>35.7759574939119</v>
      </c>
      <c r="L79" s="200">
        <v>0</v>
      </c>
    </row>
    <row r="80" spans="1:12" ht="12.75">
      <c r="A80" s="226" t="s">
        <v>555</v>
      </c>
      <c r="B80" s="205">
        <v>97.45639023704015</v>
      </c>
      <c r="C80" s="206">
        <v>181.8</v>
      </c>
      <c r="D80" s="206">
        <v>193.3</v>
      </c>
      <c r="E80" s="206">
        <v>196.2</v>
      </c>
      <c r="F80" s="206">
        <v>208</v>
      </c>
      <c r="G80" s="206">
        <v>215.8</v>
      </c>
      <c r="H80" s="207">
        <v>220.1</v>
      </c>
      <c r="I80" s="208">
        <v>7.920792079207899</v>
      </c>
      <c r="J80" s="208">
        <v>1.500258665287106</v>
      </c>
      <c r="K80" s="208">
        <v>12.181447502548409</v>
      </c>
      <c r="L80" s="209">
        <v>1.99258572752548</v>
      </c>
    </row>
    <row r="81" spans="1:12" ht="12.75">
      <c r="A81" s="486" t="s">
        <v>208</v>
      </c>
      <c r="B81" s="229"/>
      <c r="C81" s="230"/>
      <c r="D81" s="231"/>
      <c r="E81" s="231"/>
      <c r="F81" s="231"/>
      <c r="G81" s="231"/>
      <c r="H81" s="231"/>
      <c r="I81" s="231"/>
      <c r="J81" s="231"/>
      <c r="K81" s="231"/>
      <c r="L81" s="232"/>
    </row>
    <row r="82" spans="1:12" ht="12.75">
      <c r="A82" s="217" t="s">
        <v>314</v>
      </c>
      <c r="B82" s="189">
        <v>100</v>
      </c>
      <c r="C82" s="77">
        <v>187.2</v>
      </c>
      <c r="D82" s="77">
        <v>197</v>
      </c>
      <c r="E82" s="77">
        <v>199.9</v>
      </c>
      <c r="F82" s="77">
        <v>215.4</v>
      </c>
      <c r="G82" s="77">
        <v>221.5</v>
      </c>
      <c r="H82" s="190">
        <v>225.2</v>
      </c>
      <c r="I82" s="191">
        <v>6.784188034188048</v>
      </c>
      <c r="J82" s="191">
        <v>1.4720812182741128</v>
      </c>
      <c r="K82" s="191">
        <v>12.65632816408204</v>
      </c>
      <c r="L82" s="192">
        <v>1.6704288939051821</v>
      </c>
    </row>
    <row r="83" spans="1:12" ht="12.75">
      <c r="A83" s="662" t="s">
        <v>546</v>
      </c>
      <c r="B83" s="201">
        <v>53.04</v>
      </c>
      <c r="C83" s="195">
        <v>182.2</v>
      </c>
      <c r="D83" s="195">
        <v>196.2</v>
      </c>
      <c r="E83" s="195">
        <v>201.6</v>
      </c>
      <c r="F83" s="195">
        <v>214.2</v>
      </c>
      <c r="G83" s="195">
        <v>221.4</v>
      </c>
      <c r="H83" s="196">
        <v>228</v>
      </c>
      <c r="I83" s="199">
        <v>10.64763995609222</v>
      </c>
      <c r="J83" s="199">
        <v>2.7522935779816606</v>
      </c>
      <c r="K83" s="199">
        <v>13.095238095238088</v>
      </c>
      <c r="L83" s="200">
        <v>2.9810298102981108</v>
      </c>
    </row>
    <row r="84" spans="1:12" ht="12.75">
      <c r="A84" s="663" t="s">
        <v>547</v>
      </c>
      <c r="B84" s="202">
        <v>46.96</v>
      </c>
      <c r="C84" s="233">
        <v>192.9</v>
      </c>
      <c r="D84" s="206">
        <v>197.9</v>
      </c>
      <c r="E84" s="206">
        <v>198</v>
      </c>
      <c r="F84" s="206">
        <v>216.8</v>
      </c>
      <c r="G84" s="206">
        <v>221.7</v>
      </c>
      <c r="H84" s="207">
        <v>222.1</v>
      </c>
      <c r="I84" s="208">
        <v>2.6438569206843</v>
      </c>
      <c r="J84" s="208">
        <v>0.05053057099544844</v>
      </c>
      <c r="K84" s="208">
        <v>12.171717171717162</v>
      </c>
      <c r="L84" s="209">
        <v>0.18042399639153928</v>
      </c>
    </row>
    <row r="85" spans="1:12" ht="12.75">
      <c r="A85" s="210" t="s">
        <v>554</v>
      </c>
      <c r="B85" s="223">
        <v>2.332799605862791</v>
      </c>
      <c r="C85" s="195">
        <v>492.7</v>
      </c>
      <c r="D85" s="195">
        <v>492.6</v>
      </c>
      <c r="E85" s="195">
        <v>492.6</v>
      </c>
      <c r="F85" s="195">
        <v>655.6</v>
      </c>
      <c r="G85" s="195">
        <v>657.8</v>
      </c>
      <c r="H85" s="196">
        <v>657.8</v>
      </c>
      <c r="I85" s="199">
        <v>-0.020296326364928063</v>
      </c>
      <c r="J85" s="199">
        <v>0</v>
      </c>
      <c r="K85" s="199">
        <v>33.53633779943158</v>
      </c>
      <c r="L85" s="200">
        <v>0</v>
      </c>
    </row>
    <row r="86" spans="1:12" ht="13.5" thickBot="1">
      <c r="A86" s="211" t="s">
        <v>555</v>
      </c>
      <c r="B86" s="212">
        <v>97.66720039413721</v>
      </c>
      <c r="C86" s="213">
        <v>179.9</v>
      </c>
      <c r="D86" s="213">
        <v>189.9</v>
      </c>
      <c r="E86" s="234">
        <v>192.9</v>
      </c>
      <c r="F86" s="213">
        <v>204.9</v>
      </c>
      <c r="G86" s="213">
        <v>211.1</v>
      </c>
      <c r="H86" s="214">
        <v>214.8</v>
      </c>
      <c r="I86" s="215">
        <v>7.226236798221237</v>
      </c>
      <c r="J86" s="215">
        <v>1.5797788309636758</v>
      </c>
      <c r="K86" s="215">
        <v>11.35303265940901</v>
      </c>
      <c r="L86" s="216">
        <v>1.7527238275698807</v>
      </c>
    </row>
    <row r="87" spans="1:2" ht="13.5" thickTop="1">
      <c r="A87" s="18" t="s">
        <v>299</v>
      </c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 hidden="1"/>
    <row r="94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9" ht="12.75" hidden="1"/>
    <row r="110" ht="12.75" hidden="1"/>
    <row r="118" ht="12.75" hidden="1"/>
    <row r="121" ht="12.75" hidden="1"/>
    <row r="122" ht="12.75" hidden="1"/>
    <row r="123" ht="12.75" hidden="1"/>
    <row r="126" ht="12.75" hidden="1"/>
    <row r="127" ht="12.75" hidden="1"/>
    <row r="128" ht="12.75" hidden="1"/>
    <row r="129" ht="12.75" hidden="1"/>
    <row r="131" ht="12.75" hidden="1"/>
    <row r="132" ht="12.75" hidden="1"/>
    <row r="134" ht="12.75" hidden="1"/>
    <row r="135" ht="12.75" hidden="1"/>
    <row r="136" ht="12.75" hidden="1"/>
  </sheetData>
  <sheetProtection/>
  <mergeCells count="9">
    <mergeCell ref="D6:F6"/>
    <mergeCell ref="A75:K75"/>
    <mergeCell ref="A1:L1"/>
    <mergeCell ref="A63:L63"/>
    <mergeCell ref="J6:K6"/>
    <mergeCell ref="A5:L5"/>
    <mergeCell ref="A2:L2"/>
    <mergeCell ref="A4:L4"/>
    <mergeCell ref="G6:H6"/>
  </mergeCells>
  <printOptions/>
  <pageMargins left="0.68" right="0.75" top="0.91" bottom="1" header="0.5" footer="0.5"/>
  <pageSetup fitToHeight="1" fitToWidth="1" horizontalDpi="300" verticalDpi="300" orientation="portrait" paperSize="9" scale="6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zoomScalePageLayoutView="0" workbookViewId="0" topLeftCell="A1">
      <selection activeCell="G61" sqref="G61"/>
    </sheetView>
  </sheetViews>
  <sheetFormatPr defaultColWidth="9.140625" defaultRowHeight="12.75"/>
  <cols>
    <col min="1" max="1" width="36.8515625" style="18" bestFit="1" customWidth="1"/>
    <col min="2" max="2" width="9.140625" style="18" customWidth="1"/>
    <col min="3" max="4" width="0" style="18" hidden="1" customWidth="1"/>
    <col min="5" max="16384" width="9.140625" style="18" customWidth="1"/>
  </cols>
  <sheetData>
    <row r="1" spans="1:14" ht="12.75">
      <c r="A1" s="1664" t="s">
        <v>766</v>
      </c>
      <c r="B1" s="1664"/>
      <c r="C1" s="1664"/>
      <c r="D1" s="1664"/>
      <c r="E1" s="1664"/>
      <c r="F1" s="1664"/>
      <c r="G1" s="1664"/>
      <c r="H1" s="1664"/>
      <c r="I1" s="1664"/>
      <c r="J1" s="1664"/>
      <c r="K1" s="248"/>
      <c r="L1" s="248"/>
      <c r="M1" s="248"/>
      <c r="N1" s="248"/>
    </row>
    <row r="2" spans="1:14" ht="15.75">
      <c r="A2" s="1701" t="s">
        <v>889</v>
      </c>
      <c r="B2" s="1701"/>
      <c r="C2" s="1701"/>
      <c r="D2" s="1701"/>
      <c r="E2" s="1701"/>
      <c r="F2" s="1701"/>
      <c r="G2" s="1701"/>
      <c r="H2" s="1701"/>
      <c r="I2" s="1701"/>
      <c r="J2" s="1701"/>
      <c r="K2" s="248"/>
      <c r="L2" s="248"/>
      <c r="M2" s="248"/>
      <c r="N2" s="248"/>
    </row>
    <row r="3" spans="1:14" ht="12.75">
      <c r="A3" s="1777" t="s">
        <v>148</v>
      </c>
      <c r="B3" s="1777"/>
      <c r="C3" s="1777"/>
      <c r="D3" s="1777"/>
      <c r="E3" s="1777"/>
      <c r="F3" s="1777"/>
      <c r="G3" s="1777"/>
      <c r="H3" s="1777"/>
      <c r="I3" s="1777"/>
      <c r="J3" s="1777"/>
      <c r="K3" s="248"/>
      <c r="L3" s="248"/>
      <c r="M3" s="248"/>
      <c r="N3" s="248"/>
    </row>
    <row r="4" spans="1:11" ht="12.75">
      <c r="A4" s="1778" t="s">
        <v>85</v>
      </c>
      <c r="B4" s="1778"/>
      <c r="C4" s="1778"/>
      <c r="D4" s="1778"/>
      <c r="E4" s="1778"/>
      <c r="F4" s="1778"/>
      <c r="G4" s="1778"/>
      <c r="H4" s="1778"/>
      <c r="I4" s="1778"/>
      <c r="J4" s="1778"/>
      <c r="K4" s="716"/>
    </row>
    <row r="5" spans="1:14" ht="13.5" thickBot="1">
      <c r="A5" s="1727" t="str">
        <f>CPI!A5</f>
        <v>Mid-Sept 2008 </v>
      </c>
      <c r="B5" s="1727"/>
      <c r="C5" s="1727"/>
      <c r="D5" s="1727"/>
      <c r="E5" s="1727"/>
      <c r="F5" s="1727"/>
      <c r="G5" s="1727"/>
      <c r="H5" s="1727"/>
      <c r="I5" s="1727"/>
      <c r="J5" s="1727"/>
      <c r="K5" s="248"/>
      <c r="L5" s="248"/>
      <c r="M5" s="248"/>
      <c r="N5" s="248"/>
    </row>
    <row r="6" spans="1:14" ht="12.75">
      <c r="A6" s="1774" t="s">
        <v>578</v>
      </c>
      <c r="B6" s="317" t="s">
        <v>149</v>
      </c>
      <c r="C6" s="318"/>
      <c r="D6" s="318"/>
      <c r="E6" s="319" t="s">
        <v>210</v>
      </c>
      <c r="F6" s="320" t="str">
        <f>CPI!C6</f>
        <v>2006/07</v>
      </c>
      <c r="G6" s="321" t="str">
        <f>CPI!D6</f>
        <v>2007/08</v>
      </c>
      <c r="H6" s="322" t="str">
        <f>CPI!G6</f>
        <v>2008/09P</v>
      </c>
      <c r="I6" s="1775" t="s">
        <v>407</v>
      </c>
      <c r="J6" s="1776"/>
      <c r="K6" s="248"/>
      <c r="L6" s="248"/>
      <c r="M6" s="248"/>
      <c r="N6" s="248"/>
    </row>
    <row r="7" spans="1:14" ht="12.75">
      <c r="A7" s="1758"/>
      <c r="B7" s="244" t="s">
        <v>150</v>
      </c>
      <c r="C7" s="324"/>
      <c r="D7" s="324"/>
      <c r="E7" s="325" t="s">
        <v>149</v>
      </c>
      <c r="F7" s="1326" t="str">
        <f>CPI!H7</f>
        <v>Aug/Sept</v>
      </c>
      <c r="G7" s="1326" t="str">
        <f>F7</f>
        <v>Aug/Sept</v>
      </c>
      <c r="H7" s="1326" t="str">
        <f>F7</f>
        <v>Aug/Sept</v>
      </c>
      <c r="I7" s="326" t="str">
        <f>G6</f>
        <v>2007/08</v>
      </c>
      <c r="J7" s="327" t="str">
        <f>H6</f>
        <v>2008/09P</v>
      </c>
      <c r="K7" s="248"/>
      <c r="L7" s="248"/>
      <c r="M7" s="248"/>
      <c r="N7" s="248"/>
    </row>
    <row r="8" spans="1:14" ht="12.75">
      <c r="A8" s="281" t="s">
        <v>211</v>
      </c>
      <c r="B8" s="487">
        <v>100</v>
      </c>
      <c r="C8" s="283"/>
      <c r="D8" s="268"/>
      <c r="E8" s="284">
        <v>100</v>
      </c>
      <c r="F8" s="285">
        <v>174.23311</v>
      </c>
      <c r="G8" s="77">
        <v>183.62887000000003</v>
      </c>
      <c r="H8" s="286">
        <v>205.79162</v>
      </c>
      <c r="I8" s="28">
        <v>5.4</v>
      </c>
      <c r="J8" s="69">
        <v>12.1</v>
      </c>
      <c r="K8" s="248"/>
      <c r="M8" s="248"/>
      <c r="N8" s="248"/>
    </row>
    <row r="9" spans="1:14" ht="12.75">
      <c r="A9" s="281"/>
      <c r="B9" s="487"/>
      <c r="C9" s="283"/>
      <c r="D9" s="268"/>
      <c r="E9" s="284"/>
      <c r="F9" s="287"/>
      <c r="G9" s="288"/>
      <c r="H9" s="289"/>
      <c r="I9" s="28"/>
      <c r="J9" s="69"/>
      <c r="K9" s="248"/>
      <c r="M9" s="248"/>
      <c r="N9" s="248"/>
    </row>
    <row r="10" spans="1:14" ht="12.75">
      <c r="A10" s="281" t="s">
        <v>212</v>
      </c>
      <c r="B10" s="487">
        <v>53.2</v>
      </c>
      <c r="C10" s="283"/>
      <c r="D10" s="283"/>
      <c r="E10" s="284">
        <v>45.53</v>
      </c>
      <c r="F10" s="285">
        <v>180.9238743685482</v>
      </c>
      <c r="G10" s="77">
        <v>193.8783878761257</v>
      </c>
      <c r="H10" s="286">
        <v>226.43446079508016</v>
      </c>
      <c r="I10" s="28">
        <v>7.2</v>
      </c>
      <c r="J10" s="69">
        <v>16.8</v>
      </c>
      <c r="K10" s="248"/>
      <c r="M10" s="248"/>
      <c r="N10" s="248"/>
    </row>
    <row r="11" spans="1:14" ht="12.75">
      <c r="A11" s="290"/>
      <c r="B11" s="488"/>
      <c r="C11" s="202"/>
      <c r="D11" s="202"/>
      <c r="E11" s="292"/>
      <c r="F11" s="293"/>
      <c r="G11" s="32"/>
      <c r="H11" s="294"/>
      <c r="I11" s="295"/>
      <c r="J11" s="296"/>
      <c r="K11" s="248"/>
      <c r="M11" s="248"/>
      <c r="N11" s="248"/>
    </row>
    <row r="12" spans="1:14" ht="12.75">
      <c r="A12" s="297" t="s">
        <v>160</v>
      </c>
      <c r="B12" s="489"/>
      <c r="C12" s="219"/>
      <c r="D12" s="219"/>
      <c r="E12" s="299"/>
      <c r="F12" s="293"/>
      <c r="G12" s="32"/>
      <c r="H12" s="294"/>
      <c r="I12" s="295"/>
      <c r="J12" s="296"/>
      <c r="K12" s="248"/>
      <c r="M12" s="248"/>
      <c r="N12" s="248"/>
    </row>
    <row r="13" spans="1:14" ht="12.75">
      <c r="A13" s="300" t="s">
        <v>213</v>
      </c>
      <c r="B13" s="489">
        <v>14.16</v>
      </c>
      <c r="C13" s="202"/>
      <c r="D13" s="202"/>
      <c r="E13" s="299">
        <v>0</v>
      </c>
      <c r="F13" s="293">
        <v>167.7</v>
      </c>
      <c r="G13" s="32">
        <v>184.1</v>
      </c>
      <c r="H13" s="294">
        <v>236.3</v>
      </c>
      <c r="I13" s="30">
        <v>9.8</v>
      </c>
      <c r="J13" s="70">
        <v>28.4</v>
      </c>
      <c r="K13" s="248"/>
      <c r="L13" s="302"/>
      <c r="M13" s="248"/>
      <c r="N13" s="248"/>
    </row>
    <row r="14" spans="1:14" ht="12.75">
      <c r="A14" s="300" t="s">
        <v>214</v>
      </c>
      <c r="B14" s="489">
        <v>1.79</v>
      </c>
      <c r="C14" s="202">
        <v>1.79</v>
      </c>
      <c r="D14" s="202">
        <v>0.8261940952937737</v>
      </c>
      <c r="E14" s="299">
        <v>2.62</v>
      </c>
      <c r="F14" s="293">
        <v>216.9</v>
      </c>
      <c r="G14" s="32">
        <v>237</v>
      </c>
      <c r="H14" s="294">
        <v>253.2</v>
      </c>
      <c r="I14" s="30">
        <v>9.3</v>
      </c>
      <c r="J14" s="70">
        <v>6.8</v>
      </c>
      <c r="K14" s="248"/>
      <c r="L14" s="302"/>
      <c r="M14" s="248"/>
      <c r="N14" s="248"/>
    </row>
    <row r="15" spans="1:14" ht="12.75">
      <c r="A15" s="300" t="s">
        <v>215</v>
      </c>
      <c r="B15" s="489">
        <v>2.05</v>
      </c>
      <c r="C15" s="202">
        <v>2.05</v>
      </c>
      <c r="D15" s="202">
        <v>0.946199941537562</v>
      </c>
      <c r="E15" s="299">
        <v>3</v>
      </c>
      <c r="F15" s="293">
        <v>162.1</v>
      </c>
      <c r="G15" s="32">
        <v>176.2</v>
      </c>
      <c r="H15" s="294">
        <v>195.8</v>
      </c>
      <c r="I15" s="30">
        <v>8.7</v>
      </c>
      <c r="J15" s="70">
        <v>11.1</v>
      </c>
      <c r="K15" s="248"/>
      <c r="L15" s="302"/>
      <c r="M15" s="248"/>
      <c r="N15" s="248"/>
    </row>
    <row r="16" spans="1:14" ht="12.75">
      <c r="A16" s="297" t="s">
        <v>164</v>
      </c>
      <c r="B16" s="489">
        <v>2.73</v>
      </c>
      <c r="C16" s="202">
        <v>2.73</v>
      </c>
      <c r="D16" s="202">
        <v>1.2600613855597778</v>
      </c>
      <c r="E16" s="299">
        <v>3.99</v>
      </c>
      <c r="F16" s="293">
        <v>169.7</v>
      </c>
      <c r="G16" s="32">
        <v>199.9</v>
      </c>
      <c r="H16" s="294">
        <v>247.2</v>
      </c>
      <c r="I16" s="30">
        <v>17.8</v>
      </c>
      <c r="J16" s="70">
        <v>23.7</v>
      </c>
      <c r="K16" s="248"/>
      <c r="L16" s="302"/>
      <c r="M16" s="248"/>
      <c r="N16" s="195"/>
    </row>
    <row r="17" spans="1:14" ht="12.75">
      <c r="A17" s="303" t="s">
        <v>216</v>
      </c>
      <c r="B17" s="489">
        <v>7.89</v>
      </c>
      <c r="C17" s="202"/>
      <c r="D17" s="202"/>
      <c r="E17" s="299">
        <v>0</v>
      </c>
      <c r="F17" s="293">
        <v>187.6</v>
      </c>
      <c r="G17" s="32">
        <v>236.4</v>
      </c>
      <c r="H17" s="294">
        <v>201.9</v>
      </c>
      <c r="I17" s="30">
        <v>26</v>
      </c>
      <c r="J17" s="70">
        <v>-14.6</v>
      </c>
      <c r="K17" s="248"/>
      <c r="L17" s="302"/>
      <c r="M17" s="248"/>
      <c r="N17" s="248"/>
    </row>
    <row r="18" spans="1:14" ht="12.75" hidden="1">
      <c r="A18" s="304" t="s">
        <v>217</v>
      </c>
      <c r="B18" s="489"/>
      <c r="C18" s="202"/>
      <c r="D18" s="202"/>
      <c r="E18" s="299">
        <v>0</v>
      </c>
      <c r="F18" s="293">
        <v>185.2</v>
      </c>
      <c r="G18" s="32">
        <v>244.9</v>
      </c>
      <c r="H18" s="294">
        <v>194.2</v>
      </c>
      <c r="I18" s="30">
        <v>32.2</v>
      </c>
      <c r="J18" s="70">
        <v>-20.7</v>
      </c>
      <c r="K18" s="248"/>
      <c r="L18" s="302"/>
      <c r="M18" s="248"/>
      <c r="N18" s="248"/>
    </row>
    <row r="19" spans="1:14" ht="12.75" hidden="1">
      <c r="A19" s="305" t="s">
        <v>218</v>
      </c>
      <c r="B19" s="489"/>
      <c r="C19" s="202"/>
      <c r="D19" s="202"/>
      <c r="E19" s="299">
        <v>0</v>
      </c>
      <c r="F19" s="293">
        <v>185.9</v>
      </c>
      <c r="G19" s="32">
        <v>253.1</v>
      </c>
      <c r="H19" s="294">
        <v>192</v>
      </c>
      <c r="I19" s="30">
        <v>36.1</v>
      </c>
      <c r="J19" s="70">
        <v>-24.1</v>
      </c>
      <c r="K19" s="248"/>
      <c r="L19" s="302"/>
      <c r="M19" s="248"/>
      <c r="N19" s="248"/>
    </row>
    <row r="20" spans="1:14" ht="12.75" hidden="1">
      <c r="A20" s="305" t="s">
        <v>219</v>
      </c>
      <c r="B20" s="489"/>
      <c r="C20" s="202"/>
      <c r="D20" s="202"/>
      <c r="E20" s="299">
        <v>0</v>
      </c>
      <c r="F20" s="293">
        <v>206.1</v>
      </c>
      <c r="G20" s="32">
        <v>224.6</v>
      </c>
      <c r="H20" s="294">
        <v>223.3</v>
      </c>
      <c r="I20" s="30">
        <v>9</v>
      </c>
      <c r="J20" s="70">
        <v>-0.6</v>
      </c>
      <c r="K20" s="248"/>
      <c r="L20" s="302"/>
      <c r="M20" s="248"/>
      <c r="N20" s="248"/>
    </row>
    <row r="21" spans="1:14" ht="12.75" hidden="1">
      <c r="A21" s="304" t="s">
        <v>220</v>
      </c>
      <c r="B21" s="489"/>
      <c r="C21" s="202"/>
      <c r="D21" s="202"/>
      <c r="E21" s="299">
        <v>0</v>
      </c>
      <c r="F21" s="293">
        <v>195</v>
      </c>
      <c r="G21" s="32">
        <v>199.1</v>
      </c>
      <c r="H21" s="294">
        <v>228.4</v>
      </c>
      <c r="I21" s="30">
        <v>2.1</v>
      </c>
      <c r="J21" s="70">
        <v>14.7</v>
      </c>
      <c r="K21" s="248"/>
      <c r="L21" s="302"/>
      <c r="M21" s="248"/>
      <c r="N21" s="248"/>
    </row>
    <row r="22" spans="1:14" ht="12.75" hidden="1">
      <c r="A22" s="305" t="s">
        <v>221</v>
      </c>
      <c r="B22" s="489"/>
      <c r="C22" s="202"/>
      <c r="D22" s="202"/>
      <c r="E22" s="299">
        <v>0</v>
      </c>
      <c r="F22" s="293">
        <v>194.8</v>
      </c>
      <c r="G22" s="32">
        <v>200.7</v>
      </c>
      <c r="H22" s="294">
        <v>230.8</v>
      </c>
      <c r="I22" s="30">
        <v>3</v>
      </c>
      <c r="J22" s="70">
        <v>15</v>
      </c>
      <c r="K22" s="248"/>
      <c r="L22" s="302"/>
      <c r="M22" s="248"/>
      <c r="N22" s="248"/>
    </row>
    <row r="23" spans="1:14" ht="12.75" hidden="1">
      <c r="A23" s="305" t="s">
        <v>222</v>
      </c>
      <c r="B23" s="489"/>
      <c r="C23" s="202"/>
      <c r="D23" s="202"/>
      <c r="E23" s="299">
        <v>0</v>
      </c>
      <c r="F23" s="293">
        <v>195.6</v>
      </c>
      <c r="G23" s="32">
        <v>152.5</v>
      </c>
      <c r="H23" s="294">
        <v>168.9</v>
      </c>
      <c r="I23" s="30">
        <v>-22</v>
      </c>
      <c r="J23" s="70">
        <v>10.8</v>
      </c>
      <c r="K23" s="248"/>
      <c r="L23" s="302"/>
      <c r="M23" s="248"/>
      <c r="N23" s="248"/>
    </row>
    <row r="24" spans="1:12" ht="12.75">
      <c r="A24" s="297" t="s">
        <v>173</v>
      </c>
      <c r="B24" s="489">
        <v>1.85</v>
      </c>
      <c r="C24" s="202">
        <v>1.85</v>
      </c>
      <c r="D24" s="202">
        <v>0.8538877521192633</v>
      </c>
      <c r="E24" s="299">
        <v>2.7</v>
      </c>
      <c r="F24" s="293">
        <v>167.8</v>
      </c>
      <c r="G24" s="32">
        <v>189.9</v>
      </c>
      <c r="H24" s="294">
        <v>215</v>
      </c>
      <c r="I24" s="30">
        <v>13.2</v>
      </c>
      <c r="J24" s="70">
        <v>13.2</v>
      </c>
      <c r="L24" s="302"/>
    </row>
    <row r="25" spans="1:12" ht="12.75">
      <c r="A25" s="297" t="s">
        <v>174</v>
      </c>
      <c r="B25" s="489">
        <v>5.21</v>
      </c>
      <c r="C25" s="202">
        <v>5.21</v>
      </c>
      <c r="D25" s="202">
        <v>2.404732534346682</v>
      </c>
      <c r="E25" s="299">
        <v>7.61</v>
      </c>
      <c r="F25" s="293">
        <v>179.8</v>
      </c>
      <c r="G25" s="32">
        <v>193.8</v>
      </c>
      <c r="H25" s="294">
        <v>221.9</v>
      </c>
      <c r="I25" s="30">
        <v>7.8</v>
      </c>
      <c r="J25" s="70">
        <v>14.5</v>
      </c>
      <c r="L25" s="302"/>
    </row>
    <row r="26" spans="1:12" ht="12.75">
      <c r="A26" s="297" t="s">
        <v>175</v>
      </c>
      <c r="B26" s="489">
        <v>4.05</v>
      </c>
      <c r="C26" s="202">
        <v>4.05</v>
      </c>
      <c r="D26" s="202">
        <v>1.8693218357205494</v>
      </c>
      <c r="E26" s="299">
        <v>5.92</v>
      </c>
      <c r="F26" s="293">
        <v>168.4</v>
      </c>
      <c r="G26" s="32">
        <v>182</v>
      </c>
      <c r="H26" s="294">
        <v>208.6</v>
      </c>
      <c r="I26" s="30">
        <v>8.1</v>
      </c>
      <c r="J26" s="70">
        <v>14.6</v>
      </c>
      <c r="L26" s="302"/>
    </row>
    <row r="27" spans="1:12" ht="12.75">
      <c r="A27" s="297" t="s">
        <v>176</v>
      </c>
      <c r="B27" s="489">
        <v>3.07</v>
      </c>
      <c r="C27" s="202">
        <v>3.07</v>
      </c>
      <c r="D27" s="202">
        <v>1.4169921075708856</v>
      </c>
      <c r="E27" s="299">
        <v>4.49</v>
      </c>
      <c r="F27" s="293">
        <v>149.7</v>
      </c>
      <c r="G27" s="32">
        <v>167.5</v>
      </c>
      <c r="H27" s="294">
        <v>228.6</v>
      </c>
      <c r="I27" s="30">
        <v>11.9</v>
      </c>
      <c r="J27" s="70">
        <v>36.5</v>
      </c>
      <c r="L27" s="302"/>
    </row>
    <row r="28" spans="1:12" ht="12.75">
      <c r="A28" s="297" t="s">
        <v>177</v>
      </c>
      <c r="B28" s="489">
        <v>1.21</v>
      </c>
      <c r="C28" s="202">
        <v>1.21</v>
      </c>
      <c r="D28" s="202">
        <v>0.5584887459807074</v>
      </c>
      <c r="E28" s="299">
        <v>1.77</v>
      </c>
      <c r="F28" s="293">
        <v>164.3</v>
      </c>
      <c r="G28" s="32">
        <v>133.9</v>
      </c>
      <c r="H28" s="294">
        <v>186</v>
      </c>
      <c r="I28" s="30">
        <v>-18.5</v>
      </c>
      <c r="J28" s="70">
        <v>38.9</v>
      </c>
      <c r="L28" s="302"/>
    </row>
    <row r="29" spans="1:12" ht="12.75">
      <c r="A29" s="297" t="s">
        <v>178</v>
      </c>
      <c r="B29" s="489">
        <v>2.28</v>
      </c>
      <c r="C29" s="202">
        <v>2.28</v>
      </c>
      <c r="D29" s="202">
        <v>1.0523589593686056</v>
      </c>
      <c r="E29" s="299">
        <v>3.33</v>
      </c>
      <c r="F29" s="293">
        <v>186.1</v>
      </c>
      <c r="G29" s="32">
        <v>190.2</v>
      </c>
      <c r="H29" s="294">
        <v>203.8</v>
      </c>
      <c r="I29" s="30">
        <v>2.2</v>
      </c>
      <c r="J29" s="70">
        <v>7.2</v>
      </c>
      <c r="L29" s="302"/>
    </row>
    <row r="30" spans="1:12" ht="12.75" hidden="1">
      <c r="A30" s="304" t="s">
        <v>223</v>
      </c>
      <c r="B30" s="298"/>
      <c r="C30" s="202"/>
      <c r="D30" s="202"/>
      <c r="E30" s="299">
        <v>0</v>
      </c>
      <c r="F30" s="293">
        <v>143.3</v>
      </c>
      <c r="G30" s="32">
        <v>146.7</v>
      </c>
      <c r="H30" s="294">
        <v>160</v>
      </c>
      <c r="I30" s="30">
        <v>2.4</v>
      </c>
      <c r="J30" s="70">
        <v>9.1</v>
      </c>
      <c r="L30" s="302"/>
    </row>
    <row r="31" spans="1:12" ht="12.75" hidden="1">
      <c r="A31" s="304" t="s">
        <v>224</v>
      </c>
      <c r="B31" s="298"/>
      <c r="C31" s="202"/>
      <c r="D31" s="202"/>
      <c r="E31" s="299">
        <v>0</v>
      </c>
      <c r="F31" s="293">
        <v>203.1</v>
      </c>
      <c r="G31" s="32">
        <v>207.5</v>
      </c>
      <c r="H31" s="294">
        <v>220.7</v>
      </c>
      <c r="I31" s="30">
        <v>2.2</v>
      </c>
      <c r="J31" s="70">
        <v>6.4</v>
      </c>
      <c r="L31" s="302"/>
    </row>
    <row r="32" spans="1:12" ht="12.75">
      <c r="A32" s="297" t="s">
        <v>181</v>
      </c>
      <c r="B32" s="298">
        <v>6.91</v>
      </c>
      <c r="C32" s="202">
        <v>6.91</v>
      </c>
      <c r="D32" s="202">
        <v>3.189386144402221</v>
      </c>
      <c r="E32" s="299">
        <v>10.1</v>
      </c>
      <c r="F32" s="293">
        <v>208.4</v>
      </c>
      <c r="G32" s="32">
        <v>217.1</v>
      </c>
      <c r="H32" s="294">
        <v>250.9</v>
      </c>
      <c r="I32" s="30">
        <v>4.2</v>
      </c>
      <c r="J32" s="70">
        <v>15.6</v>
      </c>
      <c r="L32" s="302"/>
    </row>
    <row r="33" spans="1:12" ht="12.75">
      <c r="A33" s="297"/>
      <c r="B33" s="298"/>
      <c r="C33" s="202"/>
      <c r="D33" s="202"/>
      <c r="E33" s="299"/>
      <c r="F33" s="293"/>
      <c r="G33" s="32"/>
      <c r="H33" s="294"/>
      <c r="I33" s="30"/>
      <c r="J33" s="70"/>
      <c r="L33" s="302"/>
    </row>
    <row r="34" spans="1:12" ht="12.75">
      <c r="A34" s="281" t="s">
        <v>225</v>
      </c>
      <c r="B34" s="282">
        <v>46.8</v>
      </c>
      <c r="C34" s="283"/>
      <c r="D34" s="283"/>
      <c r="E34" s="284">
        <v>54.47</v>
      </c>
      <c r="F34" s="285">
        <v>168.64048099871488</v>
      </c>
      <c r="G34" s="77">
        <v>175.06157517899763</v>
      </c>
      <c r="H34" s="286">
        <v>188.5368276115293</v>
      </c>
      <c r="I34" s="28">
        <v>3.8</v>
      </c>
      <c r="J34" s="69">
        <v>7.7</v>
      </c>
      <c r="L34" s="302"/>
    </row>
    <row r="35" spans="1:12" ht="12.75">
      <c r="A35" s="290"/>
      <c r="B35" s="291"/>
      <c r="C35" s="202"/>
      <c r="D35" s="202"/>
      <c r="E35" s="292"/>
      <c r="F35" s="293"/>
      <c r="G35" s="32"/>
      <c r="H35" s="294"/>
      <c r="I35" s="295"/>
      <c r="J35" s="296"/>
      <c r="L35" s="302"/>
    </row>
    <row r="36" spans="1:12" ht="12.75">
      <c r="A36" s="297" t="s">
        <v>183</v>
      </c>
      <c r="B36" s="298">
        <v>8.92</v>
      </c>
      <c r="C36" s="202">
        <v>8.92</v>
      </c>
      <c r="D36" s="202">
        <v>4.117123648056124</v>
      </c>
      <c r="E36" s="299">
        <v>13.04</v>
      </c>
      <c r="F36" s="293">
        <v>147.2</v>
      </c>
      <c r="G36" s="32">
        <v>150.5</v>
      </c>
      <c r="H36" s="294">
        <v>158.6</v>
      </c>
      <c r="I36" s="30">
        <v>2.2</v>
      </c>
      <c r="J36" s="70">
        <v>5.4</v>
      </c>
      <c r="L36" s="302"/>
    </row>
    <row r="37" spans="1:12" ht="12.75" hidden="1">
      <c r="A37" s="304" t="s">
        <v>226</v>
      </c>
      <c r="B37" s="298"/>
      <c r="C37" s="202"/>
      <c r="D37" s="202"/>
      <c r="E37" s="299">
        <v>0</v>
      </c>
      <c r="F37" s="293">
        <v>135.4</v>
      </c>
      <c r="G37" s="32">
        <v>135.1</v>
      </c>
      <c r="H37" s="294">
        <v>143.7</v>
      </c>
      <c r="I37" s="30">
        <v>-0.2</v>
      </c>
      <c r="J37" s="70">
        <v>6.4</v>
      </c>
      <c r="L37" s="302"/>
    </row>
    <row r="38" spans="1:12" ht="12.75" hidden="1">
      <c r="A38" s="304" t="s">
        <v>227</v>
      </c>
      <c r="B38" s="298"/>
      <c r="C38" s="202"/>
      <c r="D38" s="202"/>
      <c r="E38" s="299">
        <v>0</v>
      </c>
      <c r="F38" s="293">
        <v>146.1</v>
      </c>
      <c r="G38" s="32">
        <v>149.6</v>
      </c>
      <c r="H38" s="294">
        <v>156.9</v>
      </c>
      <c r="I38" s="30">
        <v>2.4</v>
      </c>
      <c r="J38" s="70">
        <v>4.9</v>
      </c>
      <c r="L38" s="302"/>
    </row>
    <row r="39" spans="1:12" ht="12.75" hidden="1">
      <c r="A39" s="304" t="s">
        <v>228</v>
      </c>
      <c r="B39" s="298"/>
      <c r="C39" s="202"/>
      <c r="D39" s="202"/>
      <c r="E39" s="299">
        <v>0</v>
      </c>
      <c r="F39" s="293">
        <v>190.2</v>
      </c>
      <c r="G39" s="32">
        <v>200.4</v>
      </c>
      <c r="H39" s="294">
        <v>213.1</v>
      </c>
      <c r="I39" s="30">
        <v>5.4</v>
      </c>
      <c r="J39" s="70">
        <v>6.3</v>
      </c>
      <c r="L39" s="302"/>
    </row>
    <row r="40" spans="1:12" ht="12.75">
      <c r="A40" s="297" t="s">
        <v>187</v>
      </c>
      <c r="B40" s="298">
        <v>2.2</v>
      </c>
      <c r="C40" s="202">
        <v>2.2</v>
      </c>
      <c r="D40" s="202">
        <v>1.0154340836012863</v>
      </c>
      <c r="E40" s="299">
        <v>3.22</v>
      </c>
      <c r="F40" s="293">
        <v>140</v>
      </c>
      <c r="G40" s="32">
        <v>149.5</v>
      </c>
      <c r="H40" s="294">
        <v>158.2</v>
      </c>
      <c r="I40" s="30">
        <v>6.8</v>
      </c>
      <c r="J40" s="70">
        <v>5.8</v>
      </c>
      <c r="L40" s="302"/>
    </row>
    <row r="41" spans="1:12" ht="12.75">
      <c r="A41" s="297" t="s">
        <v>188</v>
      </c>
      <c r="B41" s="298"/>
      <c r="C41" s="202"/>
      <c r="D41" s="202"/>
      <c r="E41" s="299"/>
      <c r="F41" s="293">
        <v>213.5</v>
      </c>
      <c r="G41" s="32">
        <v>218.9</v>
      </c>
      <c r="H41" s="294">
        <v>258.6</v>
      </c>
      <c r="I41" s="30"/>
      <c r="J41" s="70"/>
      <c r="L41" s="302"/>
    </row>
    <row r="42" spans="1:12" ht="12.75">
      <c r="A42" s="300" t="s">
        <v>229</v>
      </c>
      <c r="B42" s="298">
        <v>3.5</v>
      </c>
      <c r="C42" s="202">
        <v>3.5</v>
      </c>
      <c r="D42" s="202">
        <v>1.615463314820228</v>
      </c>
      <c r="E42" s="299">
        <v>5.12</v>
      </c>
      <c r="F42" s="293">
        <v>144.6</v>
      </c>
      <c r="G42" s="32">
        <v>152.7</v>
      </c>
      <c r="H42" s="294">
        <v>168.4</v>
      </c>
      <c r="I42" s="30">
        <v>5.6</v>
      </c>
      <c r="J42" s="70">
        <v>10.3</v>
      </c>
      <c r="L42" s="302"/>
    </row>
    <row r="43" spans="1:12" ht="12.75">
      <c r="A43" s="300" t="s">
        <v>230</v>
      </c>
      <c r="B43" s="298">
        <v>4.19</v>
      </c>
      <c r="C43" s="202">
        <v>4.19</v>
      </c>
      <c r="D43" s="202">
        <v>1.9339403683133587</v>
      </c>
      <c r="E43" s="299">
        <v>6.12</v>
      </c>
      <c r="F43" s="293">
        <v>161.8</v>
      </c>
      <c r="G43" s="32">
        <v>168.5</v>
      </c>
      <c r="H43" s="294">
        <v>176.9</v>
      </c>
      <c r="I43" s="30">
        <v>4.1</v>
      </c>
      <c r="J43" s="70">
        <v>5</v>
      </c>
      <c r="L43" s="302"/>
    </row>
    <row r="44" spans="1:12" ht="12.75">
      <c r="A44" s="300" t="s">
        <v>231</v>
      </c>
      <c r="B44" s="298">
        <v>1.26</v>
      </c>
      <c r="C44" s="202">
        <v>1.26</v>
      </c>
      <c r="D44" s="202">
        <v>0.5815667933352819</v>
      </c>
      <c r="E44" s="299">
        <v>1.84</v>
      </c>
      <c r="F44" s="293">
        <v>160.3</v>
      </c>
      <c r="G44" s="32">
        <v>164</v>
      </c>
      <c r="H44" s="294">
        <v>200.6</v>
      </c>
      <c r="I44" s="30">
        <v>2.3</v>
      </c>
      <c r="J44" s="70">
        <v>22.3</v>
      </c>
      <c r="L44" s="302"/>
    </row>
    <row r="45" spans="1:12" ht="12.75">
      <c r="A45" s="300" t="s">
        <v>232</v>
      </c>
      <c r="B45" s="298">
        <v>5.92</v>
      </c>
      <c r="C45" s="202"/>
      <c r="D45" s="202">
        <v>0</v>
      </c>
      <c r="E45" s="299">
        <v>0</v>
      </c>
      <c r="F45" s="293">
        <v>300.9</v>
      </c>
      <c r="G45" s="32">
        <v>304.5</v>
      </c>
      <c r="H45" s="294">
        <v>380.2</v>
      </c>
      <c r="I45" s="30">
        <v>1.2</v>
      </c>
      <c r="J45" s="70">
        <v>24.9</v>
      </c>
      <c r="L45" s="302"/>
    </row>
    <row r="46" spans="1:12" ht="12.75" hidden="1">
      <c r="A46" s="57" t="s">
        <v>233</v>
      </c>
      <c r="B46" s="298"/>
      <c r="C46" s="202"/>
      <c r="D46" s="202"/>
      <c r="E46" s="299">
        <v>0</v>
      </c>
      <c r="F46" s="293">
        <v>254.6</v>
      </c>
      <c r="G46" s="32">
        <v>253.3</v>
      </c>
      <c r="H46" s="294">
        <v>311.8</v>
      </c>
      <c r="I46" s="30">
        <v>-0.5</v>
      </c>
      <c r="J46" s="70">
        <v>23.1</v>
      </c>
      <c r="L46" s="302"/>
    </row>
    <row r="47" spans="1:12" ht="12.75">
      <c r="A47" s="303" t="s">
        <v>234</v>
      </c>
      <c r="B47" s="298">
        <v>3.61</v>
      </c>
      <c r="C47" s="202"/>
      <c r="D47" s="202">
        <v>0</v>
      </c>
      <c r="E47" s="299">
        <v>0</v>
      </c>
      <c r="F47" s="293">
        <v>269.5</v>
      </c>
      <c r="G47" s="32">
        <v>268</v>
      </c>
      <c r="H47" s="294">
        <v>333.5</v>
      </c>
      <c r="I47" s="30">
        <v>-0.6</v>
      </c>
      <c r="J47" s="70">
        <v>24.4</v>
      </c>
      <c r="L47" s="302"/>
    </row>
    <row r="48" spans="1:12" ht="12.75" hidden="1">
      <c r="A48" s="305" t="s">
        <v>235</v>
      </c>
      <c r="B48" s="301"/>
      <c r="C48" s="202"/>
      <c r="D48" s="202"/>
      <c r="E48" s="299">
        <v>0</v>
      </c>
      <c r="F48" s="293">
        <v>301.7</v>
      </c>
      <c r="G48" s="32">
        <v>300.8</v>
      </c>
      <c r="H48" s="294">
        <v>378.5</v>
      </c>
      <c r="I48" s="30">
        <v>-0.3</v>
      </c>
      <c r="J48" s="70">
        <v>25.8</v>
      </c>
      <c r="L48" s="302"/>
    </row>
    <row r="49" spans="1:12" ht="12.75" hidden="1">
      <c r="A49" s="305" t="s">
        <v>236</v>
      </c>
      <c r="B49" s="301"/>
      <c r="C49" s="202"/>
      <c r="D49" s="202"/>
      <c r="E49" s="299">
        <v>0</v>
      </c>
      <c r="F49" s="293">
        <v>184.5</v>
      </c>
      <c r="G49" s="32">
        <v>183</v>
      </c>
      <c r="H49" s="294">
        <v>216.1</v>
      </c>
      <c r="I49" s="30">
        <v>-0.8</v>
      </c>
      <c r="J49" s="70">
        <v>18.1</v>
      </c>
      <c r="L49" s="302"/>
    </row>
    <row r="50" spans="1:12" ht="12.75">
      <c r="A50" s="297" t="s">
        <v>237</v>
      </c>
      <c r="B50" s="298">
        <v>0.42</v>
      </c>
      <c r="C50" s="202">
        <v>0.42</v>
      </c>
      <c r="D50" s="202">
        <v>0.19385559777842734</v>
      </c>
      <c r="E50" s="299">
        <v>0.61</v>
      </c>
      <c r="F50" s="293">
        <v>126.6</v>
      </c>
      <c r="G50" s="32">
        <v>126.6</v>
      </c>
      <c r="H50" s="294">
        <v>126.8</v>
      </c>
      <c r="I50" s="30">
        <v>0</v>
      </c>
      <c r="J50" s="70">
        <v>0.2</v>
      </c>
      <c r="K50" s="248"/>
      <c r="L50" s="302"/>
    </row>
    <row r="51" spans="1:12" ht="12.75">
      <c r="A51" s="297" t="s">
        <v>198</v>
      </c>
      <c r="B51" s="298">
        <v>8.03</v>
      </c>
      <c r="C51" s="202">
        <v>8.03</v>
      </c>
      <c r="D51" s="202">
        <v>3.7063344051446943</v>
      </c>
      <c r="E51" s="299">
        <v>11.74</v>
      </c>
      <c r="F51" s="293">
        <v>179.4</v>
      </c>
      <c r="G51" s="32">
        <v>186.5</v>
      </c>
      <c r="H51" s="294">
        <v>197.7</v>
      </c>
      <c r="I51" s="30">
        <v>4</v>
      </c>
      <c r="J51" s="70">
        <v>6</v>
      </c>
      <c r="K51" s="248"/>
      <c r="L51" s="302"/>
    </row>
    <row r="52" spans="1:12" ht="12.75" hidden="1">
      <c r="A52" s="304" t="s">
        <v>238</v>
      </c>
      <c r="B52" s="298"/>
      <c r="C52" s="202"/>
      <c r="D52" s="202"/>
      <c r="E52" s="299">
        <v>0</v>
      </c>
      <c r="F52" s="293">
        <v>185.5</v>
      </c>
      <c r="G52" s="32">
        <v>193.1</v>
      </c>
      <c r="H52" s="294">
        <v>204.7</v>
      </c>
      <c r="I52" s="30">
        <v>4.1</v>
      </c>
      <c r="J52" s="70">
        <v>6</v>
      </c>
      <c r="K52" s="248"/>
      <c r="L52" s="302"/>
    </row>
    <row r="53" spans="1:12" ht="12.75" hidden="1">
      <c r="A53" s="304" t="s">
        <v>239</v>
      </c>
      <c r="B53" s="298"/>
      <c r="C53" s="202"/>
      <c r="D53" s="202"/>
      <c r="E53" s="299">
        <v>0</v>
      </c>
      <c r="F53" s="293">
        <v>158.2</v>
      </c>
      <c r="G53" s="32">
        <v>163</v>
      </c>
      <c r="H53" s="294">
        <v>173.2</v>
      </c>
      <c r="I53" s="30">
        <v>3</v>
      </c>
      <c r="J53" s="70">
        <v>6.3</v>
      </c>
      <c r="K53" s="248"/>
      <c r="L53" s="302"/>
    </row>
    <row r="54" spans="1:12" ht="12.75">
      <c r="A54" s="297" t="s">
        <v>201</v>
      </c>
      <c r="B54" s="298">
        <v>7.09</v>
      </c>
      <c r="C54" s="202">
        <v>7.09</v>
      </c>
      <c r="D54" s="202">
        <v>3.2724671148786904</v>
      </c>
      <c r="E54" s="299">
        <v>10.36</v>
      </c>
      <c r="F54" s="293">
        <v>211.1</v>
      </c>
      <c r="G54" s="32">
        <v>219.8</v>
      </c>
      <c r="H54" s="294">
        <v>240.5</v>
      </c>
      <c r="I54" s="30">
        <v>4.1</v>
      </c>
      <c r="J54" s="70">
        <v>9.4</v>
      </c>
      <c r="K54" s="248"/>
      <c r="L54" s="302"/>
    </row>
    <row r="55" spans="1:12" ht="12.75" hidden="1">
      <c r="A55" s="304" t="s">
        <v>240</v>
      </c>
      <c r="B55" s="298"/>
      <c r="C55" s="202"/>
      <c r="D55" s="202"/>
      <c r="E55" s="299">
        <v>0</v>
      </c>
      <c r="F55" s="293">
        <v>236.7</v>
      </c>
      <c r="G55" s="32">
        <v>246.6</v>
      </c>
      <c r="H55" s="294">
        <v>268.3</v>
      </c>
      <c r="I55" s="30"/>
      <c r="J55" s="70"/>
      <c r="K55" s="248"/>
      <c r="L55" s="302"/>
    </row>
    <row r="56" spans="1:12" ht="12.75" hidden="1">
      <c r="A56" s="304" t="s">
        <v>241</v>
      </c>
      <c r="B56" s="298"/>
      <c r="C56" s="202"/>
      <c r="D56" s="202"/>
      <c r="E56" s="299">
        <v>0</v>
      </c>
      <c r="F56" s="293">
        <v>150.1</v>
      </c>
      <c r="G56" s="32">
        <v>154.2</v>
      </c>
      <c r="H56" s="294">
        <v>173.3</v>
      </c>
      <c r="I56" s="30"/>
      <c r="J56" s="70"/>
      <c r="K56" s="248"/>
      <c r="L56" s="302"/>
    </row>
    <row r="57" spans="1:12" ht="12.75" hidden="1">
      <c r="A57" s="304" t="s">
        <v>242</v>
      </c>
      <c r="B57" s="298"/>
      <c r="C57" s="202"/>
      <c r="D57" s="202"/>
      <c r="E57" s="299">
        <v>0</v>
      </c>
      <c r="F57" s="293">
        <v>182.5</v>
      </c>
      <c r="G57" s="32">
        <v>196.6</v>
      </c>
      <c r="H57" s="294">
        <v>215.6</v>
      </c>
      <c r="I57" s="30"/>
      <c r="J57" s="70"/>
      <c r="K57" s="248"/>
      <c r="L57" s="302"/>
    </row>
    <row r="58" spans="1:12" ht="13.5" thickBot="1">
      <c r="A58" s="306" t="s">
        <v>205</v>
      </c>
      <c r="B58" s="307">
        <v>1.66</v>
      </c>
      <c r="C58" s="308">
        <v>1.66</v>
      </c>
      <c r="D58" s="308">
        <v>0.7661911721718795</v>
      </c>
      <c r="E58" s="309">
        <v>2.43</v>
      </c>
      <c r="F58" s="310">
        <v>172.7</v>
      </c>
      <c r="G58" s="78">
        <v>178.2</v>
      </c>
      <c r="H58" s="311">
        <v>200.9</v>
      </c>
      <c r="I58" s="72">
        <v>3.2</v>
      </c>
      <c r="J58" s="73">
        <v>12.7</v>
      </c>
      <c r="K58" s="248"/>
      <c r="L58" s="302"/>
    </row>
    <row r="59" spans="1:12" ht="13.5" hidden="1" thickTop="1">
      <c r="A59" s="248"/>
      <c r="B59" s="312">
        <v>31.58</v>
      </c>
      <c r="C59" s="313">
        <v>68.42</v>
      </c>
      <c r="D59" s="248"/>
      <c r="E59" s="248"/>
      <c r="F59" s="248"/>
      <c r="G59" s="248"/>
      <c r="H59" s="248"/>
      <c r="I59" s="248"/>
      <c r="J59" s="248"/>
      <c r="K59" s="248"/>
      <c r="L59" s="314"/>
    </row>
    <row r="60" spans="1:12" ht="12.75">
      <c r="A60" s="248"/>
      <c r="B60" s="315"/>
      <c r="C60" s="248"/>
      <c r="D60" s="248"/>
      <c r="E60" s="248"/>
      <c r="F60" s="248"/>
      <c r="G60" s="248"/>
      <c r="H60" s="248"/>
      <c r="I60" s="248"/>
      <c r="J60" s="248"/>
      <c r="K60" s="248"/>
      <c r="L60" s="314"/>
    </row>
    <row r="61" spans="1:11" ht="12.75">
      <c r="A61" s="248" t="s">
        <v>243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</row>
    <row r="62" spans="1:11" ht="12.75" customHeight="1">
      <c r="A62" s="1773" t="s">
        <v>244</v>
      </c>
      <c r="B62" s="1773"/>
      <c r="C62" s="1773"/>
      <c r="D62" s="1773"/>
      <c r="E62" s="1773"/>
      <c r="F62" s="1773"/>
      <c r="G62" s="1773"/>
      <c r="H62" s="1773"/>
      <c r="I62" s="1773"/>
      <c r="J62" s="1773"/>
      <c r="K62" s="248"/>
    </row>
    <row r="63" spans="1:12" ht="12.75">
      <c r="A63" s="1386" t="s">
        <v>245</v>
      </c>
      <c r="B63" s="1386"/>
      <c r="C63" s="1386"/>
      <c r="D63" s="1386"/>
      <c r="E63" s="1386"/>
      <c r="F63" s="1386"/>
      <c r="G63" s="1386"/>
      <c r="H63" s="1386"/>
      <c r="I63" s="1386"/>
      <c r="J63" s="1386"/>
      <c r="K63" s="248"/>
      <c r="L63" s="314"/>
    </row>
    <row r="64" spans="1:12" ht="12.75">
      <c r="A64" s="1386" t="s">
        <v>246</v>
      </c>
      <c r="B64" s="716"/>
      <c r="C64" s="716"/>
      <c r="D64" s="716"/>
      <c r="E64" s="716"/>
      <c r="F64" s="716"/>
      <c r="G64" s="716"/>
      <c r="H64" s="716"/>
      <c r="I64" s="716"/>
      <c r="J64" s="716"/>
      <c r="L64" s="314"/>
    </row>
    <row r="65" ht="12.75">
      <c r="L65" s="314"/>
    </row>
    <row r="67" ht="12.75">
      <c r="L67" s="314"/>
    </row>
    <row r="68" ht="12.75">
      <c r="L68" s="316"/>
    </row>
    <row r="69" ht="12.75">
      <c r="L69" s="316"/>
    </row>
    <row r="70" ht="12.75">
      <c r="L70" s="314"/>
    </row>
    <row r="72" ht="12.75">
      <c r="L72" s="314"/>
    </row>
    <row r="73" ht="12.75">
      <c r="L73" s="314"/>
    </row>
    <row r="75" ht="12.75">
      <c r="L75" s="314"/>
    </row>
    <row r="76" ht="12.75">
      <c r="L76" s="314"/>
    </row>
    <row r="77" ht="12.75">
      <c r="L77" s="314"/>
    </row>
    <row r="79" ht="12.75">
      <c r="L79" s="314"/>
    </row>
  </sheetData>
  <sheetProtection/>
  <mergeCells count="8">
    <mergeCell ref="A62:J62"/>
    <mergeCell ref="A6:A7"/>
    <mergeCell ref="I6:J6"/>
    <mergeCell ref="A1:J1"/>
    <mergeCell ref="A2:J2"/>
    <mergeCell ref="A3:J3"/>
    <mergeCell ref="A5:J5"/>
    <mergeCell ref="A4:J4"/>
  </mergeCells>
  <printOptions/>
  <pageMargins left="0.49" right="0.58" top="1" bottom="1" header="0.5" footer="0.5"/>
  <pageSetup fitToHeight="1" fitToWidth="1" horizontalDpi="300" verticalDpi="300" orientation="portrait" paperSize="9" scale="9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A8" sqref="A8:A20"/>
    </sheetView>
  </sheetViews>
  <sheetFormatPr defaultColWidth="12.421875" defaultRowHeight="12.75"/>
  <cols>
    <col min="1" max="1" width="15.57421875" style="9" customWidth="1"/>
    <col min="2" max="2" width="12.421875" style="9" customWidth="1"/>
    <col min="3" max="3" width="14.00390625" style="9" customWidth="1"/>
    <col min="4" max="7" width="12.421875" style="9" customWidth="1"/>
    <col min="8" max="9" width="12.421875" style="9" hidden="1" customWidth="1"/>
    <col min="10" max="16384" width="12.421875" style="9" customWidth="1"/>
  </cols>
  <sheetData>
    <row r="1" spans="1:7" ht="12.75">
      <c r="A1" s="1784" t="s">
        <v>1007</v>
      </c>
      <c r="B1" s="1784"/>
      <c r="C1" s="1784"/>
      <c r="D1" s="1784"/>
      <c r="E1" s="1784"/>
      <c r="F1" s="1784"/>
      <c r="G1" s="1784"/>
    </row>
    <row r="2" spans="1:9" ht="18" customHeight="1">
      <c r="A2" s="1785" t="s">
        <v>445</v>
      </c>
      <c r="B2" s="1785"/>
      <c r="C2" s="1785"/>
      <c r="D2" s="1785"/>
      <c r="E2" s="1785"/>
      <c r="F2" s="1785"/>
      <c r="G2" s="1785"/>
      <c r="H2" s="1785"/>
      <c r="I2" s="1785"/>
    </row>
    <row r="3" spans="1:9" ht="15.75" customHeight="1">
      <c r="A3" s="1786" t="s">
        <v>148</v>
      </c>
      <c r="B3" s="1786"/>
      <c r="C3" s="1786"/>
      <c r="D3" s="1786"/>
      <c r="E3" s="1786"/>
      <c r="F3" s="1786"/>
      <c r="G3" s="1786"/>
      <c r="H3" s="1786"/>
      <c r="I3" s="1786"/>
    </row>
    <row r="4" spans="1:10" ht="15.75" customHeight="1">
      <c r="A4" s="1787" t="s">
        <v>29</v>
      </c>
      <c r="B4" s="1787"/>
      <c r="C4" s="1787"/>
      <c r="D4" s="1787"/>
      <c r="E4" s="1787"/>
      <c r="F4" s="1787"/>
      <c r="G4" s="1787"/>
      <c r="H4" s="1787"/>
      <c r="I4" s="1787"/>
      <c r="J4" s="1455"/>
    </row>
    <row r="5" spans="1:9" ht="15.75" customHeight="1" thickBot="1">
      <c r="A5" s="11"/>
      <c r="B5" s="11"/>
      <c r="C5" s="11"/>
      <c r="D5" s="11"/>
      <c r="E5" s="11"/>
      <c r="F5" s="11"/>
      <c r="G5" s="11"/>
      <c r="H5" s="11"/>
      <c r="I5" s="11"/>
    </row>
    <row r="6" spans="1:13" ht="24.75" customHeight="1">
      <c r="A6" s="1779" t="s">
        <v>557</v>
      </c>
      <c r="B6" s="1781" t="s">
        <v>47</v>
      </c>
      <c r="C6" s="1782"/>
      <c r="D6" s="1783" t="s">
        <v>512</v>
      </c>
      <c r="E6" s="1783"/>
      <c r="F6" s="1781" t="s">
        <v>28</v>
      </c>
      <c r="G6" s="1782"/>
      <c r="H6" s="13" t="s">
        <v>248</v>
      </c>
      <c r="I6" s="14"/>
      <c r="J6" s="12"/>
      <c r="K6" s="12"/>
      <c r="L6" s="12"/>
      <c r="M6" s="12"/>
    </row>
    <row r="7" spans="1:13" ht="24.75" customHeight="1">
      <c r="A7" s="1780"/>
      <c r="B7" s="328" t="s">
        <v>556</v>
      </c>
      <c r="C7" s="329" t="s">
        <v>407</v>
      </c>
      <c r="D7" s="330" t="s">
        <v>556</v>
      </c>
      <c r="E7" s="331" t="s">
        <v>407</v>
      </c>
      <c r="F7" s="509" t="s">
        <v>556</v>
      </c>
      <c r="G7" s="512" t="s">
        <v>407</v>
      </c>
      <c r="H7" s="15" t="s">
        <v>249</v>
      </c>
      <c r="I7" s="15" t="s">
        <v>250</v>
      </c>
      <c r="J7" s="12"/>
      <c r="K7" s="12"/>
      <c r="L7" s="12"/>
      <c r="M7" s="12"/>
    </row>
    <row r="8" spans="1:7" ht="24.75" customHeight="1">
      <c r="A8" s="61" t="s">
        <v>49</v>
      </c>
      <c r="B8" s="64">
        <v>183.1</v>
      </c>
      <c r="C8" s="59">
        <v>7.3</v>
      </c>
      <c r="D8" s="58">
        <v>194.7</v>
      </c>
      <c r="E8" s="66">
        <v>6.3</v>
      </c>
      <c r="F8" s="64">
        <v>220.2</v>
      </c>
      <c r="G8" s="1395">
        <v>13.1</v>
      </c>
    </row>
    <row r="9" spans="1:7" ht="24.75" customHeight="1">
      <c r="A9" s="61" t="s">
        <v>391</v>
      </c>
      <c r="B9" s="64">
        <v>184.8</v>
      </c>
      <c r="C9" s="59">
        <v>6.6</v>
      </c>
      <c r="D9" s="58">
        <v>197.8</v>
      </c>
      <c r="E9" s="66">
        <v>7</v>
      </c>
      <c r="F9" s="64">
        <v>224.5</v>
      </c>
      <c r="G9" s="1395">
        <v>13.5</v>
      </c>
    </row>
    <row r="10" spans="1:7" ht="24.75" customHeight="1">
      <c r="A10" s="61" t="s">
        <v>396</v>
      </c>
      <c r="B10" s="64">
        <v>186.9</v>
      </c>
      <c r="C10" s="59">
        <v>7.5</v>
      </c>
      <c r="D10" s="58">
        <v>198.7</v>
      </c>
      <c r="E10" s="66">
        <v>6.3</v>
      </c>
      <c r="F10" s="64"/>
      <c r="G10" s="1395"/>
    </row>
    <row r="11" spans="1:7" ht="24.75" customHeight="1">
      <c r="A11" s="61" t="s">
        <v>397</v>
      </c>
      <c r="B11" s="64">
        <v>186.9</v>
      </c>
      <c r="C11" s="59">
        <v>7.1</v>
      </c>
      <c r="D11" s="58">
        <v>198.7</v>
      </c>
      <c r="E11" s="66">
        <v>6.3</v>
      </c>
      <c r="F11" s="64"/>
      <c r="G11" s="1395"/>
    </row>
    <row r="12" spans="1:7" ht="24.75" customHeight="1">
      <c r="A12" s="61" t="s">
        <v>398</v>
      </c>
      <c r="B12" s="64">
        <v>185.6</v>
      </c>
      <c r="C12" s="59">
        <v>7.3</v>
      </c>
      <c r="D12" s="58">
        <v>196.1</v>
      </c>
      <c r="E12" s="66">
        <v>5.7</v>
      </c>
      <c r="F12" s="64"/>
      <c r="G12" s="1395"/>
    </row>
    <row r="13" spans="1:7" ht="24.75" customHeight="1">
      <c r="A13" s="61" t="s">
        <v>399</v>
      </c>
      <c r="B13" s="64">
        <v>183.6</v>
      </c>
      <c r="C13" s="59">
        <v>7.6</v>
      </c>
      <c r="D13" s="58">
        <v>194.2</v>
      </c>
      <c r="E13" s="66">
        <v>5.8</v>
      </c>
      <c r="F13" s="64"/>
      <c r="G13" s="1395"/>
    </row>
    <row r="14" spans="1:7" ht="24.75" customHeight="1">
      <c r="A14" s="61" t="s">
        <v>400</v>
      </c>
      <c r="B14" s="64">
        <v>184.5</v>
      </c>
      <c r="C14" s="59">
        <v>8</v>
      </c>
      <c r="D14" s="58">
        <v>196.3</v>
      </c>
      <c r="E14" s="66">
        <v>6.4</v>
      </c>
      <c r="F14" s="64"/>
      <c r="G14" s="1395"/>
    </row>
    <row r="15" spans="1:7" ht="24.75" customHeight="1">
      <c r="A15" s="61" t="s">
        <v>401</v>
      </c>
      <c r="B15" s="64">
        <v>185.1</v>
      </c>
      <c r="C15" s="59">
        <v>6.2</v>
      </c>
      <c r="D15" s="58">
        <v>198.4</v>
      </c>
      <c r="E15" s="66">
        <v>7.2</v>
      </c>
      <c r="F15" s="64"/>
      <c r="G15" s="1395"/>
    </row>
    <row r="16" spans="1:7" ht="24.75" customHeight="1">
      <c r="A16" s="61" t="s">
        <v>402</v>
      </c>
      <c r="B16" s="64">
        <v>185.9</v>
      </c>
      <c r="C16" s="59">
        <v>5.6</v>
      </c>
      <c r="D16" s="58">
        <v>202.4</v>
      </c>
      <c r="E16" s="66">
        <v>8.9</v>
      </c>
      <c r="F16" s="64"/>
      <c r="G16" s="1395"/>
    </row>
    <row r="17" spans="1:7" ht="24.75" customHeight="1">
      <c r="A17" s="61" t="s">
        <v>403</v>
      </c>
      <c r="B17" s="64">
        <v>187.3</v>
      </c>
      <c r="C17" s="59">
        <v>4.6</v>
      </c>
      <c r="D17" s="58">
        <v>204.6</v>
      </c>
      <c r="E17" s="66">
        <v>9.2</v>
      </c>
      <c r="F17" s="64"/>
      <c r="G17" s="1395"/>
    </row>
    <row r="18" spans="1:7" ht="24.75" customHeight="1">
      <c r="A18" s="61" t="s">
        <v>499</v>
      </c>
      <c r="B18" s="64">
        <v>187.6</v>
      </c>
      <c r="C18" s="59">
        <v>4.5</v>
      </c>
      <c r="D18" s="58">
        <v>208.3</v>
      </c>
      <c r="E18" s="66">
        <v>11</v>
      </c>
      <c r="F18" s="64"/>
      <c r="G18" s="1395"/>
    </row>
    <row r="19" spans="1:7" ht="24.75" customHeight="1">
      <c r="A19" s="1555" t="s">
        <v>500</v>
      </c>
      <c r="B19" s="64">
        <v>189.8</v>
      </c>
      <c r="C19" s="59">
        <v>5.1</v>
      </c>
      <c r="D19" s="58">
        <v>212.7</v>
      </c>
      <c r="E19" s="66">
        <v>12.1</v>
      </c>
      <c r="F19" s="64"/>
      <c r="G19" s="1395"/>
    </row>
    <row r="20" spans="1:7" ht="24.75" customHeight="1" thickBot="1">
      <c r="A20" s="62" t="s">
        <v>251</v>
      </c>
      <c r="B20" s="65">
        <v>185.9</v>
      </c>
      <c r="C20" s="60">
        <v>6.4</v>
      </c>
      <c r="D20" s="63">
        <v>200.2</v>
      </c>
      <c r="E20" s="67">
        <v>7.7</v>
      </c>
      <c r="F20" s="65">
        <v>222.4</v>
      </c>
      <c r="G20" s="60">
        <v>13.3</v>
      </c>
    </row>
    <row r="21" spans="1:6" ht="19.5" customHeight="1">
      <c r="A21" s="16" t="s">
        <v>252</v>
      </c>
      <c r="B21" s="10"/>
      <c r="C21" s="10"/>
      <c r="D21" s="17"/>
      <c r="E21" s="10"/>
      <c r="F21" s="10"/>
    </row>
    <row r="22" spans="1:6" ht="19.5" customHeight="1">
      <c r="A22" s="16"/>
      <c r="B22" s="10"/>
      <c r="C22" s="10"/>
      <c r="D22" s="10"/>
      <c r="E22" s="10"/>
      <c r="F22" s="10"/>
    </row>
  </sheetData>
  <sheetProtection/>
  <mergeCells count="8">
    <mergeCell ref="A6:A7"/>
    <mergeCell ref="B6:C6"/>
    <mergeCell ref="D6:E6"/>
    <mergeCell ref="F6:G6"/>
    <mergeCell ref="A1:G1"/>
    <mergeCell ref="A2:I2"/>
    <mergeCell ref="A3:I3"/>
    <mergeCell ref="A4:I4"/>
  </mergeCells>
  <printOptions horizontalCentered="1"/>
  <pageMargins left="0.54" right="0.48" top="1" bottom="1" header="0.5" footer="0.5"/>
  <pageSetup fitToHeight="1" fitToWidth="1"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zoomScalePageLayoutView="0" workbookViewId="0" topLeftCell="B7">
      <selection activeCell="J17" sqref="J17"/>
    </sheetView>
  </sheetViews>
  <sheetFormatPr defaultColWidth="9.140625" defaultRowHeight="12.75"/>
  <cols>
    <col min="1" max="1" width="3.28125" style="18" hidden="1" customWidth="1"/>
    <col min="2" max="2" width="49.57421875" style="19" customWidth="1"/>
    <col min="3" max="3" width="9.421875" style="18" bestFit="1" customWidth="1"/>
    <col min="4" max="4" width="8.28125" style="18" customWidth="1"/>
    <col min="5" max="5" width="8.140625" style="18" customWidth="1"/>
    <col min="6" max="6" width="8.28125" style="18" customWidth="1"/>
    <col min="7" max="7" width="8.7109375" style="18" customWidth="1"/>
    <col min="8" max="8" width="8.140625" style="18" customWidth="1"/>
    <col min="9" max="9" width="8.28125" style="18" customWidth="1"/>
    <col min="10" max="13" width="8.57421875" style="18" customWidth="1"/>
    <col min="14" max="14" width="1.28515625" style="18" customWidth="1"/>
    <col min="15" max="16384" width="9.140625" style="20" customWidth="1"/>
  </cols>
  <sheetData>
    <row r="1" spans="1:14" s="21" customFormat="1" ht="34.5" hidden="1">
      <c r="A1" s="1792" t="s">
        <v>254</v>
      </c>
      <c r="B1" s="1792"/>
      <c r="C1" s="1792"/>
      <c r="D1" s="1792"/>
      <c r="E1" s="1792"/>
      <c r="F1" s="1792"/>
      <c r="G1" s="1792"/>
      <c r="H1" s="1792"/>
      <c r="I1" s="1792"/>
      <c r="J1" s="1792"/>
      <c r="K1" s="1792"/>
      <c r="L1" s="1792"/>
      <c r="M1" s="1792"/>
      <c r="N1" s="1792"/>
    </row>
    <row r="2" spans="1:14" s="21" customFormat="1" ht="20.25" customHeight="1" hidden="1">
      <c r="A2" s="1793" t="s">
        <v>255</v>
      </c>
      <c r="B2" s="1793"/>
      <c r="C2" s="1793"/>
      <c r="D2" s="1793"/>
      <c r="E2" s="1793"/>
      <c r="F2" s="1793"/>
      <c r="G2" s="1793"/>
      <c r="H2" s="1793"/>
      <c r="I2" s="1793"/>
      <c r="J2" s="1793"/>
      <c r="K2" s="1793"/>
      <c r="L2" s="1793"/>
      <c r="M2" s="1793"/>
      <c r="N2" s="1793"/>
    </row>
    <row r="3" spans="1:14" s="21" customFormat="1" ht="22.5" customHeight="1" hidden="1">
      <c r="A3" s="1794" t="s">
        <v>256</v>
      </c>
      <c r="B3" s="1794"/>
      <c r="C3" s="1794"/>
      <c r="D3" s="1794"/>
      <c r="E3" s="1794"/>
      <c r="F3" s="1794"/>
      <c r="G3" s="1794"/>
      <c r="H3" s="1794"/>
      <c r="I3" s="1794"/>
      <c r="J3" s="1794"/>
      <c r="K3" s="1794"/>
      <c r="L3" s="1794"/>
      <c r="M3" s="1794"/>
      <c r="N3" s="1794"/>
    </row>
    <row r="4" spans="1:14" s="21" customFormat="1" ht="14.25" customHeight="1">
      <c r="A4" s="22"/>
      <c r="B4" s="1727" t="s">
        <v>1008</v>
      </c>
      <c r="C4" s="1727"/>
      <c r="D4" s="1727"/>
      <c r="E4" s="1727"/>
      <c r="F4" s="1727"/>
      <c r="G4" s="1727"/>
      <c r="H4" s="1727"/>
      <c r="I4" s="1727"/>
      <c r="J4" s="1727"/>
      <c r="K4" s="1727"/>
      <c r="L4" s="1727"/>
      <c r="M4" s="1727"/>
      <c r="N4" s="1727"/>
    </row>
    <row r="5" spans="1:14" s="21" customFormat="1" ht="15.75">
      <c r="A5" s="1726" t="s">
        <v>257</v>
      </c>
      <c r="B5" s="1726"/>
      <c r="C5" s="1726"/>
      <c r="D5" s="1726"/>
      <c r="E5" s="1726"/>
      <c r="F5" s="1726"/>
      <c r="G5" s="1726"/>
      <c r="H5" s="1726"/>
      <c r="I5" s="1726"/>
      <c r="J5" s="1726"/>
      <c r="K5" s="1726"/>
      <c r="L5" s="1726"/>
      <c r="M5" s="1726"/>
      <c r="N5" s="1726"/>
    </row>
    <row r="6" spans="1:14" s="21" customFormat="1" ht="12.75">
      <c r="A6" s="1790" t="s">
        <v>258</v>
      </c>
      <c r="B6" s="1790"/>
      <c r="C6" s="1790"/>
      <c r="D6" s="1790"/>
      <c r="E6" s="1790"/>
      <c r="F6" s="1790"/>
      <c r="G6" s="1790"/>
      <c r="H6" s="1790"/>
      <c r="I6" s="1790"/>
      <c r="J6" s="1790"/>
      <c r="K6" s="1790"/>
      <c r="L6" s="1790"/>
      <c r="M6" s="1790"/>
      <c r="N6" s="1790"/>
    </row>
    <row r="7" spans="1:15" s="21" customFormat="1" ht="12.75">
      <c r="A7" s="149"/>
      <c r="B7" s="1790" t="s">
        <v>85</v>
      </c>
      <c r="C7" s="1790"/>
      <c r="D7" s="1790"/>
      <c r="E7" s="1790"/>
      <c r="F7" s="1790"/>
      <c r="G7" s="1790"/>
      <c r="H7" s="1790"/>
      <c r="I7" s="1790"/>
      <c r="J7" s="1790"/>
      <c r="K7" s="1790"/>
      <c r="L7" s="1790"/>
      <c r="M7" s="1790"/>
      <c r="N7" s="1790"/>
      <c r="O7" s="1456"/>
    </row>
    <row r="8" spans="1:14" s="8" customFormat="1" ht="16.5" thickBot="1">
      <c r="A8" s="1726" t="str">
        <f>CPI!A5</f>
        <v>Mid-Sept 2008 </v>
      </c>
      <c r="B8" s="1726"/>
      <c r="C8" s="1726"/>
      <c r="D8" s="1726"/>
      <c r="E8" s="1726"/>
      <c r="F8" s="1726"/>
      <c r="G8" s="1726"/>
      <c r="H8" s="1726"/>
      <c r="I8" s="1726"/>
      <c r="J8" s="1726"/>
      <c r="K8" s="1726"/>
      <c r="L8" s="1726"/>
      <c r="M8" s="1726"/>
      <c r="N8" s="1726"/>
    </row>
    <row r="9" spans="1:14" s="24" customFormat="1" ht="13.5" thickTop="1">
      <c r="A9" s="23" t="s">
        <v>259</v>
      </c>
      <c r="B9" s="1774" t="s">
        <v>261</v>
      </c>
      <c r="C9" s="1791" t="s">
        <v>262</v>
      </c>
      <c r="D9" s="664" t="str">
        <f>CPI!C6</f>
        <v>2006/07</v>
      </c>
      <c r="E9" s="1788" t="str">
        <f>CPI!D6</f>
        <v>2007/08</v>
      </c>
      <c r="F9" s="1737"/>
      <c r="G9" s="1789"/>
      <c r="H9" s="1737" t="str">
        <f>CPI!G6</f>
        <v>2008/09P</v>
      </c>
      <c r="I9" s="1789"/>
      <c r="J9" s="1737" t="s">
        <v>407</v>
      </c>
      <c r="K9" s="1737"/>
      <c r="L9" s="1737"/>
      <c r="M9" s="1737"/>
      <c r="N9" s="323"/>
    </row>
    <row r="10" spans="1:14" s="24" customFormat="1" ht="12.75">
      <c r="A10" s="25" t="s">
        <v>260</v>
      </c>
      <c r="B10" s="1758"/>
      <c r="C10" s="1637"/>
      <c r="D10" s="1326" t="str">
        <f>CPI!C7</f>
        <v>Aug/Sept</v>
      </c>
      <c r="E10" s="1333" t="str">
        <f>CPI!D7</f>
        <v>Jul/Aug</v>
      </c>
      <c r="F10" s="1569" t="str">
        <f>D10</f>
        <v>Aug/Sept</v>
      </c>
      <c r="G10" s="1568" t="str">
        <f>CPI!F7</f>
        <v>Jun/Jul</v>
      </c>
      <c r="H10" s="1567" t="str">
        <f>E10</f>
        <v>Jul/Aug</v>
      </c>
      <c r="I10" s="1334" t="str">
        <f>F10</f>
        <v>Aug/Sept</v>
      </c>
      <c r="J10" s="670" t="s">
        <v>151</v>
      </c>
      <c r="K10" s="671" t="s">
        <v>151</v>
      </c>
      <c r="L10" s="671" t="s">
        <v>152</v>
      </c>
      <c r="M10" s="680" t="s">
        <v>152</v>
      </c>
      <c r="N10" s="334"/>
    </row>
    <row r="11" spans="1:14" s="24" customFormat="1" ht="12.75">
      <c r="A11" s="25">
        <v>1</v>
      </c>
      <c r="B11" s="413">
        <v>1</v>
      </c>
      <c r="C11" s="151">
        <v>2</v>
      </c>
      <c r="D11" s="325">
        <v>3</v>
      </c>
      <c r="E11" s="325">
        <v>4</v>
      </c>
      <c r="F11" s="332">
        <v>5</v>
      </c>
      <c r="G11" s="245">
        <v>6</v>
      </c>
      <c r="H11" s="672">
        <v>7</v>
      </c>
      <c r="I11" s="245">
        <v>8</v>
      </c>
      <c r="J11" s="672" t="s">
        <v>154</v>
      </c>
      <c r="K11" s="673" t="s">
        <v>155</v>
      </c>
      <c r="L11" s="673" t="s">
        <v>156</v>
      </c>
      <c r="M11" s="681" t="s">
        <v>157</v>
      </c>
      <c r="N11" s="333"/>
    </row>
    <row r="12" spans="1:30" s="75" customFormat="1" ht="30" customHeight="1">
      <c r="A12" s="74">
        <v>1</v>
      </c>
      <c r="B12" s="500" t="s">
        <v>263</v>
      </c>
      <c r="C12" s="503">
        <v>100</v>
      </c>
      <c r="D12" s="490">
        <v>147.1</v>
      </c>
      <c r="E12" s="674">
        <v>160</v>
      </c>
      <c r="F12" s="721">
        <v>163.5</v>
      </c>
      <c r="G12" s="1570">
        <v>171.8</v>
      </c>
      <c r="H12" s="1573">
        <v>177.9</v>
      </c>
      <c r="I12" s="491">
        <v>180.3</v>
      </c>
      <c r="J12" s="26">
        <v>11.148878314072078</v>
      </c>
      <c r="K12" s="26">
        <v>2.187500000000014</v>
      </c>
      <c r="L12" s="26">
        <v>10.275229357798167</v>
      </c>
      <c r="M12" s="26">
        <v>1.3490725126475525</v>
      </c>
      <c r="N12" s="68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</row>
    <row r="13" spans="1:30" s="21" customFormat="1" ht="29.25" customHeight="1">
      <c r="A13" s="27">
        <v>1.1</v>
      </c>
      <c r="B13" s="501" t="s">
        <v>264</v>
      </c>
      <c r="C13" s="504">
        <v>49.593021995747016</v>
      </c>
      <c r="D13" s="492">
        <v>149.6</v>
      </c>
      <c r="E13" s="675">
        <v>168.2</v>
      </c>
      <c r="F13" s="722">
        <v>174.4</v>
      </c>
      <c r="G13" s="1571">
        <v>165</v>
      </c>
      <c r="H13" s="675">
        <v>171.5</v>
      </c>
      <c r="I13" s="493">
        <v>175.7</v>
      </c>
      <c r="J13" s="28">
        <v>16.577540106951872</v>
      </c>
      <c r="K13" s="28">
        <v>3.686087990487536</v>
      </c>
      <c r="L13" s="28">
        <v>0.7454128440366787</v>
      </c>
      <c r="M13" s="28">
        <v>2.448979591836718</v>
      </c>
      <c r="N13" s="69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</row>
    <row r="14" spans="1:30" s="31" customFormat="1" ht="24.75" customHeight="1">
      <c r="A14" s="29" t="s">
        <v>265</v>
      </c>
      <c r="B14" s="303" t="s">
        <v>266</v>
      </c>
      <c r="C14" s="505">
        <v>16.575694084141823</v>
      </c>
      <c r="D14" s="494">
        <v>130.5</v>
      </c>
      <c r="E14" s="676">
        <v>139.2</v>
      </c>
      <c r="F14" s="723">
        <v>141.2</v>
      </c>
      <c r="G14" s="1572">
        <v>161.4</v>
      </c>
      <c r="H14" s="676">
        <v>167.3</v>
      </c>
      <c r="I14" s="495">
        <v>171.6</v>
      </c>
      <c r="J14" s="30">
        <v>8.199233716475078</v>
      </c>
      <c r="K14" s="30">
        <v>1.4367816091954069</v>
      </c>
      <c r="L14" s="30">
        <v>21.52974504249292</v>
      </c>
      <c r="M14" s="30">
        <v>2.5702331141661574</v>
      </c>
      <c r="N14" s="70"/>
      <c r="P14" s="32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</row>
    <row r="15" spans="1:30" s="31" customFormat="1" ht="24.75" customHeight="1">
      <c r="A15" s="29" t="s">
        <v>267</v>
      </c>
      <c r="B15" s="303" t="s">
        <v>268</v>
      </c>
      <c r="C15" s="505">
        <v>6.086031204033311</v>
      </c>
      <c r="D15" s="494">
        <v>207.6</v>
      </c>
      <c r="E15" s="676">
        <v>243.2</v>
      </c>
      <c r="F15" s="723">
        <v>249.6</v>
      </c>
      <c r="G15" s="1572">
        <v>176</v>
      </c>
      <c r="H15" s="676">
        <v>174.4</v>
      </c>
      <c r="I15" s="495">
        <v>191.6</v>
      </c>
      <c r="J15" s="30">
        <v>20.23121387283237</v>
      </c>
      <c r="K15" s="30">
        <v>2.631578947368425</v>
      </c>
      <c r="L15" s="30">
        <v>-23.23717948717949</v>
      </c>
      <c r="M15" s="30">
        <v>9.862385321100902</v>
      </c>
      <c r="N15" s="70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</row>
    <row r="16" spans="1:30" s="31" customFormat="1" ht="24.75" customHeight="1">
      <c r="A16" s="29" t="s">
        <v>269</v>
      </c>
      <c r="B16" s="303" t="s">
        <v>270</v>
      </c>
      <c r="C16" s="505">
        <v>3.770519507075808</v>
      </c>
      <c r="D16" s="494">
        <v>158.3</v>
      </c>
      <c r="E16" s="676">
        <v>181.1</v>
      </c>
      <c r="F16" s="723">
        <v>186.1</v>
      </c>
      <c r="G16" s="1572">
        <v>208.5</v>
      </c>
      <c r="H16" s="676">
        <v>221.3</v>
      </c>
      <c r="I16" s="495">
        <v>227.5</v>
      </c>
      <c r="J16" s="30">
        <v>17.561591914087174</v>
      </c>
      <c r="K16" s="30">
        <v>2.7609055770292628</v>
      </c>
      <c r="L16" s="30">
        <v>22.246104245029557</v>
      </c>
      <c r="M16" s="30">
        <v>2.8016267510167125</v>
      </c>
      <c r="N16" s="70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</row>
    <row r="17" spans="1:30" s="31" customFormat="1" ht="24.75" customHeight="1">
      <c r="A17" s="29" t="s">
        <v>271</v>
      </c>
      <c r="B17" s="303" t="s">
        <v>272</v>
      </c>
      <c r="C17" s="505">
        <v>11.183012678383857</v>
      </c>
      <c r="D17" s="494">
        <v>144</v>
      </c>
      <c r="E17" s="676">
        <v>182.9</v>
      </c>
      <c r="F17" s="723">
        <v>197.5</v>
      </c>
      <c r="G17" s="1572">
        <v>141.2</v>
      </c>
      <c r="H17" s="676">
        <v>155.5</v>
      </c>
      <c r="I17" s="495">
        <v>153.8</v>
      </c>
      <c r="J17" s="30">
        <v>37.15277777777777</v>
      </c>
      <c r="K17" s="30">
        <v>7.9825041006014175</v>
      </c>
      <c r="L17" s="30">
        <v>-22.12658227848101</v>
      </c>
      <c r="M17" s="30">
        <v>-1.0932475884244326</v>
      </c>
      <c r="N17" s="70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</row>
    <row r="18" spans="1:30" s="31" customFormat="1" ht="24.75" customHeight="1">
      <c r="A18" s="29" t="s">
        <v>273</v>
      </c>
      <c r="B18" s="303" t="s">
        <v>274</v>
      </c>
      <c r="C18" s="505">
        <v>1.9487350779721184</v>
      </c>
      <c r="D18" s="494">
        <v>124.6</v>
      </c>
      <c r="E18" s="676">
        <v>129.6</v>
      </c>
      <c r="F18" s="723">
        <v>136.2</v>
      </c>
      <c r="G18" s="1572">
        <v>136.4</v>
      </c>
      <c r="H18" s="676">
        <v>147.4</v>
      </c>
      <c r="I18" s="495">
        <v>149.8</v>
      </c>
      <c r="J18" s="30">
        <v>9.309791332263245</v>
      </c>
      <c r="K18" s="30">
        <v>5.092592592592581</v>
      </c>
      <c r="L18" s="30">
        <v>9.985315712187969</v>
      </c>
      <c r="M18" s="30">
        <v>1.628222523744924</v>
      </c>
      <c r="N18" s="70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</row>
    <row r="19" spans="1:30" s="31" customFormat="1" ht="24.75" customHeight="1">
      <c r="A19" s="29" t="s">
        <v>275</v>
      </c>
      <c r="B19" s="303" t="s">
        <v>276</v>
      </c>
      <c r="C19" s="505">
        <v>10.019129444140097</v>
      </c>
      <c r="D19" s="494">
        <v>153.9</v>
      </c>
      <c r="E19" s="676">
        <v>156.8</v>
      </c>
      <c r="F19" s="723">
        <v>161.1</v>
      </c>
      <c r="G19" s="1572">
        <v>180.3</v>
      </c>
      <c r="H19" s="676">
        <v>180.7</v>
      </c>
      <c r="I19" s="495">
        <v>182.6</v>
      </c>
      <c r="J19" s="30">
        <v>4.67836257309942</v>
      </c>
      <c r="K19" s="30">
        <v>2.742346938775512</v>
      </c>
      <c r="L19" s="30">
        <v>13.3457479826195</v>
      </c>
      <c r="M19" s="30">
        <v>1.051466519092429</v>
      </c>
      <c r="N19" s="70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</row>
    <row r="20" spans="1:30" s="21" customFormat="1" ht="30.75" customHeight="1">
      <c r="A20" s="27">
        <v>1.2</v>
      </c>
      <c r="B20" s="501" t="s">
        <v>277</v>
      </c>
      <c r="C20" s="504">
        <v>20.37273710722672</v>
      </c>
      <c r="D20" s="492">
        <v>133</v>
      </c>
      <c r="E20" s="675">
        <v>142.8</v>
      </c>
      <c r="F20" s="722">
        <v>143.4</v>
      </c>
      <c r="G20" s="1571">
        <v>160.8</v>
      </c>
      <c r="H20" s="675">
        <v>164.8</v>
      </c>
      <c r="I20" s="493">
        <v>166</v>
      </c>
      <c r="J20" s="28">
        <v>7.819548872180462</v>
      </c>
      <c r="K20" s="28">
        <v>0.42016806722688216</v>
      </c>
      <c r="L20" s="28">
        <v>15.760111576011155</v>
      </c>
      <c r="M20" s="28">
        <v>0.7281553398058094</v>
      </c>
      <c r="N20" s="71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</row>
    <row r="21" spans="1:30" s="31" customFormat="1" ht="24.75" customHeight="1">
      <c r="A21" s="29" t="s">
        <v>278</v>
      </c>
      <c r="B21" s="303" t="s">
        <v>279</v>
      </c>
      <c r="C21" s="505">
        <v>6.117694570987977</v>
      </c>
      <c r="D21" s="494">
        <v>122.7</v>
      </c>
      <c r="E21" s="676">
        <v>133.5</v>
      </c>
      <c r="F21" s="723">
        <v>129.2</v>
      </c>
      <c r="G21" s="1572">
        <v>149.6</v>
      </c>
      <c r="H21" s="676">
        <v>155.3</v>
      </c>
      <c r="I21" s="495">
        <v>157.4</v>
      </c>
      <c r="J21" s="30">
        <v>5.297473512632436</v>
      </c>
      <c r="K21" s="30">
        <v>-3.2209737827715372</v>
      </c>
      <c r="L21" s="30">
        <v>21.82662538699691</v>
      </c>
      <c r="M21" s="30">
        <v>1.3522215067611114</v>
      </c>
      <c r="N21" s="70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</row>
    <row r="22" spans="1:30" s="31" customFormat="1" ht="24.75" customHeight="1">
      <c r="A22" s="29" t="s">
        <v>280</v>
      </c>
      <c r="B22" s="303" t="s">
        <v>281</v>
      </c>
      <c r="C22" s="505">
        <v>5.683628753648385</v>
      </c>
      <c r="D22" s="494">
        <v>134.5</v>
      </c>
      <c r="E22" s="676">
        <v>140.8</v>
      </c>
      <c r="F22" s="723">
        <v>142.7</v>
      </c>
      <c r="G22" s="1572">
        <v>147.8</v>
      </c>
      <c r="H22" s="676">
        <v>148.2</v>
      </c>
      <c r="I22" s="495">
        <v>149.9</v>
      </c>
      <c r="J22" s="30">
        <v>6.096654275092945</v>
      </c>
      <c r="K22" s="30">
        <v>1.349431818181813</v>
      </c>
      <c r="L22" s="30">
        <v>5.045550105115652</v>
      </c>
      <c r="M22" s="30">
        <v>1.1470985155195734</v>
      </c>
      <c r="N22" s="70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</row>
    <row r="23" spans="1:30" s="31" customFormat="1" ht="24.75" customHeight="1">
      <c r="A23" s="29" t="s">
        <v>282</v>
      </c>
      <c r="B23" s="303" t="s">
        <v>283</v>
      </c>
      <c r="C23" s="505">
        <v>4.4957766210627</v>
      </c>
      <c r="D23" s="494">
        <v>163.4</v>
      </c>
      <c r="E23" s="676">
        <v>181.1</v>
      </c>
      <c r="F23" s="723">
        <v>187.4</v>
      </c>
      <c r="G23" s="1572">
        <v>223.9</v>
      </c>
      <c r="H23" s="676">
        <v>233.1</v>
      </c>
      <c r="I23" s="495">
        <v>233.4</v>
      </c>
      <c r="J23" s="30">
        <v>14.68788249694002</v>
      </c>
      <c r="K23" s="30">
        <v>3.47874102705687</v>
      </c>
      <c r="L23" s="30">
        <v>24.546424759871925</v>
      </c>
      <c r="M23" s="30">
        <v>0.1287001287001459</v>
      </c>
      <c r="N23" s="70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</row>
    <row r="24" spans="1:30" s="31" customFormat="1" ht="24.75" customHeight="1">
      <c r="A24" s="29" t="s">
        <v>284</v>
      </c>
      <c r="B24" s="303" t="s">
        <v>285</v>
      </c>
      <c r="C24" s="505">
        <v>4.065637161527658</v>
      </c>
      <c r="D24" s="494">
        <v>112.7</v>
      </c>
      <c r="E24" s="676">
        <v>117.2</v>
      </c>
      <c r="F24" s="723">
        <v>116.9</v>
      </c>
      <c r="G24" s="1572">
        <v>126</v>
      </c>
      <c r="H24" s="676">
        <v>126.6</v>
      </c>
      <c r="I24" s="495">
        <v>127.1</v>
      </c>
      <c r="J24" s="30">
        <v>3.726708074534173</v>
      </c>
      <c r="K24" s="30">
        <v>-0.2559726962457347</v>
      </c>
      <c r="L24" s="30">
        <v>8.725406330196734</v>
      </c>
      <c r="M24" s="30">
        <v>0.39494470774090473</v>
      </c>
      <c r="N24" s="70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</row>
    <row r="25" spans="1:30" s="21" customFormat="1" ht="30.75" customHeight="1">
      <c r="A25" s="27">
        <v>1.3</v>
      </c>
      <c r="B25" s="501" t="s">
        <v>286</v>
      </c>
      <c r="C25" s="506">
        <v>30.044340897026256</v>
      </c>
      <c r="D25" s="496">
        <v>152.4</v>
      </c>
      <c r="E25" s="677">
        <v>158</v>
      </c>
      <c r="F25" s="724">
        <v>159.3</v>
      </c>
      <c r="G25" s="77">
        <v>190.3</v>
      </c>
      <c r="H25" s="677">
        <v>197.4</v>
      </c>
      <c r="I25" s="190">
        <v>197.5</v>
      </c>
      <c r="J25" s="28">
        <v>4.527559055118118</v>
      </c>
      <c r="K25" s="28">
        <v>0.822784810126592</v>
      </c>
      <c r="L25" s="28">
        <v>23.979912115505314</v>
      </c>
      <c r="M25" s="28">
        <v>0.05065856129684221</v>
      </c>
      <c r="N25" s="71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</row>
    <row r="26" spans="1:30" s="31" customFormat="1" ht="24.75" customHeight="1">
      <c r="A26" s="29" t="s">
        <v>287</v>
      </c>
      <c r="B26" s="303" t="s">
        <v>288</v>
      </c>
      <c r="C26" s="507">
        <v>5.397977971447429</v>
      </c>
      <c r="D26" s="497">
        <v>263.2</v>
      </c>
      <c r="E26" s="678">
        <v>268.6</v>
      </c>
      <c r="F26" s="725">
        <v>268.4</v>
      </c>
      <c r="G26" s="32">
        <v>373.5</v>
      </c>
      <c r="H26" s="678">
        <v>373.6</v>
      </c>
      <c r="I26" s="196">
        <v>373.6</v>
      </c>
      <c r="J26" s="30">
        <v>1.9756838905774998</v>
      </c>
      <c r="K26" s="30">
        <v>-0.07446016381237541</v>
      </c>
      <c r="L26" s="30">
        <v>39.195230998509714</v>
      </c>
      <c r="M26" s="30">
        <v>0</v>
      </c>
      <c r="N26" s="70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</row>
    <row r="27" spans="1:30" s="31" customFormat="1" ht="24.75" customHeight="1">
      <c r="A27" s="29" t="s">
        <v>289</v>
      </c>
      <c r="B27" s="303" t="s">
        <v>290</v>
      </c>
      <c r="C27" s="505">
        <v>2.4560330063653932</v>
      </c>
      <c r="D27" s="494">
        <v>166.8</v>
      </c>
      <c r="E27" s="676">
        <v>185.1</v>
      </c>
      <c r="F27" s="723">
        <v>185.8</v>
      </c>
      <c r="G27" s="1572">
        <v>197.9</v>
      </c>
      <c r="H27" s="676">
        <v>207.6</v>
      </c>
      <c r="I27" s="495">
        <v>207.6</v>
      </c>
      <c r="J27" s="30">
        <v>11.390887290167868</v>
      </c>
      <c r="K27" s="30">
        <v>0.37817396002162695</v>
      </c>
      <c r="L27" s="30">
        <v>11.733046286329383</v>
      </c>
      <c r="M27" s="30">
        <v>0</v>
      </c>
      <c r="N27" s="70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</row>
    <row r="28" spans="1:30" s="31" customFormat="1" ht="24.75" customHeight="1">
      <c r="A28" s="29" t="s">
        <v>291</v>
      </c>
      <c r="B28" s="303" t="s">
        <v>292</v>
      </c>
      <c r="C28" s="507">
        <v>6.973714820123034</v>
      </c>
      <c r="D28" s="497">
        <v>126.4</v>
      </c>
      <c r="E28" s="678">
        <v>130.8</v>
      </c>
      <c r="F28" s="725">
        <v>132.2</v>
      </c>
      <c r="G28" s="32">
        <v>161.4</v>
      </c>
      <c r="H28" s="678">
        <v>173.1</v>
      </c>
      <c r="I28" s="196">
        <v>172.9</v>
      </c>
      <c r="J28" s="30">
        <v>4.58860759493669</v>
      </c>
      <c r="K28" s="30">
        <v>1.0703363914372943</v>
      </c>
      <c r="L28" s="30">
        <v>30.78668683812407</v>
      </c>
      <c r="M28" s="30">
        <v>-0.1155401502021931</v>
      </c>
      <c r="N28" s="70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</row>
    <row r="29" spans="1:30" s="31" customFormat="1" ht="24.75" customHeight="1">
      <c r="A29" s="29"/>
      <c r="B29" s="303" t="s">
        <v>293</v>
      </c>
      <c r="C29" s="507">
        <v>1.8659527269142209</v>
      </c>
      <c r="D29" s="497">
        <v>95.3</v>
      </c>
      <c r="E29" s="678">
        <v>95.7</v>
      </c>
      <c r="F29" s="725">
        <v>95.7</v>
      </c>
      <c r="G29" s="32">
        <v>95.8</v>
      </c>
      <c r="H29" s="678">
        <v>100.3</v>
      </c>
      <c r="I29" s="196">
        <v>100.3</v>
      </c>
      <c r="J29" s="30">
        <v>0.4197271773347353</v>
      </c>
      <c r="K29" s="30">
        <v>0</v>
      </c>
      <c r="L29" s="30">
        <v>4.806687565308238</v>
      </c>
      <c r="M29" s="30">
        <v>0</v>
      </c>
      <c r="N29" s="70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</row>
    <row r="30" spans="1:30" s="31" customFormat="1" ht="24.75" customHeight="1">
      <c r="A30" s="29"/>
      <c r="B30" s="303" t="s">
        <v>295</v>
      </c>
      <c r="C30" s="507">
        <v>2.731641690470963</v>
      </c>
      <c r="D30" s="497">
        <v>112.3</v>
      </c>
      <c r="E30" s="678">
        <v>115.8</v>
      </c>
      <c r="F30" s="725">
        <v>114</v>
      </c>
      <c r="G30" s="32">
        <v>114.4</v>
      </c>
      <c r="H30" s="678">
        <v>120.9</v>
      </c>
      <c r="I30" s="196">
        <v>120.9</v>
      </c>
      <c r="J30" s="30">
        <v>1.5138023152270677</v>
      </c>
      <c r="K30" s="30">
        <v>-1.5544041450777115</v>
      </c>
      <c r="L30" s="30">
        <v>6.05263157894737</v>
      </c>
      <c r="M30" s="30">
        <v>0</v>
      </c>
      <c r="N30" s="70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</row>
    <row r="31" spans="1:30" s="31" customFormat="1" ht="24.75" customHeight="1">
      <c r="A31" s="29"/>
      <c r="B31" s="303" t="s">
        <v>296</v>
      </c>
      <c r="C31" s="507">
        <v>3.1001290737979397</v>
      </c>
      <c r="D31" s="497">
        <v>111.6</v>
      </c>
      <c r="E31" s="678">
        <v>108.6</v>
      </c>
      <c r="F31" s="725">
        <v>108.7</v>
      </c>
      <c r="G31" s="32">
        <v>109.4</v>
      </c>
      <c r="H31" s="678">
        <v>115.2</v>
      </c>
      <c r="I31" s="196">
        <v>116.8</v>
      </c>
      <c r="J31" s="30">
        <v>-2.5985663082437185</v>
      </c>
      <c r="K31" s="30">
        <v>0.09208103130755774</v>
      </c>
      <c r="L31" s="30">
        <v>7.451701931922727</v>
      </c>
      <c r="M31" s="30">
        <v>1.3888888888888857</v>
      </c>
      <c r="N31" s="70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</row>
    <row r="32" spans="1:30" s="31" customFormat="1" ht="24.75" customHeight="1">
      <c r="A32" s="29" t="s">
        <v>297</v>
      </c>
      <c r="B32" s="303" t="s">
        <v>298</v>
      </c>
      <c r="C32" s="507">
        <v>7.508891607907275</v>
      </c>
      <c r="D32" s="497">
        <v>137.6</v>
      </c>
      <c r="E32" s="678">
        <v>146.3</v>
      </c>
      <c r="F32" s="725">
        <v>150.3</v>
      </c>
      <c r="G32" s="32">
        <v>167.3</v>
      </c>
      <c r="H32" s="678">
        <v>175.7</v>
      </c>
      <c r="I32" s="196">
        <v>175.8</v>
      </c>
      <c r="J32" s="30">
        <v>9.229651162790702</v>
      </c>
      <c r="K32" s="30">
        <v>2.7341079972658946</v>
      </c>
      <c r="L32" s="30">
        <v>16.966067864271466</v>
      </c>
      <c r="M32" s="30">
        <v>0.056915196357437026</v>
      </c>
      <c r="N32" s="70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</row>
    <row r="33" spans="1:14" s="31" customFormat="1" ht="9" customHeight="1" thickBot="1">
      <c r="A33" s="33"/>
      <c r="B33" s="502"/>
      <c r="C33" s="508"/>
      <c r="D33" s="498"/>
      <c r="E33" s="679"/>
      <c r="F33" s="726"/>
      <c r="G33" s="78"/>
      <c r="H33" s="679"/>
      <c r="I33" s="499"/>
      <c r="J33" s="72"/>
      <c r="K33" s="72"/>
      <c r="L33" s="72"/>
      <c r="M33" s="72"/>
      <c r="N33" s="73"/>
    </row>
    <row r="34" spans="1:14" ht="12.75">
      <c r="A34" s="20"/>
      <c r="B34" s="34" t="s">
        <v>299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75" hidden="1">
      <c r="A35" s="20"/>
      <c r="B35" s="34" t="s">
        <v>300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75" hidden="1">
      <c r="A36" s="20"/>
      <c r="B36" s="34" t="s">
        <v>301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75" hidden="1">
      <c r="A37" s="20"/>
      <c r="B37" s="34" t="s">
        <v>302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2.75">
      <c r="A38" s="20"/>
      <c r="B38" s="1441" t="s">
        <v>301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</sheetData>
  <sheetProtection/>
  <mergeCells count="13">
    <mergeCell ref="A1:N1"/>
    <mergeCell ref="A2:N2"/>
    <mergeCell ref="A3:N3"/>
    <mergeCell ref="B4:N4"/>
    <mergeCell ref="E9:G9"/>
    <mergeCell ref="A5:N5"/>
    <mergeCell ref="A6:N6"/>
    <mergeCell ref="A8:N8"/>
    <mergeCell ref="J9:M9"/>
    <mergeCell ref="B9:B10"/>
    <mergeCell ref="C9:C10"/>
    <mergeCell ref="B7:N7"/>
    <mergeCell ref="H9:I9"/>
  </mergeCells>
  <printOptions horizontalCentered="1"/>
  <pageMargins left="0.75" right="0.89" top="0.57" bottom="0.39" header="0.5" footer="0.3"/>
  <pageSetup fitToHeight="1" fitToWidth="1" horizontalDpi="300" verticalDpi="300" orientation="landscape" paperSize="9" scale="77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L14" sqref="L14"/>
    </sheetView>
  </sheetViews>
  <sheetFormatPr defaultColWidth="12.421875" defaultRowHeight="12.75"/>
  <cols>
    <col min="1" max="1" width="15.57421875" style="10" customWidth="1"/>
    <col min="2" max="2" width="12.421875" style="10" customWidth="1"/>
    <col min="3" max="3" width="14.00390625" style="10" customWidth="1"/>
    <col min="4" max="7" width="12.421875" style="10" customWidth="1"/>
    <col min="8" max="9" width="12.421875" style="10" hidden="1" customWidth="1"/>
    <col min="10" max="16384" width="12.421875" style="10" customWidth="1"/>
  </cols>
  <sheetData>
    <row r="1" spans="1:9" ht="12.75">
      <c r="A1" s="1797" t="s">
        <v>1009</v>
      </c>
      <c r="B1" s="1797"/>
      <c r="C1" s="1797"/>
      <c r="D1" s="1797"/>
      <c r="E1" s="1797"/>
      <c r="F1" s="1797"/>
      <c r="G1" s="1797"/>
      <c r="H1" s="335"/>
      <c r="I1" s="335"/>
    </row>
    <row r="2" spans="1:10" ht="19.5" customHeight="1">
      <c r="A2" s="1798" t="s">
        <v>257</v>
      </c>
      <c r="B2" s="1798"/>
      <c r="C2" s="1798"/>
      <c r="D2" s="1798"/>
      <c r="E2" s="1798"/>
      <c r="F2" s="1798"/>
      <c r="G2" s="1798"/>
      <c r="H2" s="1798"/>
      <c r="I2" s="1798"/>
      <c r="J2" s="1457"/>
    </row>
    <row r="3" spans="1:9" ht="14.25" customHeight="1">
      <c r="A3" s="1799" t="s">
        <v>258</v>
      </c>
      <c r="B3" s="1799"/>
      <c r="C3" s="1799"/>
      <c r="D3" s="1799"/>
      <c r="E3" s="1799"/>
      <c r="F3" s="1799"/>
      <c r="G3" s="1799"/>
      <c r="H3" s="1799"/>
      <c r="I3" s="1799"/>
    </row>
    <row r="4" spans="1:9" ht="15.75" customHeight="1">
      <c r="A4" s="1800" t="s">
        <v>29</v>
      </c>
      <c r="B4" s="1801"/>
      <c r="C4" s="1801"/>
      <c r="D4" s="1801"/>
      <c r="E4" s="1801"/>
      <c r="F4" s="1801"/>
      <c r="G4" s="1801"/>
      <c r="H4" s="1801"/>
      <c r="I4" s="1801"/>
    </row>
    <row r="5" spans="1:13" ht="9.75" customHeight="1" thickBo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4.75" customHeight="1">
      <c r="A6" s="1795" t="s">
        <v>580</v>
      </c>
      <c r="B6" s="1783" t="str">
        <f>'CPI YOY'!B6:C6</f>
        <v>2006/07</v>
      </c>
      <c r="C6" s="1783"/>
      <c r="D6" s="1781" t="str">
        <f>'CPI YOY'!D6:E6</f>
        <v>2007/08</v>
      </c>
      <c r="E6" s="1782"/>
      <c r="F6" s="1783" t="str">
        <f>'CPI YOY'!F6:G6</f>
        <v>2008/09P</v>
      </c>
      <c r="G6" s="1782"/>
      <c r="H6" s="13" t="s">
        <v>248</v>
      </c>
      <c r="I6" s="14"/>
      <c r="J6" s="17"/>
      <c r="K6" s="17"/>
      <c r="L6" s="17"/>
      <c r="M6" s="17"/>
    </row>
    <row r="7" spans="1:13" ht="24.75" customHeight="1">
      <c r="A7" s="1796"/>
      <c r="B7" s="509" t="s">
        <v>556</v>
      </c>
      <c r="C7" s="331" t="s">
        <v>407</v>
      </c>
      <c r="D7" s="511" t="s">
        <v>556</v>
      </c>
      <c r="E7" s="512" t="s">
        <v>407</v>
      </c>
      <c r="F7" s="509" t="s">
        <v>556</v>
      </c>
      <c r="G7" s="329" t="s">
        <v>407</v>
      </c>
      <c r="H7" s="15" t="s">
        <v>249</v>
      </c>
      <c r="I7" s="15" t="s">
        <v>250</v>
      </c>
      <c r="J7" s="17"/>
      <c r="K7" s="17"/>
      <c r="L7" s="17"/>
      <c r="M7" s="17"/>
    </row>
    <row r="8" spans="1:16" ht="24.75" customHeight="1">
      <c r="A8" s="81" t="s">
        <v>49</v>
      </c>
      <c r="B8" s="510">
        <v>142.4</v>
      </c>
      <c r="C8" s="336">
        <v>6.7</v>
      </c>
      <c r="D8" s="337">
        <v>160</v>
      </c>
      <c r="E8" s="513">
        <v>12.4</v>
      </c>
      <c r="F8" s="64">
        <v>177.9</v>
      </c>
      <c r="G8" s="338">
        <v>11.2</v>
      </c>
      <c r="H8" s="17"/>
      <c r="I8" s="17"/>
      <c r="J8" s="17"/>
      <c r="L8" s="17"/>
      <c r="M8" s="17"/>
      <c r="N8" s="17"/>
      <c r="O8" s="17"/>
      <c r="P8" s="17"/>
    </row>
    <row r="9" spans="1:16" ht="24.75" customHeight="1">
      <c r="A9" s="81" t="s">
        <v>391</v>
      </c>
      <c r="B9" s="510">
        <v>147.1</v>
      </c>
      <c r="C9" s="336">
        <v>9.1</v>
      </c>
      <c r="D9" s="337">
        <v>163.5</v>
      </c>
      <c r="E9" s="513">
        <v>11.1</v>
      </c>
      <c r="F9" s="64">
        <v>180.3</v>
      </c>
      <c r="G9" s="338">
        <v>10.3</v>
      </c>
      <c r="H9" s="17"/>
      <c r="I9" s="17"/>
      <c r="J9" s="17"/>
      <c r="L9" s="17"/>
      <c r="M9" s="17"/>
      <c r="N9" s="17"/>
      <c r="O9" s="17"/>
      <c r="P9" s="17"/>
    </row>
    <row r="10" spans="1:16" ht="24.75" customHeight="1">
      <c r="A10" s="81" t="s">
        <v>396</v>
      </c>
      <c r="B10" s="510">
        <v>149</v>
      </c>
      <c r="C10" s="336">
        <v>10.4</v>
      </c>
      <c r="D10" s="337">
        <v>164.3</v>
      </c>
      <c r="E10" s="513">
        <v>10.3</v>
      </c>
      <c r="F10" s="64"/>
      <c r="G10" s="338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24.75" customHeight="1">
      <c r="A11" s="81" t="s">
        <v>397</v>
      </c>
      <c r="B11" s="510">
        <v>150.5</v>
      </c>
      <c r="C11" s="336">
        <v>10.3</v>
      </c>
      <c r="D11" s="337">
        <v>161.3</v>
      </c>
      <c r="E11" s="513">
        <v>7.2</v>
      </c>
      <c r="F11" s="64"/>
      <c r="G11" s="338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24.75" customHeight="1">
      <c r="A12" s="81" t="s">
        <v>398</v>
      </c>
      <c r="B12" s="510">
        <v>146.3</v>
      </c>
      <c r="C12" s="336">
        <v>8.9</v>
      </c>
      <c r="D12" s="337">
        <v>155.2</v>
      </c>
      <c r="E12" s="513">
        <v>6.1</v>
      </c>
      <c r="F12" s="64"/>
      <c r="G12" s="338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4.75" customHeight="1">
      <c r="A13" s="81" t="s">
        <v>399</v>
      </c>
      <c r="B13" s="510">
        <v>143</v>
      </c>
      <c r="C13" s="336">
        <v>10.4</v>
      </c>
      <c r="D13" s="337">
        <v>150.8</v>
      </c>
      <c r="E13" s="513">
        <v>5.5</v>
      </c>
      <c r="F13" s="64"/>
      <c r="G13" s="338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24.75" customHeight="1">
      <c r="A14" s="81" t="s">
        <v>400</v>
      </c>
      <c r="B14" s="510">
        <v>145.1</v>
      </c>
      <c r="C14" s="336">
        <v>12.6</v>
      </c>
      <c r="D14" s="337">
        <v>151.3</v>
      </c>
      <c r="E14" s="513">
        <v>4.3</v>
      </c>
      <c r="F14" s="64"/>
      <c r="G14" s="338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24.75" customHeight="1">
      <c r="A15" s="81" t="s">
        <v>401</v>
      </c>
      <c r="B15" s="510">
        <v>146.7</v>
      </c>
      <c r="C15" s="336">
        <v>12.2</v>
      </c>
      <c r="D15" s="337">
        <v>156.4</v>
      </c>
      <c r="E15" s="513">
        <v>6.6</v>
      </c>
      <c r="F15" s="64"/>
      <c r="G15" s="338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24.75" customHeight="1">
      <c r="A16" s="81" t="s">
        <v>402</v>
      </c>
      <c r="B16" s="64">
        <v>143.2</v>
      </c>
      <c r="C16" s="336">
        <v>7.6</v>
      </c>
      <c r="D16" s="337">
        <v>156.55828438460816</v>
      </c>
      <c r="E16" s="513">
        <v>9.3</v>
      </c>
      <c r="F16" s="64"/>
      <c r="G16" s="338"/>
      <c r="K16" s="17"/>
      <c r="L16" s="17"/>
      <c r="M16" s="17"/>
      <c r="N16" s="17"/>
      <c r="O16" s="17"/>
      <c r="P16" s="17"/>
    </row>
    <row r="17" spans="1:16" ht="24.75" customHeight="1">
      <c r="A17" s="81" t="s">
        <v>403</v>
      </c>
      <c r="B17" s="64">
        <v>145.4</v>
      </c>
      <c r="C17" s="336">
        <v>6.2</v>
      </c>
      <c r="D17" s="337">
        <v>160.1</v>
      </c>
      <c r="E17" s="513">
        <v>10.1</v>
      </c>
      <c r="F17" s="64"/>
      <c r="G17" s="338"/>
      <c r="K17" s="17"/>
      <c r="L17" s="17"/>
      <c r="M17" s="17"/>
      <c r="N17" s="17"/>
      <c r="O17" s="17"/>
      <c r="P17" s="17"/>
    </row>
    <row r="18" spans="1:16" ht="24.75" customHeight="1">
      <c r="A18" s="81" t="s">
        <v>499</v>
      </c>
      <c r="B18" s="64">
        <v>146</v>
      </c>
      <c r="C18" s="336">
        <v>5.6</v>
      </c>
      <c r="D18" s="337">
        <v>164.9</v>
      </c>
      <c r="E18" s="513">
        <v>12.9</v>
      </c>
      <c r="F18" s="64"/>
      <c r="G18" s="338"/>
      <c r="K18" s="17"/>
      <c r="L18" s="17"/>
      <c r="M18" s="17"/>
      <c r="N18" s="17"/>
      <c r="O18" s="17"/>
      <c r="P18" s="17"/>
    </row>
    <row r="19" spans="1:16" ht="24.75" customHeight="1">
      <c r="A19" s="1556" t="s">
        <v>500</v>
      </c>
      <c r="B19" s="64">
        <v>151.8</v>
      </c>
      <c r="C19" s="336">
        <v>8.5</v>
      </c>
      <c r="D19" s="337">
        <v>171.8</v>
      </c>
      <c r="E19" s="513">
        <v>13.2</v>
      </c>
      <c r="F19" s="64"/>
      <c r="G19" s="338"/>
      <c r="K19" s="17"/>
      <c r="L19" s="17"/>
      <c r="M19" s="17"/>
      <c r="N19" s="17"/>
      <c r="O19" s="17"/>
      <c r="P19" s="17"/>
    </row>
    <row r="20" spans="1:7" ht="24.75" customHeight="1" thickBot="1">
      <c r="A20" s="82" t="s">
        <v>251</v>
      </c>
      <c r="B20" s="65">
        <v>146.4</v>
      </c>
      <c r="C20" s="79">
        <v>9</v>
      </c>
      <c r="D20" s="80">
        <v>159.7</v>
      </c>
      <c r="E20" s="60">
        <v>9.1</v>
      </c>
      <c r="F20" s="65">
        <v>179.1</v>
      </c>
      <c r="G20" s="514">
        <v>10.8</v>
      </c>
    </row>
    <row r="21" spans="1:4" ht="19.5" customHeight="1">
      <c r="A21" s="16" t="s">
        <v>252</v>
      </c>
      <c r="D21" s="17"/>
    </row>
    <row r="22" ht="19.5" customHeight="1">
      <c r="A22" s="16"/>
    </row>
    <row r="24" spans="1:2" ht="12.75">
      <c r="A24" s="339"/>
      <c r="B24" s="339"/>
    </row>
    <row r="25" spans="1:2" ht="12.75">
      <c r="A25" s="35"/>
      <c r="B25" s="339"/>
    </row>
    <row r="26" spans="1:2" ht="12.75">
      <c r="A26" s="35"/>
      <c r="B26" s="339"/>
    </row>
    <row r="27" spans="1:2" ht="12.75">
      <c r="A27" s="35"/>
      <c r="B27" s="339"/>
    </row>
    <row r="28" spans="1:2" ht="12.75">
      <c r="A28" s="339"/>
      <c r="B28" s="339"/>
    </row>
  </sheetData>
  <sheetProtection/>
  <mergeCells count="8">
    <mergeCell ref="A6:A7"/>
    <mergeCell ref="B6:C6"/>
    <mergeCell ref="D6:E6"/>
    <mergeCell ref="F6:G6"/>
    <mergeCell ref="A1:G1"/>
    <mergeCell ref="A2:I2"/>
    <mergeCell ref="A3:I3"/>
    <mergeCell ref="A4:I4"/>
  </mergeCells>
  <printOptions/>
  <pageMargins left="0.66" right="0.6" top="1" bottom="1" header="0.5" footer="0.5"/>
  <pageSetup fitToHeight="1" fitToWidth="1" horizontalDpi="300" verticalDpi="300" orientation="portrait" paperSize="9" scale="9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6.28125" style="18" customWidth="1"/>
    <col min="2" max="2" width="26.421875" style="18" bestFit="1" customWidth="1"/>
    <col min="3" max="3" width="7.7109375" style="18" customWidth="1"/>
    <col min="4" max="4" width="7.421875" style="18" customWidth="1"/>
    <col min="5" max="6" width="7.57421875" style="18" bestFit="1" customWidth="1"/>
    <col min="7" max="7" width="7.57421875" style="18" customWidth="1"/>
    <col min="8" max="8" width="8.00390625" style="18" bestFit="1" customWidth="1"/>
    <col min="9" max="9" width="8.8515625" style="18" customWidth="1"/>
    <col min="10" max="11" width="7.8515625" style="18" customWidth="1"/>
    <col min="12" max="12" width="8.140625" style="18" customWidth="1"/>
    <col min="13" max="13" width="9.421875" style="18" customWidth="1"/>
    <col min="14" max="16384" width="9.140625" style="18" customWidth="1"/>
  </cols>
  <sheetData>
    <row r="1" spans="1:13" ht="14.25" customHeight="1">
      <c r="A1" s="1627" t="s">
        <v>1010</v>
      </c>
      <c r="B1" s="1627"/>
      <c r="C1" s="1627"/>
      <c r="D1" s="1627"/>
      <c r="E1" s="1627"/>
      <c r="F1" s="1627"/>
      <c r="G1" s="1627"/>
      <c r="H1" s="1627"/>
      <c r="I1" s="1627"/>
      <c r="J1" s="1627"/>
      <c r="K1" s="1627"/>
      <c r="L1" s="1627"/>
      <c r="M1" s="1627"/>
    </row>
    <row r="2" spans="1:14" ht="18.75" customHeight="1">
      <c r="A2" s="1645" t="s">
        <v>305</v>
      </c>
      <c r="B2" s="1645"/>
      <c r="C2" s="1645"/>
      <c r="D2" s="1645"/>
      <c r="E2" s="1645"/>
      <c r="F2" s="1645"/>
      <c r="G2" s="1645"/>
      <c r="H2" s="1645"/>
      <c r="I2" s="1645"/>
      <c r="J2" s="1645"/>
      <c r="K2" s="1645"/>
      <c r="L2" s="1645"/>
      <c r="M2" s="1645"/>
      <c r="N2" s="716"/>
    </row>
    <row r="3" spans="1:13" ht="15" customHeight="1">
      <c r="A3" s="1627" t="s">
        <v>306</v>
      </c>
      <c r="B3" s="1627"/>
      <c r="C3" s="1627"/>
      <c r="D3" s="1627"/>
      <c r="E3" s="1627"/>
      <c r="F3" s="1627"/>
      <c r="G3" s="1627"/>
      <c r="H3" s="1627"/>
      <c r="I3" s="1627"/>
      <c r="J3" s="1627"/>
      <c r="K3" s="1627"/>
      <c r="L3" s="1627"/>
      <c r="M3" s="1627"/>
    </row>
    <row r="4" spans="1:13" ht="15" customHeight="1">
      <c r="A4" s="1627" t="s">
        <v>85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</row>
    <row r="5" spans="1:13" ht="13.5" thickBot="1">
      <c r="A5" s="1669" t="str">
        <f>CPI!A5</f>
        <v>Mid-Sept 2008 </v>
      </c>
      <c r="B5" s="1669"/>
      <c r="C5" s="1669"/>
      <c r="D5" s="1669"/>
      <c r="E5" s="1669"/>
      <c r="F5" s="1669"/>
      <c r="G5" s="1669"/>
      <c r="H5" s="1669"/>
      <c r="I5" s="1669"/>
      <c r="J5" s="1669"/>
      <c r="K5" s="1669"/>
      <c r="L5" s="1669"/>
      <c r="M5" s="1669"/>
    </row>
    <row r="6" spans="1:13" ht="12.75">
      <c r="A6" s="1802" t="s">
        <v>307</v>
      </c>
      <c r="B6" s="1804" t="s">
        <v>308</v>
      </c>
      <c r="C6" s="515" t="s">
        <v>149</v>
      </c>
      <c r="D6" s="665" t="str">
        <f>WPI!D9</f>
        <v>2006/07</v>
      </c>
      <c r="E6" s="1815" t="str">
        <f>WPI!E9</f>
        <v>2007/08</v>
      </c>
      <c r="F6" s="1807"/>
      <c r="G6" s="1807"/>
      <c r="H6" s="1806" t="str">
        <f>WPI!H9</f>
        <v>2008/09P</v>
      </c>
      <c r="I6" s="1808"/>
      <c r="J6" s="1806" t="s">
        <v>407</v>
      </c>
      <c r="K6" s="1807"/>
      <c r="L6" s="1807"/>
      <c r="M6" s="1808"/>
    </row>
    <row r="7" spans="1:13" ht="12.75">
      <c r="A7" s="1803"/>
      <c r="B7" s="1805"/>
      <c r="C7" s="516" t="s">
        <v>150</v>
      </c>
      <c r="D7" s="1337" t="str">
        <f>WPI!D10</f>
        <v>Aug/Sept</v>
      </c>
      <c r="E7" s="1337" t="str">
        <f>WPI!E10</f>
        <v>Jul/Aug</v>
      </c>
      <c r="F7" s="1337" t="str">
        <f>WPI!F10</f>
        <v>Aug/Sept</v>
      </c>
      <c r="G7" s="1337" t="str">
        <f>WPI!G10</f>
        <v>Jun/Jul</v>
      </c>
      <c r="H7" s="1337" t="str">
        <f>E7</f>
        <v>Jul/Aug</v>
      </c>
      <c r="I7" s="1337" t="str">
        <f>F7</f>
        <v>Aug/Sept</v>
      </c>
      <c r="J7" s="1809" t="s">
        <v>310</v>
      </c>
      <c r="K7" s="1811" t="s">
        <v>311</v>
      </c>
      <c r="L7" s="1811" t="s">
        <v>312</v>
      </c>
      <c r="M7" s="1813" t="s">
        <v>313</v>
      </c>
    </row>
    <row r="8" spans="1:13" ht="12.75">
      <c r="A8" s="361"/>
      <c r="B8" s="362">
        <v>1</v>
      </c>
      <c r="C8" s="363">
        <v>2</v>
      </c>
      <c r="D8" s="682">
        <v>3</v>
      </c>
      <c r="E8" s="1335">
        <v>4</v>
      </c>
      <c r="F8" s="1336">
        <v>5</v>
      </c>
      <c r="G8" s="1574">
        <v>6</v>
      </c>
      <c r="H8" s="1577">
        <v>7</v>
      </c>
      <c r="I8" s="690">
        <v>8</v>
      </c>
      <c r="J8" s="1810"/>
      <c r="K8" s="1812"/>
      <c r="L8" s="1812"/>
      <c r="M8" s="1814"/>
    </row>
    <row r="9" spans="1:13" ht="8.25" customHeight="1">
      <c r="A9" s="341"/>
      <c r="B9" s="342"/>
      <c r="C9" s="343"/>
      <c r="D9" s="523"/>
      <c r="E9" s="689"/>
      <c r="F9" s="727"/>
      <c r="G9" s="1575"/>
      <c r="H9" s="1576"/>
      <c r="I9" s="342"/>
      <c r="J9" s="359"/>
      <c r="K9" s="48"/>
      <c r="L9" s="340"/>
      <c r="M9" s="344"/>
    </row>
    <row r="10" spans="1:13" ht="12" customHeight="1">
      <c r="A10" s="345"/>
      <c r="B10" s="346" t="s">
        <v>314</v>
      </c>
      <c r="C10" s="517">
        <v>100</v>
      </c>
      <c r="D10" s="683">
        <v>109.6</v>
      </c>
      <c r="E10" s="524">
        <v>122.8</v>
      </c>
      <c r="F10" s="728">
        <v>123.3</v>
      </c>
      <c r="G10" s="517">
        <v>132.6</v>
      </c>
      <c r="H10" s="524">
        <v>132.8</v>
      </c>
      <c r="I10" s="691">
        <v>134.6</v>
      </c>
      <c r="J10" s="90">
        <v>12.5</v>
      </c>
      <c r="K10" s="36">
        <v>0.40716612377849515</v>
      </c>
      <c r="L10" s="36">
        <v>9.164639091646393</v>
      </c>
      <c r="M10" s="83">
        <v>1.355421686746979</v>
      </c>
    </row>
    <row r="11" spans="1:13" ht="6" customHeight="1">
      <c r="A11" s="347"/>
      <c r="B11" s="348"/>
      <c r="C11" s="518"/>
      <c r="D11" s="684"/>
      <c r="E11" s="525"/>
      <c r="F11" s="729"/>
      <c r="G11" s="518"/>
      <c r="H11" s="524"/>
      <c r="I11" s="692"/>
      <c r="J11" s="91"/>
      <c r="K11" s="37"/>
      <c r="L11" s="37"/>
      <c r="M11" s="84"/>
    </row>
    <row r="12" spans="1:13" ht="12" customHeight="1">
      <c r="A12" s="349">
        <v>1</v>
      </c>
      <c r="B12" s="346" t="s">
        <v>315</v>
      </c>
      <c r="C12" s="517">
        <v>26.97</v>
      </c>
      <c r="D12" s="683">
        <v>106.6</v>
      </c>
      <c r="E12" s="524">
        <v>118.1</v>
      </c>
      <c r="F12" s="728">
        <v>118.2</v>
      </c>
      <c r="G12" s="517">
        <v>118.2</v>
      </c>
      <c r="H12" s="524">
        <v>118.2</v>
      </c>
      <c r="I12" s="691">
        <v>118.2</v>
      </c>
      <c r="J12" s="90">
        <v>10.88180112570359</v>
      </c>
      <c r="K12" s="36">
        <v>0.08467400508045841</v>
      </c>
      <c r="L12" s="36">
        <v>0</v>
      </c>
      <c r="M12" s="83">
        <v>0</v>
      </c>
    </row>
    <row r="13" spans="1:13" ht="7.5" customHeight="1">
      <c r="A13" s="349"/>
      <c r="B13" s="350"/>
      <c r="C13" s="517"/>
      <c r="D13" s="683"/>
      <c r="E13" s="524"/>
      <c r="F13" s="728"/>
      <c r="G13" s="517"/>
      <c r="H13" s="524"/>
      <c r="I13" s="691"/>
      <c r="J13" s="90"/>
      <c r="K13" s="36"/>
      <c r="L13" s="36"/>
      <c r="M13" s="83"/>
    </row>
    <row r="14" spans="1:13" ht="15" customHeight="1">
      <c r="A14" s="351"/>
      <c r="B14" s="350" t="s">
        <v>316</v>
      </c>
      <c r="C14" s="519">
        <v>9.8</v>
      </c>
      <c r="D14" s="685">
        <v>105.8</v>
      </c>
      <c r="E14" s="526">
        <v>120.7</v>
      </c>
      <c r="F14" s="730">
        <v>121</v>
      </c>
      <c r="G14" s="519">
        <v>121</v>
      </c>
      <c r="H14" s="526">
        <v>121</v>
      </c>
      <c r="I14" s="693">
        <v>121</v>
      </c>
      <c r="J14" s="92">
        <v>14.366729678638947</v>
      </c>
      <c r="K14" s="38">
        <v>0.24855012427505585</v>
      </c>
      <c r="L14" s="38">
        <v>0</v>
      </c>
      <c r="M14" s="85">
        <v>0</v>
      </c>
    </row>
    <row r="15" spans="1:13" ht="15" customHeight="1">
      <c r="A15" s="352"/>
      <c r="B15" s="353" t="s">
        <v>317</v>
      </c>
      <c r="C15" s="520">
        <v>17.17</v>
      </c>
      <c r="D15" s="686">
        <v>107.1</v>
      </c>
      <c r="E15" s="527">
        <v>116.6</v>
      </c>
      <c r="F15" s="731">
        <v>116.6</v>
      </c>
      <c r="G15" s="520">
        <v>116.6</v>
      </c>
      <c r="H15" s="526">
        <v>116.6</v>
      </c>
      <c r="I15" s="694">
        <v>116.6</v>
      </c>
      <c r="J15" s="93">
        <v>8.87021475256769</v>
      </c>
      <c r="K15" s="39">
        <v>0</v>
      </c>
      <c r="L15" s="39">
        <v>0</v>
      </c>
      <c r="M15" s="86">
        <v>0</v>
      </c>
    </row>
    <row r="16" spans="1:13" ht="10.5" customHeight="1">
      <c r="A16" s="351"/>
      <c r="B16" s="350"/>
      <c r="C16" s="517"/>
      <c r="D16" s="683"/>
      <c r="E16" s="524"/>
      <c r="F16" s="730"/>
      <c r="G16" s="519"/>
      <c r="H16" s="524"/>
      <c r="I16" s="691"/>
      <c r="J16" s="90"/>
      <c r="K16" s="36"/>
      <c r="L16" s="36"/>
      <c r="M16" s="83"/>
    </row>
    <row r="17" spans="1:13" ht="15" customHeight="1">
      <c r="A17" s="349">
        <v>1.1</v>
      </c>
      <c r="B17" s="346" t="s">
        <v>318</v>
      </c>
      <c r="C17" s="517">
        <v>2.82</v>
      </c>
      <c r="D17" s="683">
        <v>110</v>
      </c>
      <c r="E17" s="524">
        <v>135.8</v>
      </c>
      <c r="F17" s="728">
        <v>135.8</v>
      </c>
      <c r="G17" s="517">
        <v>135.8</v>
      </c>
      <c r="H17" s="524">
        <v>135.8</v>
      </c>
      <c r="I17" s="691">
        <v>135.8</v>
      </c>
      <c r="J17" s="90">
        <v>23.454545454545467</v>
      </c>
      <c r="K17" s="36">
        <v>0</v>
      </c>
      <c r="L17" s="36">
        <v>0</v>
      </c>
      <c r="M17" s="83">
        <v>0</v>
      </c>
    </row>
    <row r="18" spans="1:13" ht="13.5" customHeight="1">
      <c r="A18" s="349"/>
      <c r="B18" s="350" t="s">
        <v>316</v>
      </c>
      <c r="C18" s="519">
        <v>0.31</v>
      </c>
      <c r="D18" s="685">
        <v>110</v>
      </c>
      <c r="E18" s="526">
        <v>137.3</v>
      </c>
      <c r="F18" s="730">
        <v>137.3</v>
      </c>
      <c r="G18" s="519">
        <v>137.3</v>
      </c>
      <c r="H18" s="526">
        <v>137.3</v>
      </c>
      <c r="I18" s="693">
        <v>137.3</v>
      </c>
      <c r="J18" s="92">
        <v>24.818181818181827</v>
      </c>
      <c r="K18" s="38">
        <v>0</v>
      </c>
      <c r="L18" s="38">
        <v>0</v>
      </c>
      <c r="M18" s="85">
        <v>0</v>
      </c>
    </row>
    <row r="19" spans="1:13" ht="15" customHeight="1">
      <c r="A19" s="351"/>
      <c r="B19" s="350" t="s">
        <v>317</v>
      </c>
      <c r="C19" s="519">
        <v>2.51</v>
      </c>
      <c r="D19" s="685">
        <v>110</v>
      </c>
      <c r="E19" s="526">
        <v>135.6</v>
      </c>
      <c r="F19" s="730">
        <v>135.6</v>
      </c>
      <c r="G19" s="519">
        <v>135.6</v>
      </c>
      <c r="H19" s="526">
        <v>135.6</v>
      </c>
      <c r="I19" s="693">
        <v>135.6</v>
      </c>
      <c r="J19" s="92">
        <v>23.272727272727266</v>
      </c>
      <c r="K19" s="38">
        <v>0</v>
      </c>
      <c r="L19" s="38">
        <v>0</v>
      </c>
      <c r="M19" s="85">
        <v>0</v>
      </c>
    </row>
    <row r="20" spans="1:13" ht="15" customHeight="1">
      <c r="A20" s="349">
        <v>1.2</v>
      </c>
      <c r="B20" s="346" t="s">
        <v>319</v>
      </c>
      <c r="C20" s="517">
        <v>1.14</v>
      </c>
      <c r="D20" s="683">
        <v>111.4</v>
      </c>
      <c r="E20" s="524">
        <v>121.2</v>
      </c>
      <c r="F20" s="728">
        <v>121.2</v>
      </c>
      <c r="G20" s="517">
        <v>121.2</v>
      </c>
      <c r="H20" s="524">
        <v>121.2</v>
      </c>
      <c r="I20" s="691">
        <v>121.2</v>
      </c>
      <c r="J20" s="90">
        <v>8.797127468581678</v>
      </c>
      <c r="K20" s="36">
        <v>0</v>
      </c>
      <c r="L20" s="36">
        <v>0</v>
      </c>
      <c r="M20" s="83">
        <v>0</v>
      </c>
    </row>
    <row r="21" spans="1:13" ht="15" customHeight="1">
      <c r="A21" s="351"/>
      <c r="B21" s="350" t="s">
        <v>316</v>
      </c>
      <c r="C21" s="519">
        <v>0.19</v>
      </c>
      <c r="D21" s="685">
        <v>114.2</v>
      </c>
      <c r="E21" s="526">
        <v>132.1</v>
      </c>
      <c r="F21" s="730">
        <v>132.1</v>
      </c>
      <c r="G21" s="519">
        <v>132.1</v>
      </c>
      <c r="H21" s="526">
        <v>132.1</v>
      </c>
      <c r="I21" s="693">
        <v>132.1</v>
      </c>
      <c r="J21" s="92">
        <v>15.674255691768806</v>
      </c>
      <c r="K21" s="38">
        <v>0</v>
      </c>
      <c r="L21" s="38">
        <v>0</v>
      </c>
      <c r="M21" s="85">
        <v>0</v>
      </c>
    </row>
    <row r="22" spans="1:13" ht="15" customHeight="1">
      <c r="A22" s="351"/>
      <c r="B22" s="350" t="s">
        <v>317</v>
      </c>
      <c r="C22" s="519">
        <v>0.95</v>
      </c>
      <c r="D22" s="685">
        <v>110.8</v>
      </c>
      <c r="E22" s="526">
        <v>119</v>
      </c>
      <c r="F22" s="730">
        <v>119</v>
      </c>
      <c r="G22" s="519">
        <v>119</v>
      </c>
      <c r="H22" s="526">
        <v>119</v>
      </c>
      <c r="I22" s="693">
        <v>119</v>
      </c>
      <c r="J22" s="92">
        <v>7.400722021660641</v>
      </c>
      <c r="K22" s="38">
        <v>0</v>
      </c>
      <c r="L22" s="38">
        <v>0</v>
      </c>
      <c r="M22" s="85">
        <v>0</v>
      </c>
    </row>
    <row r="23" spans="1:13" ht="15" customHeight="1">
      <c r="A23" s="349">
        <v>1.3</v>
      </c>
      <c r="B23" s="346" t="s">
        <v>320</v>
      </c>
      <c r="C23" s="517">
        <v>0.55</v>
      </c>
      <c r="D23" s="683">
        <v>113.3</v>
      </c>
      <c r="E23" s="524">
        <v>170.5</v>
      </c>
      <c r="F23" s="728">
        <v>170.5</v>
      </c>
      <c r="G23" s="517">
        <v>170.5</v>
      </c>
      <c r="H23" s="524">
        <v>170.5</v>
      </c>
      <c r="I23" s="691">
        <v>170.5</v>
      </c>
      <c r="J23" s="90">
        <v>50.48543689320388</v>
      </c>
      <c r="K23" s="36">
        <v>0</v>
      </c>
      <c r="L23" s="36">
        <v>0</v>
      </c>
      <c r="M23" s="83">
        <v>0</v>
      </c>
    </row>
    <row r="24" spans="1:13" ht="15" customHeight="1">
      <c r="A24" s="349"/>
      <c r="B24" s="350" t="s">
        <v>316</v>
      </c>
      <c r="C24" s="519">
        <v>0.1</v>
      </c>
      <c r="D24" s="685">
        <v>117.6</v>
      </c>
      <c r="E24" s="526">
        <v>167.7</v>
      </c>
      <c r="F24" s="730">
        <v>167.7</v>
      </c>
      <c r="G24" s="519">
        <v>167.7</v>
      </c>
      <c r="H24" s="526">
        <v>167.7</v>
      </c>
      <c r="I24" s="693">
        <v>167.7</v>
      </c>
      <c r="J24" s="92">
        <v>42.602040816326536</v>
      </c>
      <c r="K24" s="38">
        <v>0</v>
      </c>
      <c r="L24" s="38">
        <v>0</v>
      </c>
      <c r="M24" s="85">
        <v>0</v>
      </c>
    </row>
    <row r="25" spans="1:13" ht="15" customHeight="1">
      <c r="A25" s="349"/>
      <c r="B25" s="350" t="s">
        <v>317</v>
      </c>
      <c r="C25" s="519">
        <v>0.45</v>
      </c>
      <c r="D25" s="685">
        <v>112.3</v>
      </c>
      <c r="E25" s="526">
        <v>171.2</v>
      </c>
      <c r="F25" s="730">
        <v>171.2</v>
      </c>
      <c r="G25" s="519">
        <v>171.2</v>
      </c>
      <c r="H25" s="526">
        <v>171.2</v>
      </c>
      <c r="I25" s="693">
        <v>171.2</v>
      </c>
      <c r="J25" s="92">
        <v>52.44879786286731</v>
      </c>
      <c r="K25" s="38">
        <v>0</v>
      </c>
      <c r="L25" s="38">
        <v>0</v>
      </c>
      <c r="M25" s="85">
        <v>0</v>
      </c>
    </row>
    <row r="26" spans="1:13" s="104" customFormat="1" ht="15" customHeight="1">
      <c r="A26" s="349">
        <v>1.4</v>
      </c>
      <c r="B26" s="346" t="s">
        <v>321</v>
      </c>
      <c r="C26" s="517">
        <v>4.01</v>
      </c>
      <c r="D26" s="683">
        <v>111.4</v>
      </c>
      <c r="E26" s="524">
        <v>121.8</v>
      </c>
      <c r="F26" s="728">
        <v>121.8</v>
      </c>
      <c r="G26" s="517">
        <v>121.8</v>
      </c>
      <c r="H26" s="524">
        <v>121.8</v>
      </c>
      <c r="I26" s="691">
        <v>121.8</v>
      </c>
      <c r="J26" s="90">
        <v>9.335727109515247</v>
      </c>
      <c r="K26" s="36">
        <v>0</v>
      </c>
      <c r="L26" s="36">
        <v>0</v>
      </c>
      <c r="M26" s="83">
        <v>0</v>
      </c>
    </row>
    <row r="27" spans="1:13" ht="15" customHeight="1">
      <c r="A27" s="351"/>
      <c r="B27" s="350" t="s">
        <v>316</v>
      </c>
      <c r="C27" s="519">
        <v>0.17</v>
      </c>
      <c r="D27" s="685">
        <v>109.9</v>
      </c>
      <c r="E27" s="526">
        <v>127.5</v>
      </c>
      <c r="F27" s="730">
        <v>127.5</v>
      </c>
      <c r="G27" s="519">
        <v>127.5</v>
      </c>
      <c r="H27" s="526">
        <v>127.5</v>
      </c>
      <c r="I27" s="693">
        <v>127.5</v>
      </c>
      <c r="J27" s="92">
        <v>16.01455868971793</v>
      </c>
      <c r="K27" s="38">
        <v>0</v>
      </c>
      <c r="L27" s="38">
        <v>0</v>
      </c>
      <c r="M27" s="85">
        <v>0</v>
      </c>
    </row>
    <row r="28" spans="1:15" ht="15" customHeight="1">
      <c r="A28" s="351"/>
      <c r="B28" s="350" t="s">
        <v>317</v>
      </c>
      <c r="C28" s="519">
        <v>3.84</v>
      </c>
      <c r="D28" s="685">
        <v>111.5</v>
      </c>
      <c r="E28" s="526">
        <v>121.5</v>
      </c>
      <c r="F28" s="730">
        <v>121.5</v>
      </c>
      <c r="G28" s="519">
        <v>121.5</v>
      </c>
      <c r="H28" s="526">
        <v>121.5</v>
      </c>
      <c r="I28" s="693">
        <v>121.5</v>
      </c>
      <c r="J28" s="92">
        <v>8.968609865470853</v>
      </c>
      <c r="K28" s="38">
        <v>0</v>
      </c>
      <c r="L28" s="38">
        <v>0</v>
      </c>
      <c r="M28" s="85">
        <v>0</v>
      </c>
      <c r="O28" s="354"/>
    </row>
    <row r="29" spans="1:13" s="104" customFormat="1" ht="15" customHeight="1">
      <c r="A29" s="349">
        <v>1.5</v>
      </c>
      <c r="B29" s="346" t="s">
        <v>322</v>
      </c>
      <c r="C29" s="517">
        <v>10.55</v>
      </c>
      <c r="D29" s="683">
        <v>107</v>
      </c>
      <c r="E29" s="524">
        <v>122.8</v>
      </c>
      <c r="F29" s="728">
        <v>122.8</v>
      </c>
      <c r="G29" s="517">
        <v>122.8</v>
      </c>
      <c r="H29" s="524">
        <v>122.8</v>
      </c>
      <c r="I29" s="691">
        <v>122.8</v>
      </c>
      <c r="J29" s="90">
        <v>14.766355140186917</v>
      </c>
      <c r="K29" s="36">
        <v>0</v>
      </c>
      <c r="L29" s="36">
        <v>0</v>
      </c>
      <c r="M29" s="83">
        <v>0</v>
      </c>
    </row>
    <row r="30" spans="1:13" ht="15" customHeight="1">
      <c r="A30" s="351"/>
      <c r="B30" s="350" t="s">
        <v>316</v>
      </c>
      <c r="C30" s="519">
        <v>6.8</v>
      </c>
      <c r="D30" s="685">
        <v>106.5</v>
      </c>
      <c r="E30" s="526">
        <v>125.7</v>
      </c>
      <c r="F30" s="730">
        <v>125.7</v>
      </c>
      <c r="G30" s="519">
        <v>125.7</v>
      </c>
      <c r="H30" s="526">
        <v>125.7</v>
      </c>
      <c r="I30" s="693">
        <v>125.7</v>
      </c>
      <c r="J30" s="92">
        <v>18.02816901408451</v>
      </c>
      <c r="K30" s="38">
        <v>0</v>
      </c>
      <c r="L30" s="38">
        <v>0</v>
      </c>
      <c r="M30" s="85">
        <v>0</v>
      </c>
    </row>
    <row r="31" spans="1:13" ht="15" customHeight="1">
      <c r="A31" s="351"/>
      <c r="B31" s="350" t="s">
        <v>317</v>
      </c>
      <c r="C31" s="519">
        <v>3.75</v>
      </c>
      <c r="D31" s="685">
        <v>108</v>
      </c>
      <c r="E31" s="526">
        <v>117.6</v>
      </c>
      <c r="F31" s="730">
        <v>117.6</v>
      </c>
      <c r="G31" s="519">
        <v>117.6</v>
      </c>
      <c r="H31" s="526">
        <v>117.6</v>
      </c>
      <c r="I31" s="693">
        <v>117.6</v>
      </c>
      <c r="J31" s="92">
        <v>8.888888888888886</v>
      </c>
      <c r="K31" s="38">
        <v>0</v>
      </c>
      <c r="L31" s="38">
        <v>0</v>
      </c>
      <c r="M31" s="85">
        <v>0</v>
      </c>
    </row>
    <row r="32" spans="1:13" s="104" customFormat="1" ht="15" customHeight="1">
      <c r="A32" s="349">
        <v>1.6</v>
      </c>
      <c r="B32" s="346" t="s">
        <v>323</v>
      </c>
      <c r="C32" s="517">
        <v>7.9</v>
      </c>
      <c r="D32" s="683">
        <v>101.3</v>
      </c>
      <c r="E32" s="524">
        <v>99.6</v>
      </c>
      <c r="F32" s="728">
        <v>99.8</v>
      </c>
      <c r="G32" s="517">
        <v>99.8</v>
      </c>
      <c r="H32" s="524">
        <v>99.8</v>
      </c>
      <c r="I32" s="691">
        <v>99.8</v>
      </c>
      <c r="J32" s="90">
        <v>-1.4807502467917004</v>
      </c>
      <c r="K32" s="36">
        <v>0.20080321285141167</v>
      </c>
      <c r="L32" s="36">
        <v>0</v>
      </c>
      <c r="M32" s="83">
        <v>0</v>
      </c>
    </row>
    <row r="33" spans="1:13" ht="15" customHeight="1">
      <c r="A33" s="351"/>
      <c r="B33" s="350" t="s">
        <v>316</v>
      </c>
      <c r="C33" s="519">
        <v>2.24</v>
      </c>
      <c r="D33" s="685">
        <v>101.5</v>
      </c>
      <c r="E33" s="526">
        <v>99.6</v>
      </c>
      <c r="F33" s="730">
        <v>100.6</v>
      </c>
      <c r="G33" s="519">
        <v>100.6</v>
      </c>
      <c r="H33" s="526">
        <v>100.6</v>
      </c>
      <c r="I33" s="693">
        <v>100.6</v>
      </c>
      <c r="J33" s="92">
        <v>-0.8866995073891673</v>
      </c>
      <c r="K33" s="38">
        <v>1.0040160642570157</v>
      </c>
      <c r="L33" s="38">
        <v>0</v>
      </c>
      <c r="M33" s="85">
        <v>0</v>
      </c>
    </row>
    <row r="34" spans="1:13" ht="15" customHeight="1">
      <c r="A34" s="351"/>
      <c r="B34" s="350" t="s">
        <v>317</v>
      </c>
      <c r="C34" s="519">
        <v>5.66</v>
      </c>
      <c r="D34" s="685">
        <v>101.3</v>
      </c>
      <c r="E34" s="526">
        <v>99.6</v>
      </c>
      <c r="F34" s="730">
        <v>99.5</v>
      </c>
      <c r="G34" s="519">
        <v>99.5</v>
      </c>
      <c r="H34" s="526">
        <v>99.5</v>
      </c>
      <c r="I34" s="693">
        <v>99.5</v>
      </c>
      <c r="J34" s="92">
        <v>-1.7769002961500462</v>
      </c>
      <c r="K34" s="38">
        <v>-0.10040160642569163</v>
      </c>
      <c r="L34" s="38">
        <v>0</v>
      </c>
      <c r="M34" s="85">
        <v>0</v>
      </c>
    </row>
    <row r="35" spans="1:13" ht="6" customHeight="1">
      <c r="A35" s="351"/>
      <c r="B35" s="114"/>
      <c r="C35" s="519"/>
      <c r="D35" s="685"/>
      <c r="E35" s="526"/>
      <c r="F35" s="730"/>
      <c r="G35" s="519"/>
      <c r="H35" s="526"/>
      <c r="I35" s="693"/>
      <c r="J35" s="92"/>
      <c r="K35" s="38"/>
      <c r="L35" s="38"/>
      <c r="M35" s="85"/>
    </row>
    <row r="36" spans="1:13" ht="12.75">
      <c r="A36" s="355">
        <v>2</v>
      </c>
      <c r="B36" s="356" t="s">
        <v>324</v>
      </c>
      <c r="C36" s="521">
        <v>73.03</v>
      </c>
      <c r="D36" s="687">
        <v>110.7</v>
      </c>
      <c r="E36" s="528">
        <v>124.5</v>
      </c>
      <c r="F36" s="732">
        <v>125.2</v>
      </c>
      <c r="G36" s="521">
        <v>137.9</v>
      </c>
      <c r="H36" s="524">
        <v>138.2</v>
      </c>
      <c r="I36" s="695">
        <v>140.6</v>
      </c>
      <c r="J36" s="94">
        <v>13.098464317976521</v>
      </c>
      <c r="K36" s="40">
        <v>0.5622489959839356</v>
      </c>
      <c r="L36" s="40">
        <v>12.300319488817891</v>
      </c>
      <c r="M36" s="87">
        <v>1.7366136034732307</v>
      </c>
    </row>
    <row r="37" spans="1:13" ht="9.75" customHeight="1">
      <c r="A37" s="351"/>
      <c r="B37" s="114"/>
      <c r="C37" s="519"/>
      <c r="D37" s="685"/>
      <c r="E37" s="526"/>
      <c r="F37" s="730"/>
      <c r="G37" s="519"/>
      <c r="H37" s="526"/>
      <c r="I37" s="693"/>
      <c r="J37" s="92"/>
      <c r="K37" s="38"/>
      <c r="L37" s="38"/>
      <c r="M37" s="85"/>
    </row>
    <row r="38" spans="1:13" ht="12.75">
      <c r="A38" s="349">
        <v>2.1</v>
      </c>
      <c r="B38" s="357" t="s">
        <v>325</v>
      </c>
      <c r="C38" s="517">
        <v>39.49</v>
      </c>
      <c r="D38" s="683">
        <v>112.7</v>
      </c>
      <c r="E38" s="524">
        <v>122.5</v>
      </c>
      <c r="F38" s="728">
        <v>123</v>
      </c>
      <c r="G38" s="517">
        <v>143.6</v>
      </c>
      <c r="H38" s="524">
        <v>144.1</v>
      </c>
      <c r="I38" s="691">
        <v>147</v>
      </c>
      <c r="J38" s="90">
        <v>9.139307897071873</v>
      </c>
      <c r="K38" s="36">
        <v>0.4081632653061291</v>
      </c>
      <c r="L38" s="36">
        <v>19.51219512195121</v>
      </c>
      <c r="M38" s="83">
        <v>2.0124913254684316</v>
      </c>
    </row>
    <row r="39" spans="1:13" ht="12.75">
      <c r="A39" s="351"/>
      <c r="B39" s="114" t="s">
        <v>326</v>
      </c>
      <c r="C39" s="519">
        <v>20.49</v>
      </c>
      <c r="D39" s="685">
        <v>112</v>
      </c>
      <c r="E39" s="526">
        <v>121.2</v>
      </c>
      <c r="F39" s="730">
        <v>121.7</v>
      </c>
      <c r="G39" s="519">
        <v>141</v>
      </c>
      <c r="H39" s="526">
        <v>141.8</v>
      </c>
      <c r="I39" s="693">
        <v>145.5</v>
      </c>
      <c r="J39" s="92">
        <v>8.660714285714292</v>
      </c>
      <c r="K39" s="38">
        <v>0.412541254125415</v>
      </c>
      <c r="L39" s="38">
        <v>19.556285949055052</v>
      </c>
      <c r="M39" s="85">
        <v>2.6093088857545723</v>
      </c>
    </row>
    <row r="40" spans="1:13" ht="12.75">
      <c r="A40" s="351"/>
      <c r="B40" s="114" t="s">
        <v>327</v>
      </c>
      <c r="C40" s="519">
        <v>19</v>
      </c>
      <c r="D40" s="685">
        <v>113.5</v>
      </c>
      <c r="E40" s="526">
        <v>123.8</v>
      </c>
      <c r="F40" s="730">
        <v>124.5</v>
      </c>
      <c r="G40" s="519">
        <v>146.4</v>
      </c>
      <c r="H40" s="526">
        <v>146.6</v>
      </c>
      <c r="I40" s="693">
        <v>148.7</v>
      </c>
      <c r="J40" s="92">
        <v>9.69162995594715</v>
      </c>
      <c r="K40" s="38">
        <v>0.5654281098546079</v>
      </c>
      <c r="L40" s="38">
        <v>19.437751004016064</v>
      </c>
      <c r="M40" s="85">
        <v>1.4324693042292012</v>
      </c>
    </row>
    <row r="41" spans="1:13" ht="12.75">
      <c r="A41" s="349">
        <v>2.2</v>
      </c>
      <c r="B41" s="357" t="s">
        <v>328</v>
      </c>
      <c r="C41" s="517">
        <v>25.25</v>
      </c>
      <c r="D41" s="683">
        <v>109.5</v>
      </c>
      <c r="E41" s="524">
        <v>129.9</v>
      </c>
      <c r="F41" s="728">
        <v>130.7</v>
      </c>
      <c r="G41" s="517">
        <v>133.5</v>
      </c>
      <c r="H41" s="524">
        <v>133.5</v>
      </c>
      <c r="I41" s="691">
        <v>134.2</v>
      </c>
      <c r="J41" s="90">
        <v>19.3607305936073</v>
      </c>
      <c r="K41" s="36">
        <v>0.615858352578897</v>
      </c>
      <c r="L41" s="36">
        <v>2.677888293802596</v>
      </c>
      <c r="M41" s="83">
        <v>0.5243445692883881</v>
      </c>
    </row>
    <row r="42" spans="1:13" ht="12.75">
      <c r="A42" s="351"/>
      <c r="B42" s="114" t="s">
        <v>329</v>
      </c>
      <c r="C42" s="519">
        <v>6.31</v>
      </c>
      <c r="D42" s="685">
        <v>106.8</v>
      </c>
      <c r="E42" s="526">
        <v>120.7</v>
      </c>
      <c r="F42" s="730">
        <v>121.4</v>
      </c>
      <c r="G42" s="519">
        <v>123.8</v>
      </c>
      <c r="H42" s="526">
        <v>123.8</v>
      </c>
      <c r="I42" s="693">
        <v>124.4</v>
      </c>
      <c r="J42" s="92">
        <v>13.670411985018731</v>
      </c>
      <c r="K42" s="38">
        <v>0.5799502899751445</v>
      </c>
      <c r="L42" s="38">
        <v>2.471169686985178</v>
      </c>
      <c r="M42" s="85">
        <v>0.4846526655896639</v>
      </c>
    </row>
    <row r="43" spans="1:13" ht="12.75">
      <c r="A43" s="351"/>
      <c r="B43" s="114" t="s">
        <v>330</v>
      </c>
      <c r="C43" s="519">
        <v>6.31</v>
      </c>
      <c r="D43" s="685">
        <v>109.2</v>
      </c>
      <c r="E43" s="526">
        <v>127.2</v>
      </c>
      <c r="F43" s="730">
        <v>128</v>
      </c>
      <c r="G43" s="519">
        <v>131</v>
      </c>
      <c r="H43" s="526">
        <v>131</v>
      </c>
      <c r="I43" s="693">
        <v>131.7</v>
      </c>
      <c r="J43" s="92">
        <v>17.216117216117226</v>
      </c>
      <c r="K43" s="38">
        <v>0.628930817610069</v>
      </c>
      <c r="L43" s="38">
        <v>2.890624999999986</v>
      </c>
      <c r="M43" s="85">
        <v>0.5343511450381726</v>
      </c>
    </row>
    <row r="44" spans="1:13" ht="12.75">
      <c r="A44" s="351"/>
      <c r="B44" s="114" t="s">
        <v>331</v>
      </c>
      <c r="C44" s="519">
        <v>6.31</v>
      </c>
      <c r="D44" s="685">
        <v>110.4</v>
      </c>
      <c r="E44" s="526">
        <v>131.5</v>
      </c>
      <c r="F44" s="730">
        <v>132.3</v>
      </c>
      <c r="G44" s="519">
        <v>135.4</v>
      </c>
      <c r="H44" s="526">
        <v>135.4</v>
      </c>
      <c r="I44" s="693">
        <v>136.6</v>
      </c>
      <c r="J44" s="92">
        <v>19.83695652173914</v>
      </c>
      <c r="K44" s="38">
        <v>0.6083650190114298</v>
      </c>
      <c r="L44" s="38">
        <v>3.2501889644746598</v>
      </c>
      <c r="M44" s="85">
        <v>0.8862629246676477</v>
      </c>
    </row>
    <row r="45" spans="1:13" ht="12.75">
      <c r="A45" s="351"/>
      <c r="B45" s="114" t="s">
        <v>332</v>
      </c>
      <c r="C45" s="519">
        <v>6.32</v>
      </c>
      <c r="D45" s="685">
        <v>111.5</v>
      </c>
      <c r="E45" s="526">
        <v>140.3</v>
      </c>
      <c r="F45" s="730">
        <v>141.1</v>
      </c>
      <c r="G45" s="519">
        <v>143.7</v>
      </c>
      <c r="H45" s="526">
        <v>143.7</v>
      </c>
      <c r="I45" s="693">
        <v>144.2</v>
      </c>
      <c r="J45" s="92">
        <v>26.54708520179372</v>
      </c>
      <c r="K45" s="38">
        <v>0.5702066999287041</v>
      </c>
      <c r="L45" s="38">
        <v>2.197023387668324</v>
      </c>
      <c r="M45" s="85">
        <v>0.3479471120389661</v>
      </c>
    </row>
    <row r="46" spans="1:13" ht="12.75">
      <c r="A46" s="349">
        <v>2.3</v>
      </c>
      <c r="B46" s="357" t="s">
        <v>333</v>
      </c>
      <c r="C46" s="517">
        <v>8.29</v>
      </c>
      <c r="D46" s="683">
        <v>104.9</v>
      </c>
      <c r="E46" s="524">
        <v>117.3</v>
      </c>
      <c r="F46" s="728">
        <v>118.7</v>
      </c>
      <c r="G46" s="517">
        <v>124.6</v>
      </c>
      <c r="H46" s="524">
        <v>124.6</v>
      </c>
      <c r="I46" s="691">
        <v>129.3</v>
      </c>
      <c r="J46" s="90">
        <v>13.15538608198284</v>
      </c>
      <c r="K46" s="36">
        <v>1.1935208866155307</v>
      </c>
      <c r="L46" s="36">
        <v>8.93007582139849</v>
      </c>
      <c r="M46" s="83">
        <v>3.7720706260032273</v>
      </c>
    </row>
    <row r="47" spans="1:13" ht="12.75">
      <c r="A47" s="351"/>
      <c r="B47" s="357" t="s">
        <v>334</v>
      </c>
      <c r="C47" s="517">
        <v>2.76</v>
      </c>
      <c r="D47" s="683">
        <v>105.1</v>
      </c>
      <c r="E47" s="524">
        <v>116.5</v>
      </c>
      <c r="F47" s="728">
        <v>118.7</v>
      </c>
      <c r="G47" s="517">
        <v>119.8</v>
      </c>
      <c r="H47" s="524">
        <v>123.2</v>
      </c>
      <c r="I47" s="691">
        <v>126.5</v>
      </c>
      <c r="J47" s="90">
        <v>12.940057088487151</v>
      </c>
      <c r="K47" s="36">
        <v>1.8884120171673828</v>
      </c>
      <c r="L47" s="36">
        <v>6.571187868576246</v>
      </c>
      <c r="M47" s="83">
        <v>2.6785714285714164</v>
      </c>
    </row>
    <row r="48" spans="1:13" ht="12.75">
      <c r="A48" s="351"/>
      <c r="B48" s="114" t="s">
        <v>330</v>
      </c>
      <c r="C48" s="519">
        <v>1.38</v>
      </c>
      <c r="D48" s="685">
        <v>106</v>
      </c>
      <c r="E48" s="526">
        <v>114.8</v>
      </c>
      <c r="F48" s="730">
        <v>117.6</v>
      </c>
      <c r="G48" s="519">
        <v>119</v>
      </c>
      <c r="H48" s="526">
        <v>122.8</v>
      </c>
      <c r="I48" s="693">
        <v>124.9</v>
      </c>
      <c r="J48" s="92">
        <v>10.94339622641509</v>
      </c>
      <c r="K48" s="38">
        <v>2.439024390243901</v>
      </c>
      <c r="L48" s="38">
        <v>6.207482993197289</v>
      </c>
      <c r="M48" s="85">
        <v>1.7100977198697223</v>
      </c>
    </row>
    <row r="49" spans="1:13" ht="12.75">
      <c r="A49" s="351"/>
      <c r="B49" s="114" t="s">
        <v>332</v>
      </c>
      <c r="C49" s="519">
        <v>1.38</v>
      </c>
      <c r="D49" s="685">
        <v>104.1</v>
      </c>
      <c r="E49" s="526">
        <v>118.2</v>
      </c>
      <c r="F49" s="730">
        <v>119.8</v>
      </c>
      <c r="G49" s="519">
        <v>120.5</v>
      </c>
      <c r="H49" s="526">
        <v>123.6</v>
      </c>
      <c r="I49" s="693">
        <v>128.1</v>
      </c>
      <c r="J49" s="92">
        <v>15.081652257444773</v>
      </c>
      <c r="K49" s="38">
        <v>1.3536379018612479</v>
      </c>
      <c r="L49" s="38">
        <v>6.928213689482462</v>
      </c>
      <c r="M49" s="85">
        <v>3.640776699029132</v>
      </c>
    </row>
    <row r="50" spans="1:13" ht="12.75">
      <c r="A50" s="351"/>
      <c r="B50" s="357" t="s">
        <v>335</v>
      </c>
      <c r="C50" s="517">
        <v>2.76</v>
      </c>
      <c r="D50" s="683">
        <v>103.1</v>
      </c>
      <c r="E50" s="524">
        <v>113</v>
      </c>
      <c r="F50" s="728">
        <v>114.3</v>
      </c>
      <c r="G50" s="517">
        <v>118</v>
      </c>
      <c r="H50" s="524">
        <v>118</v>
      </c>
      <c r="I50" s="691">
        <v>122.9</v>
      </c>
      <c r="J50" s="90">
        <v>10.863239573229876</v>
      </c>
      <c r="K50" s="36">
        <v>1.1504424778760978</v>
      </c>
      <c r="L50" s="36">
        <v>7.524059492563424</v>
      </c>
      <c r="M50" s="83">
        <v>4.152542372881356</v>
      </c>
    </row>
    <row r="51" spans="1:13" ht="12.75">
      <c r="A51" s="351"/>
      <c r="B51" s="114" t="s">
        <v>330</v>
      </c>
      <c r="C51" s="519">
        <v>1.38</v>
      </c>
      <c r="D51" s="685">
        <v>104.9</v>
      </c>
      <c r="E51" s="526">
        <v>112.9</v>
      </c>
      <c r="F51" s="730">
        <v>114</v>
      </c>
      <c r="G51" s="519">
        <v>118.2</v>
      </c>
      <c r="H51" s="526">
        <v>118.2</v>
      </c>
      <c r="I51" s="693">
        <v>120.3</v>
      </c>
      <c r="J51" s="92">
        <v>8.674928503336503</v>
      </c>
      <c r="K51" s="38">
        <v>0.9743135518157686</v>
      </c>
      <c r="L51" s="38">
        <v>5.526315789473685</v>
      </c>
      <c r="M51" s="85">
        <v>1.7766497461928878</v>
      </c>
    </row>
    <row r="52" spans="1:13" ht="12.75">
      <c r="A52" s="351"/>
      <c r="B52" s="114" t="s">
        <v>332</v>
      </c>
      <c r="C52" s="519">
        <v>1.38</v>
      </c>
      <c r="D52" s="685">
        <v>101.3</v>
      </c>
      <c r="E52" s="526">
        <v>113.2</v>
      </c>
      <c r="F52" s="730">
        <v>114.5</v>
      </c>
      <c r="G52" s="519">
        <v>117.8</v>
      </c>
      <c r="H52" s="526">
        <v>117.8</v>
      </c>
      <c r="I52" s="693">
        <v>125.4</v>
      </c>
      <c r="J52" s="92">
        <v>13.030602171767043</v>
      </c>
      <c r="K52" s="38">
        <v>1.1484098939929481</v>
      </c>
      <c r="L52" s="38">
        <v>9.519650655021849</v>
      </c>
      <c r="M52" s="85">
        <v>6.451612903225822</v>
      </c>
    </row>
    <row r="53" spans="1:13" ht="12.75">
      <c r="A53" s="351"/>
      <c r="B53" s="357" t="s">
        <v>336</v>
      </c>
      <c r="C53" s="517">
        <v>2.77</v>
      </c>
      <c r="D53" s="683">
        <v>106.5</v>
      </c>
      <c r="E53" s="524">
        <v>122.4</v>
      </c>
      <c r="F53" s="728">
        <v>123</v>
      </c>
      <c r="G53" s="517">
        <v>136</v>
      </c>
      <c r="H53" s="524">
        <v>132.4</v>
      </c>
      <c r="I53" s="691">
        <v>138.6</v>
      </c>
      <c r="J53" s="90">
        <v>15.49295774647888</v>
      </c>
      <c r="K53" s="36">
        <v>0.49019607843136725</v>
      </c>
      <c r="L53" s="36">
        <v>12.682926829268283</v>
      </c>
      <c r="M53" s="83">
        <v>4.682779456193359</v>
      </c>
    </row>
    <row r="54" spans="1:13" ht="12.75">
      <c r="A54" s="351"/>
      <c r="B54" s="114" t="s">
        <v>326</v>
      </c>
      <c r="C54" s="519">
        <v>1.38</v>
      </c>
      <c r="D54" s="685">
        <v>106.2</v>
      </c>
      <c r="E54" s="526">
        <v>120.9</v>
      </c>
      <c r="F54" s="730">
        <v>120.3</v>
      </c>
      <c r="G54" s="519">
        <v>135</v>
      </c>
      <c r="H54" s="526">
        <v>131.5</v>
      </c>
      <c r="I54" s="693">
        <v>137.7</v>
      </c>
      <c r="J54" s="92">
        <v>13.276836158192083</v>
      </c>
      <c r="K54" s="38">
        <v>-0.4962779156327599</v>
      </c>
      <c r="L54" s="38">
        <v>14.463840399002478</v>
      </c>
      <c r="M54" s="85">
        <v>4.7148288973383785</v>
      </c>
    </row>
    <row r="55" spans="1:13" ht="13.5" thickBot="1">
      <c r="A55" s="358"/>
      <c r="B55" s="116" t="s">
        <v>327</v>
      </c>
      <c r="C55" s="522">
        <v>1.39</v>
      </c>
      <c r="D55" s="688">
        <v>106.9</v>
      </c>
      <c r="E55" s="529">
        <v>123.8</v>
      </c>
      <c r="F55" s="733">
        <v>125.7</v>
      </c>
      <c r="G55" s="522">
        <v>136.9</v>
      </c>
      <c r="H55" s="529">
        <v>133.4</v>
      </c>
      <c r="I55" s="696">
        <v>139.5</v>
      </c>
      <c r="J55" s="95">
        <v>17.586529466791404</v>
      </c>
      <c r="K55" s="88">
        <v>1.5347334410339215</v>
      </c>
      <c r="L55" s="88">
        <v>10.97852028639619</v>
      </c>
      <c r="M55" s="89">
        <v>4.572713643178417</v>
      </c>
    </row>
    <row r="56" spans="2:3" ht="12.75">
      <c r="B56" s="419" t="s">
        <v>337</v>
      </c>
      <c r="C56" s="1152"/>
    </row>
  </sheetData>
  <sheetProtection/>
  <mergeCells count="14">
    <mergeCell ref="A1:M1"/>
    <mergeCell ref="A2:M2"/>
    <mergeCell ref="A3:M3"/>
    <mergeCell ref="A5:M5"/>
    <mergeCell ref="A4:M4"/>
    <mergeCell ref="A6:A7"/>
    <mergeCell ref="B6:B7"/>
    <mergeCell ref="J6:M6"/>
    <mergeCell ref="J7:J8"/>
    <mergeCell ref="K7:K8"/>
    <mergeCell ref="L7:L8"/>
    <mergeCell ref="M7:M8"/>
    <mergeCell ref="E6:G6"/>
    <mergeCell ref="H6:I6"/>
  </mergeCells>
  <printOptions/>
  <pageMargins left="0.51" right="0.36" top="1" bottom="1" header="0.5" footer="0.5"/>
  <pageSetup fitToHeight="1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G15" sqref="G15"/>
    </sheetView>
  </sheetViews>
  <sheetFormatPr defaultColWidth="22.421875" defaultRowHeight="12.75"/>
  <cols>
    <col min="1" max="1" width="31.00390625" style="1" customWidth="1"/>
    <col min="2" max="2" width="8.28125" style="1" customWidth="1"/>
    <col min="3" max="3" width="9.28125" style="1" customWidth="1"/>
    <col min="4" max="4" width="9.8515625" style="1" customWidth="1"/>
    <col min="5" max="5" width="9.28125" style="1" customWidth="1"/>
    <col min="6" max="6" width="8.28125" style="1" customWidth="1"/>
    <col min="7" max="7" width="2.28125" style="1" customWidth="1"/>
    <col min="8" max="8" width="7.00390625" style="1" customWidth="1"/>
    <col min="9" max="9" width="8.421875" style="1" customWidth="1"/>
    <col min="10" max="10" width="2.8515625" style="1" customWidth="1"/>
    <col min="11" max="11" width="7.140625" style="1162" customWidth="1"/>
    <col min="12" max="16384" width="22.421875" style="1" customWidth="1"/>
  </cols>
  <sheetData>
    <row r="1" spans="1:11" ht="12.75">
      <c r="A1" s="1611" t="s">
        <v>146</v>
      </c>
      <c r="B1" s="1611"/>
      <c r="C1" s="1611"/>
      <c r="D1" s="1611"/>
      <c r="E1" s="1611"/>
      <c r="F1" s="1611"/>
      <c r="G1" s="1611"/>
      <c r="H1" s="1611"/>
      <c r="I1" s="1611"/>
      <c r="J1" s="1611"/>
      <c r="K1" s="1611"/>
    </row>
    <row r="2" spans="1:12" ht="15.75">
      <c r="A2" s="1612" t="s">
        <v>443</v>
      </c>
      <c r="B2" s="1612"/>
      <c r="C2" s="1612"/>
      <c r="D2" s="1612"/>
      <c r="E2" s="1612"/>
      <c r="F2" s="1612"/>
      <c r="G2" s="1612"/>
      <c r="H2" s="1612"/>
      <c r="I2" s="1612"/>
      <c r="J2" s="1612"/>
      <c r="K2" s="1612"/>
      <c r="L2" s="1185"/>
    </row>
    <row r="3" spans="1:11" ht="13.5" thickBot="1">
      <c r="A3" s="48"/>
      <c r="B3" s="41"/>
      <c r="C3" s="41"/>
      <c r="D3" s="41"/>
      <c r="E3" s="41"/>
      <c r="F3" s="41"/>
      <c r="G3" s="41"/>
      <c r="H3" s="41"/>
      <c r="J3" s="41"/>
      <c r="K3" s="53" t="s">
        <v>73</v>
      </c>
    </row>
    <row r="4" spans="1:11" ht="12.75">
      <c r="A4" s="164"/>
      <c r="B4" s="164"/>
      <c r="C4" s="168"/>
      <c r="D4" s="168"/>
      <c r="E4" s="167"/>
      <c r="F4" s="1620" t="str">
        <f>MS!F4</f>
        <v> Changes in the First Two Months of </v>
      </c>
      <c r="G4" s="1621"/>
      <c r="H4" s="1621"/>
      <c r="I4" s="1621"/>
      <c r="J4" s="1621"/>
      <c r="K4" s="1622"/>
    </row>
    <row r="5" spans="1:11" ht="12.75">
      <c r="A5" s="169"/>
      <c r="B5" s="170">
        <f>MS!B5</f>
        <v>2007</v>
      </c>
      <c r="C5" s="171">
        <f>MS!C5</f>
        <v>2007</v>
      </c>
      <c r="D5" s="171">
        <f>MS!D5</f>
        <v>2008</v>
      </c>
      <c r="E5" s="172">
        <f>MS!E5</f>
        <v>2008</v>
      </c>
      <c r="F5" s="1618" t="str">
        <f>MS!F5</f>
        <v>2007/08</v>
      </c>
      <c r="G5" s="1614">
        <f>MS!G5</f>
        <v>0</v>
      </c>
      <c r="H5" s="1617">
        <f>MS!H5</f>
        <v>0</v>
      </c>
      <c r="I5" s="1619" t="str">
        <f>MS!I5</f>
        <v>2008/09</v>
      </c>
      <c r="J5" s="1614">
        <f>MS!J5</f>
        <v>0</v>
      </c>
      <c r="K5" s="1615">
        <f>MS!K5</f>
        <v>0</v>
      </c>
    </row>
    <row r="6" spans="1:11" ht="12.75">
      <c r="A6" s="178"/>
      <c r="B6" s="179" t="s">
        <v>48</v>
      </c>
      <c r="C6" s="180" t="str">
        <f>MS!C6</f>
        <v>Sept</v>
      </c>
      <c r="D6" s="180" t="s">
        <v>50</v>
      </c>
      <c r="E6" s="181" t="str">
        <f>MS!E6</f>
        <v>Sept (e)</v>
      </c>
      <c r="F6" s="180" t="s">
        <v>51</v>
      </c>
      <c r="G6" s="180" t="s">
        <v>45</v>
      </c>
      <c r="H6" s="182" t="s">
        <v>150</v>
      </c>
      <c r="I6" s="180" t="s">
        <v>51</v>
      </c>
      <c r="J6" s="180" t="s">
        <v>45</v>
      </c>
      <c r="K6" s="181" t="s">
        <v>150</v>
      </c>
    </row>
    <row r="7" spans="1:11" ht="15" customHeight="1">
      <c r="A7" s="441" t="s">
        <v>74</v>
      </c>
      <c r="B7" s="433">
        <v>130213.85892042922</v>
      </c>
      <c r="C7" s="99">
        <v>126322.33894124799</v>
      </c>
      <c r="D7" s="99">
        <v>170314.216566394</v>
      </c>
      <c r="E7" s="137">
        <v>170948.671608266</v>
      </c>
      <c r="F7" s="99">
        <v>-3891.519979181234</v>
      </c>
      <c r="G7" s="99"/>
      <c r="H7" s="3">
        <v>-2.9885605199360956</v>
      </c>
      <c r="I7" s="99">
        <v>634.4550418720173</v>
      </c>
      <c r="J7" s="99"/>
      <c r="K7" s="1158">
        <v>0.3725203066795579</v>
      </c>
    </row>
    <row r="8" spans="1:11" ht="15" customHeight="1">
      <c r="A8" s="127" t="s">
        <v>75</v>
      </c>
      <c r="B8" s="49">
        <v>0</v>
      </c>
      <c r="C8" s="41">
        <v>0</v>
      </c>
      <c r="D8" s="41">
        <v>0</v>
      </c>
      <c r="E8" s="42">
        <v>0</v>
      </c>
      <c r="F8" s="702">
        <v>0</v>
      </c>
      <c r="G8" s="702"/>
      <c r="H8" s="703" t="s">
        <v>636</v>
      </c>
      <c r="I8" s="702">
        <v>0</v>
      </c>
      <c r="J8" s="41"/>
      <c r="K8" s="693" t="s">
        <v>636</v>
      </c>
    </row>
    <row r="9" spans="1:11" ht="15" customHeight="1">
      <c r="A9" s="127" t="s">
        <v>76</v>
      </c>
      <c r="B9" s="49">
        <v>587.4872204292</v>
      </c>
      <c r="C9" s="41">
        <v>583.346284248</v>
      </c>
      <c r="D9" s="41">
        <v>630.644378364</v>
      </c>
      <c r="E9" s="42">
        <v>633.003007746</v>
      </c>
      <c r="F9" s="41">
        <v>-4.140936181200004</v>
      </c>
      <c r="G9" s="41"/>
      <c r="H9" s="4">
        <v>-0.7048555333977758</v>
      </c>
      <c r="I9" s="41">
        <v>2.3586293820000037</v>
      </c>
      <c r="J9" s="41"/>
      <c r="K9" s="693">
        <v>0.37400307731572807</v>
      </c>
    </row>
    <row r="10" spans="1:11" ht="15" customHeight="1">
      <c r="A10" s="127" t="s">
        <v>77</v>
      </c>
      <c r="B10" s="49">
        <v>0</v>
      </c>
      <c r="C10" s="41">
        <v>0</v>
      </c>
      <c r="D10" s="41">
        <v>0</v>
      </c>
      <c r="E10" s="42">
        <v>0</v>
      </c>
      <c r="F10" s="41">
        <v>0</v>
      </c>
      <c r="G10" s="41"/>
      <c r="H10" s="153"/>
      <c r="I10" s="41">
        <v>0</v>
      </c>
      <c r="J10" s="41"/>
      <c r="K10" s="693">
        <v>0</v>
      </c>
    </row>
    <row r="11" spans="1:11" ht="15" customHeight="1">
      <c r="A11" s="128" t="s">
        <v>78</v>
      </c>
      <c r="B11" s="50">
        <v>129626.37170000002</v>
      </c>
      <c r="C11" s="2">
        <v>125738.992657</v>
      </c>
      <c r="D11" s="2">
        <v>169683.57218803</v>
      </c>
      <c r="E11" s="43">
        <v>170315.66860052</v>
      </c>
      <c r="F11" s="2">
        <v>-3887.3790430000226</v>
      </c>
      <c r="G11" s="2"/>
      <c r="H11" s="5">
        <v>-2.998910632164228</v>
      </c>
      <c r="I11" s="2">
        <v>632.0964124900056</v>
      </c>
      <c r="J11" s="2"/>
      <c r="K11" s="1157">
        <v>0.372514795828064</v>
      </c>
    </row>
    <row r="12" spans="1:11" ht="15" customHeight="1">
      <c r="A12" s="441" t="s">
        <v>79</v>
      </c>
      <c r="B12" s="433">
        <v>15616.144069000002</v>
      </c>
      <c r="C12" s="99">
        <v>17771.24137</v>
      </c>
      <c r="D12" s="99">
        <v>18925.778102520002</v>
      </c>
      <c r="E12" s="137">
        <v>22609.745602520004</v>
      </c>
      <c r="F12" s="99">
        <v>2155.097300999998</v>
      </c>
      <c r="G12" s="99"/>
      <c r="H12" s="3">
        <v>13.800444536613462</v>
      </c>
      <c r="I12" s="99">
        <v>3683.9675000000025</v>
      </c>
      <c r="J12" s="99"/>
      <c r="K12" s="1158">
        <v>19.465342349699615</v>
      </c>
    </row>
    <row r="13" spans="1:11" ht="15" customHeight="1">
      <c r="A13" s="127" t="s">
        <v>80</v>
      </c>
      <c r="B13" s="49">
        <v>13755.567069</v>
      </c>
      <c r="C13" s="41">
        <v>15905.567</v>
      </c>
      <c r="D13" s="41">
        <v>17555.93225663</v>
      </c>
      <c r="E13" s="42">
        <v>21193.863756630002</v>
      </c>
      <c r="F13" s="41">
        <v>2149.9999309999985</v>
      </c>
      <c r="G13" s="41"/>
      <c r="H13" s="4">
        <v>15.630034881261343</v>
      </c>
      <c r="I13" s="41">
        <v>3637.9315000000024</v>
      </c>
      <c r="J13" s="41"/>
      <c r="K13" s="693">
        <v>20.721949975776063</v>
      </c>
    </row>
    <row r="14" spans="1:11" ht="15" customHeight="1">
      <c r="A14" s="127" t="s">
        <v>81</v>
      </c>
      <c r="B14" s="49">
        <v>1518.6</v>
      </c>
      <c r="C14" s="41">
        <v>1518.62137</v>
      </c>
      <c r="D14" s="41">
        <v>6.932845889999999</v>
      </c>
      <c r="E14" s="42">
        <v>6.932845889999999</v>
      </c>
      <c r="F14" s="41">
        <v>0.02137000000016087</v>
      </c>
      <c r="G14" s="41"/>
      <c r="H14" s="4">
        <v>0.0014072171737232236</v>
      </c>
      <c r="I14" s="41">
        <v>0</v>
      </c>
      <c r="J14" s="41"/>
      <c r="K14" s="693">
        <v>0</v>
      </c>
    </row>
    <row r="15" spans="1:11" ht="15" customHeight="1">
      <c r="A15" s="127" t="s">
        <v>82</v>
      </c>
      <c r="B15" s="49">
        <v>341.9769999999999</v>
      </c>
      <c r="C15" s="41">
        <v>347.053</v>
      </c>
      <c r="D15" s="41">
        <v>1362.913</v>
      </c>
      <c r="E15" s="42">
        <v>1408.949</v>
      </c>
      <c r="F15" s="41">
        <v>5.076000000000079</v>
      </c>
      <c r="G15" s="41"/>
      <c r="H15" s="4">
        <v>1.484310348356784</v>
      </c>
      <c r="I15" s="41">
        <v>46.03600000000006</v>
      </c>
      <c r="J15" s="41"/>
      <c r="K15" s="693">
        <v>3.377765125140054</v>
      </c>
    </row>
    <row r="16" spans="1:11" ht="15" customHeight="1">
      <c r="A16" s="127" t="s">
        <v>86</v>
      </c>
      <c r="B16" s="49">
        <v>0</v>
      </c>
      <c r="C16" s="41">
        <v>0</v>
      </c>
      <c r="D16" s="41">
        <v>0</v>
      </c>
      <c r="E16" s="42">
        <v>0</v>
      </c>
      <c r="F16" s="41">
        <v>0</v>
      </c>
      <c r="G16" s="41"/>
      <c r="H16" s="153" t="s">
        <v>636</v>
      </c>
      <c r="I16" s="41">
        <v>0</v>
      </c>
      <c r="J16" s="41"/>
      <c r="K16" s="152" t="s">
        <v>636</v>
      </c>
    </row>
    <row r="17" spans="1:11" ht="15" customHeight="1">
      <c r="A17" s="126" t="s">
        <v>87</v>
      </c>
      <c r="B17" s="51">
        <v>8.5</v>
      </c>
      <c r="C17" s="6">
        <v>8.5</v>
      </c>
      <c r="D17" s="6">
        <v>11</v>
      </c>
      <c r="E17" s="44">
        <v>11</v>
      </c>
      <c r="F17" s="6">
        <v>0</v>
      </c>
      <c r="G17" s="6"/>
      <c r="H17" s="7">
        <v>0</v>
      </c>
      <c r="I17" s="6">
        <v>0</v>
      </c>
      <c r="J17" s="6"/>
      <c r="K17" s="1161">
        <v>0</v>
      </c>
    </row>
    <row r="18" spans="1:11" ht="15" customHeight="1">
      <c r="A18" s="441" t="s">
        <v>88</v>
      </c>
      <c r="B18" s="433">
        <v>696.9095</v>
      </c>
      <c r="C18" s="99">
        <v>696.711555</v>
      </c>
      <c r="D18" s="99">
        <v>464.0990100000001</v>
      </c>
      <c r="E18" s="137">
        <v>419.69901000000004</v>
      </c>
      <c r="F18" s="99">
        <v>-0.19794500000000426</v>
      </c>
      <c r="G18" s="99"/>
      <c r="H18" s="3">
        <v>-0.028403257524829875</v>
      </c>
      <c r="I18" s="99">
        <v>-44.4</v>
      </c>
      <c r="J18" s="99"/>
      <c r="K18" s="1158">
        <v>-9.566924092339699</v>
      </c>
    </row>
    <row r="19" spans="1:11" ht="15" customHeight="1">
      <c r="A19" s="127" t="s">
        <v>89</v>
      </c>
      <c r="B19" s="49">
        <v>657.9095</v>
      </c>
      <c r="C19" s="41">
        <v>657.711555</v>
      </c>
      <c r="D19" s="41">
        <v>432.0990100000001</v>
      </c>
      <c r="E19" s="42">
        <v>387.69901000000004</v>
      </c>
      <c r="F19" s="41">
        <v>-0.19794500000000426</v>
      </c>
      <c r="G19" s="41"/>
      <c r="H19" s="4">
        <v>-0.030086964848509444</v>
      </c>
      <c r="I19" s="41">
        <v>-44.4</v>
      </c>
      <c r="J19" s="41"/>
      <c r="K19" s="693">
        <v>-10.2754227555393</v>
      </c>
    </row>
    <row r="20" spans="1:11" ht="15" customHeight="1">
      <c r="A20" s="127" t="s">
        <v>90</v>
      </c>
      <c r="B20" s="49">
        <v>39</v>
      </c>
      <c r="C20" s="41">
        <v>39</v>
      </c>
      <c r="D20" s="41">
        <v>32</v>
      </c>
      <c r="E20" s="42">
        <v>32</v>
      </c>
      <c r="F20" s="41">
        <v>0</v>
      </c>
      <c r="G20" s="41"/>
      <c r="H20" s="4">
        <v>0</v>
      </c>
      <c r="I20" s="41">
        <v>0</v>
      </c>
      <c r="J20" s="41"/>
      <c r="K20" s="693">
        <v>0</v>
      </c>
    </row>
    <row r="21" spans="1:11" ht="15" customHeight="1">
      <c r="A21" s="441" t="s">
        <v>91</v>
      </c>
      <c r="B21" s="433">
        <v>1870.81</v>
      </c>
      <c r="C21" s="99">
        <v>480.81</v>
      </c>
      <c r="D21" s="99">
        <v>660.655</v>
      </c>
      <c r="E21" s="137">
        <v>60.655</v>
      </c>
      <c r="F21" s="99">
        <v>-1390</v>
      </c>
      <c r="G21" s="99"/>
      <c r="H21" s="3">
        <v>-74.29936765358322</v>
      </c>
      <c r="I21" s="99">
        <v>-600</v>
      </c>
      <c r="J21" s="99"/>
      <c r="K21" s="1158">
        <v>-90.8189599715434</v>
      </c>
    </row>
    <row r="22" spans="1:11" ht="15" customHeight="1">
      <c r="A22" s="127" t="s">
        <v>92</v>
      </c>
      <c r="B22" s="49">
        <v>80.81</v>
      </c>
      <c r="C22" s="41">
        <v>80.81</v>
      </c>
      <c r="D22" s="41">
        <v>60.655</v>
      </c>
      <c r="E22" s="42">
        <v>60.655</v>
      </c>
      <c r="F22" s="41">
        <v>0</v>
      </c>
      <c r="G22" s="41"/>
      <c r="H22" s="153">
        <v>0</v>
      </c>
      <c r="I22" s="41">
        <v>0</v>
      </c>
      <c r="J22" s="41"/>
      <c r="K22" s="693">
        <v>0</v>
      </c>
    </row>
    <row r="23" spans="1:11" ht="15" customHeight="1">
      <c r="A23" s="127" t="s">
        <v>93</v>
      </c>
      <c r="B23" s="49">
        <v>1790</v>
      </c>
      <c r="C23" s="41">
        <v>400</v>
      </c>
      <c r="D23" s="41">
        <v>600</v>
      </c>
      <c r="E23" s="42">
        <v>0</v>
      </c>
      <c r="F23" s="41">
        <v>-1390</v>
      </c>
      <c r="G23" s="41"/>
      <c r="H23" s="153">
        <v>-77.6536312849162</v>
      </c>
      <c r="I23" s="41">
        <v>-600</v>
      </c>
      <c r="J23" s="41"/>
      <c r="K23" s="693">
        <v>-100</v>
      </c>
    </row>
    <row r="24" spans="1:11" ht="15" customHeight="1">
      <c r="A24" s="126" t="s">
        <v>94</v>
      </c>
      <c r="B24" s="51">
        <v>8116.784013</v>
      </c>
      <c r="C24" s="6">
        <v>7900.1939999999995</v>
      </c>
      <c r="D24" s="6">
        <v>3053.1750364600002</v>
      </c>
      <c r="E24" s="44">
        <v>2526.9095624200004</v>
      </c>
      <c r="F24" s="6">
        <v>-216.5900130000009</v>
      </c>
      <c r="G24" s="6"/>
      <c r="H24" s="7">
        <v>-2.6684215405153826</v>
      </c>
      <c r="I24" s="6">
        <v>-526.2654740399998</v>
      </c>
      <c r="J24" s="6"/>
      <c r="K24" s="1161">
        <v>-17.236662417172706</v>
      </c>
    </row>
    <row r="25" spans="1:11" ht="15" customHeight="1">
      <c r="A25" s="126" t="s">
        <v>95</v>
      </c>
      <c r="B25" s="51">
        <v>16285.361073570799</v>
      </c>
      <c r="C25" s="6">
        <v>16604.598509752</v>
      </c>
      <c r="D25" s="6">
        <v>19020.835538746</v>
      </c>
      <c r="E25" s="44">
        <v>20259.464415084</v>
      </c>
      <c r="F25" s="6">
        <v>319.2374361811999</v>
      </c>
      <c r="G25" s="6"/>
      <c r="H25" s="7">
        <v>1.9602723865870202</v>
      </c>
      <c r="I25" s="6">
        <v>1238.6288763379998</v>
      </c>
      <c r="J25" s="6"/>
      <c r="K25" s="1161">
        <v>6.511958288135538</v>
      </c>
    </row>
    <row r="26" spans="1:11" ht="15" customHeight="1">
      <c r="A26" s="127" t="s">
        <v>96</v>
      </c>
      <c r="B26" s="49">
        <v>172808.36757600002</v>
      </c>
      <c r="C26" s="41">
        <v>169784.39437599995</v>
      </c>
      <c r="D26" s="41">
        <v>212449.75925412</v>
      </c>
      <c r="E26" s="42">
        <v>216836.14519829003</v>
      </c>
      <c r="F26" s="41">
        <v>-3023.973200000066</v>
      </c>
      <c r="G26" s="41"/>
      <c r="H26" s="4">
        <v>-1.7498997545186241</v>
      </c>
      <c r="I26" s="41">
        <v>4386.385944170033</v>
      </c>
      <c r="J26" s="41"/>
      <c r="K26" s="693">
        <v>2.0646697645457412</v>
      </c>
    </row>
    <row r="27" spans="1:11" ht="15" customHeight="1">
      <c r="A27" s="441" t="s">
        <v>97</v>
      </c>
      <c r="B27" s="433">
        <v>119269.29203800001</v>
      </c>
      <c r="C27" s="99">
        <v>112976.474663</v>
      </c>
      <c r="D27" s="99">
        <v>144591.61460822</v>
      </c>
      <c r="E27" s="137">
        <v>138900.71961842</v>
      </c>
      <c r="F27" s="99">
        <v>-6292.817375000013</v>
      </c>
      <c r="G27" s="99"/>
      <c r="H27" s="3">
        <v>-5.276142138074466</v>
      </c>
      <c r="I27" s="99">
        <v>-5690.894989799999</v>
      </c>
      <c r="J27" s="99"/>
      <c r="K27" s="1158">
        <v>-3.935840266546462</v>
      </c>
    </row>
    <row r="28" spans="1:11" ht="15" customHeight="1">
      <c r="A28" s="127" t="s">
        <v>98</v>
      </c>
      <c r="B28" s="49">
        <v>83553.27504500002</v>
      </c>
      <c r="C28" s="41">
        <v>81349.253</v>
      </c>
      <c r="D28" s="41">
        <v>100175.227928</v>
      </c>
      <c r="E28" s="42">
        <v>98680.973616</v>
      </c>
      <c r="F28" s="41">
        <v>-2204.0220450000197</v>
      </c>
      <c r="G28" s="41"/>
      <c r="H28" s="4">
        <v>-2.6378643372303245</v>
      </c>
      <c r="I28" s="41">
        <v>-1494.25431199999</v>
      </c>
      <c r="J28" s="41"/>
      <c r="K28" s="693">
        <v>-1.491640541186461</v>
      </c>
    </row>
    <row r="29" spans="1:11" ht="15" customHeight="1">
      <c r="A29" s="127" t="s">
        <v>99</v>
      </c>
      <c r="B29" s="49">
        <v>7359.764</v>
      </c>
      <c r="C29" s="41">
        <v>6426.3</v>
      </c>
      <c r="D29" s="41">
        <v>12651.857</v>
      </c>
      <c r="E29" s="42">
        <v>9111.944</v>
      </c>
      <c r="F29" s="41">
        <v>-933.4639999999999</v>
      </c>
      <c r="G29" s="41"/>
      <c r="H29" s="4">
        <v>-12.683341476710394</v>
      </c>
      <c r="I29" s="41">
        <v>-3539.9130000000005</v>
      </c>
      <c r="J29" s="41"/>
      <c r="K29" s="693">
        <v>-27.97939464538684</v>
      </c>
    </row>
    <row r="30" spans="1:11" ht="15" customHeight="1">
      <c r="A30" s="127" t="s">
        <v>100</v>
      </c>
      <c r="B30" s="49">
        <v>22597.7195</v>
      </c>
      <c r="C30" s="41">
        <v>18842.781663</v>
      </c>
      <c r="D30" s="41">
        <v>23857.26192658</v>
      </c>
      <c r="E30" s="42">
        <v>25145.56941861</v>
      </c>
      <c r="F30" s="41">
        <v>-3754.9378369999977</v>
      </c>
      <c r="G30" s="41"/>
      <c r="H30" s="4">
        <v>-16.61644590729608</v>
      </c>
      <c r="I30" s="41">
        <v>1288.3074920300023</v>
      </c>
      <c r="J30" s="41"/>
      <c r="K30" s="693">
        <v>5.4000643325907625</v>
      </c>
    </row>
    <row r="31" spans="1:11" ht="15" customHeight="1">
      <c r="A31" s="127" t="s">
        <v>101</v>
      </c>
      <c r="B31" s="49">
        <v>5758.533493000001</v>
      </c>
      <c r="C31" s="41">
        <v>6358.14</v>
      </c>
      <c r="D31" s="41">
        <v>7907.2677536400015</v>
      </c>
      <c r="E31" s="42">
        <v>5962.232583809998</v>
      </c>
      <c r="F31" s="41">
        <v>599.6065069999986</v>
      </c>
      <c r="G31" s="41"/>
      <c r="H31" s="4">
        <v>10.412486229851273</v>
      </c>
      <c r="I31" s="41">
        <v>-1945.0351698300037</v>
      </c>
      <c r="J31" s="41"/>
      <c r="K31" s="693">
        <v>-24.59806889598033</v>
      </c>
    </row>
    <row r="32" spans="1:11" ht="15" customHeight="1">
      <c r="A32" s="126" t="s">
        <v>102</v>
      </c>
      <c r="B32" s="51">
        <v>3122.5306490000003</v>
      </c>
      <c r="C32" s="6">
        <v>7102.8060000000005</v>
      </c>
      <c r="D32" s="6">
        <v>3929.183837849989</v>
      </c>
      <c r="E32" s="44">
        <v>7927.891562820005</v>
      </c>
      <c r="F32" s="6">
        <v>3980.2753510000002</v>
      </c>
      <c r="G32" s="6"/>
      <c r="H32" s="7"/>
      <c r="I32" s="1446">
        <v>3998.707724970016</v>
      </c>
      <c r="J32" s="6"/>
      <c r="K32" s="1161">
        <v>101.7694231165847</v>
      </c>
    </row>
    <row r="33" spans="1:11" ht="15" customHeight="1">
      <c r="A33" s="441" t="s">
        <v>103</v>
      </c>
      <c r="B33" s="433">
        <v>3928.342087999999</v>
      </c>
      <c r="C33" s="99">
        <v>3949.952799</v>
      </c>
      <c r="D33" s="99">
        <v>5657.570094</v>
      </c>
      <c r="E33" s="137">
        <v>5697.391144279999</v>
      </c>
      <c r="F33" s="99">
        <v>21.610711000001174</v>
      </c>
      <c r="G33" s="99"/>
      <c r="H33" s="3">
        <v>0.5501229403115359</v>
      </c>
      <c r="I33" s="99">
        <v>39.82105027999933</v>
      </c>
      <c r="J33" s="99"/>
      <c r="K33" s="1158">
        <v>0.7038542981947424</v>
      </c>
    </row>
    <row r="34" spans="1:11" ht="15" customHeight="1">
      <c r="A34" s="127" t="s">
        <v>104</v>
      </c>
      <c r="B34" s="49">
        <v>12.313915999999153</v>
      </c>
      <c r="C34" s="41">
        <v>3.113408999999592</v>
      </c>
      <c r="D34" s="41">
        <v>6.744394000000284</v>
      </c>
      <c r="E34" s="42">
        <v>6.695344279999733</v>
      </c>
      <c r="F34" s="41">
        <v>-9.200506999999561</v>
      </c>
      <c r="G34" s="41"/>
      <c r="H34" s="4">
        <v>-74.71633719119242</v>
      </c>
      <c r="I34" s="41">
        <v>-0.049049720000550856</v>
      </c>
      <c r="J34" s="41"/>
      <c r="K34" s="693">
        <v>-0.7272665268450922</v>
      </c>
    </row>
    <row r="35" spans="1:11" ht="15" customHeight="1" hidden="1">
      <c r="A35" s="127" t="s">
        <v>105</v>
      </c>
      <c r="B35" s="49">
        <v>0</v>
      </c>
      <c r="C35" s="41">
        <v>0</v>
      </c>
      <c r="D35" s="41">
        <v>0</v>
      </c>
      <c r="E35" s="42">
        <v>0</v>
      </c>
      <c r="F35" s="41">
        <v>0</v>
      </c>
      <c r="G35" s="41"/>
      <c r="H35" s="4"/>
      <c r="I35" s="41">
        <v>0</v>
      </c>
      <c r="J35" s="41"/>
      <c r="K35" s="693"/>
    </row>
    <row r="36" spans="1:11" ht="15" customHeight="1" hidden="1">
      <c r="A36" s="127" t="s">
        <v>106</v>
      </c>
      <c r="B36" s="49">
        <v>0</v>
      </c>
      <c r="C36" s="41">
        <v>0</v>
      </c>
      <c r="D36" s="41">
        <v>0</v>
      </c>
      <c r="E36" s="42">
        <v>0</v>
      </c>
      <c r="F36" s="41">
        <v>0</v>
      </c>
      <c r="G36" s="41"/>
      <c r="H36" s="4"/>
      <c r="I36" s="41">
        <v>0</v>
      </c>
      <c r="J36" s="41"/>
      <c r="K36" s="693"/>
    </row>
    <row r="37" spans="1:11" ht="15" customHeight="1" hidden="1">
      <c r="A37" s="127" t="s">
        <v>107</v>
      </c>
      <c r="B37" s="49">
        <v>0</v>
      </c>
      <c r="C37" s="41">
        <v>0</v>
      </c>
      <c r="D37" s="41">
        <v>0</v>
      </c>
      <c r="E37" s="42">
        <v>0</v>
      </c>
      <c r="F37" s="41">
        <v>0</v>
      </c>
      <c r="G37" s="41"/>
      <c r="H37" s="4"/>
      <c r="I37" s="41">
        <v>0</v>
      </c>
      <c r="J37" s="41"/>
      <c r="K37" s="693"/>
    </row>
    <row r="38" spans="1:11" ht="15" customHeight="1" hidden="1">
      <c r="A38" s="127" t="s">
        <v>108</v>
      </c>
      <c r="B38" s="49">
        <v>0</v>
      </c>
      <c r="C38" s="41">
        <v>0</v>
      </c>
      <c r="D38" s="41">
        <v>0</v>
      </c>
      <c r="E38" s="42">
        <v>0</v>
      </c>
      <c r="F38" s="41">
        <v>0</v>
      </c>
      <c r="G38" s="41"/>
      <c r="H38" s="4"/>
      <c r="I38" s="41">
        <v>0</v>
      </c>
      <c r="J38" s="41"/>
      <c r="K38" s="693"/>
    </row>
    <row r="39" spans="1:11" ht="15" customHeight="1">
      <c r="A39" s="127" t="s">
        <v>513</v>
      </c>
      <c r="B39" s="49">
        <v>3916.028172</v>
      </c>
      <c r="C39" s="41">
        <v>3946.8393900000005</v>
      </c>
      <c r="D39" s="41">
        <v>5650.825699999999</v>
      </c>
      <c r="E39" s="42">
        <v>5690.6957999999995</v>
      </c>
      <c r="F39" s="41">
        <v>30.811218000000736</v>
      </c>
      <c r="G39" s="41"/>
      <c r="H39" s="4">
        <v>0.7867976594321788</v>
      </c>
      <c r="I39" s="41">
        <v>39.87010000000009</v>
      </c>
      <c r="J39" s="41"/>
      <c r="K39" s="693">
        <v>0.7055623747163198</v>
      </c>
    </row>
    <row r="40" spans="1:11" ht="15" customHeight="1" hidden="1">
      <c r="A40" s="127" t="s">
        <v>109</v>
      </c>
      <c r="B40" s="49">
        <v>0</v>
      </c>
      <c r="C40" s="41">
        <v>0</v>
      </c>
      <c r="D40" s="41">
        <v>0</v>
      </c>
      <c r="E40" s="42">
        <v>0</v>
      </c>
      <c r="F40" s="41">
        <v>0</v>
      </c>
      <c r="G40" s="41"/>
      <c r="H40" s="4"/>
      <c r="I40" s="41">
        <v>0</v>
      </c>
      <c r="J40" s="41"/>
      <c r="K40" s="693"/>
    </row>
    <row r="41" spans="1:11" ht="15" customHeight="1">
      <c r="A41" s="126" t="s">
        <v>110</v>
      </c>
      <c r="B41" s="51">
        <v>25234.297822</v>
      </c>
      <c r="C41" s="6">
        <v>24819.925964</v>
      </c>
      <c r="D41" s="6">
        <v>35730.63879408</v>
      </c>
      <c r="E41" s="44">
        <v>39877.25039593</v>
      </c>
      <c r="F41" s="6">
        <v>-414.37185800000225</v>
      </c>
      <c r="G41" s="6"/>
      <c r="H41" s="7">
        <v>-1.642097834157845</v>
      </c>
      <c r="I41" s="6">
        <v>4146.611601850003</v>
      </c>
      <c r="J41" s="6"/>
      <c r="K41" s="1161">
        <v>11.605198624484238</v>
      </c>
    </row>
    <row r="42" spans="1:11" ht="15" customHeight="1" thickBot="1">
      <c r="A42" s="129" t="s">
        <v>111</v>
      </c>
      <c r="B42" s="52">
        <v>21253.724419</v>
      </c>
      <c r="C42" s="45">
        <v>20935.215560999997</v>
      </c>
      <c r="D42" s="45">
        <v>22540.75191997</v>
      </c>
      <c r="E42" s="47">
        <v>24432.89247684</v>
      </c>
      <c r="F42" s="45">
        <v>-318.50885800000106</v>
      </c>
      <c r="G42" s="45"/>
      <c r="H42" s="46">
        <v>-1.498602558877947</v>
      </c>
      <c r="I42" s="45">
        <v>1892.1405568699993</v>
      </c>
      <c r="J42" s="45"/>
      <c r="K42" s="696">
        <v>8.394309841960753</v>
      </c>
    </row>
    <row r="43" spans="1:11" ht="15" customHeight="1">
      <c r="A43" s="96" t="s">
        <v>967</v>
      </c>
      <c r="B43" s="434">
        <v>-0.18056000000797212</v>
      </c>
      <c r="C43" s="436">
        <v>-0.019388999964576215</v>
      </c>
      <c r="D43" s="436">
        <v>0</v>
      </c>
      <c r="E43" s="437">
        <v>0</v>
      </c>
      <c r="F43" s="434">
        <v>0.16117100005067186</v>
      </c>
      <c r="G43" s="436"/>
      <c r="H43" s="435"/>
      <c r="I43" s="438">
        <v>-1.4551915228366852E-11</v>
      </c>
      <c r="J43" s="436"/>
      <c r="K43" s="1160"/>
    </row>
    <row r="44" spans="1:11" ht="15" customHeight="1">
      <c r="A44" s="49" t="s">
        <v>112</v>
      </c>
      <c r="B44" s="49">
        <v>126285.51683242922</v>
      </c>
      <c r="C44" s="41">
        <v>122372.38614224798</v>
      </c>
      <c r="D44" s="41">
        <v>164656.646472394</v>
      </c>
      <c r="E44" s="42">
        <v>165251.280463986</v>
      </c>
      <c r="F44" s="49">
        <v>-4323.970690181235</v>
      </c>
      <c r="G44" s="41" t="s">
        <v>1422</v>
      </c>
      <c r="H44" s="4">
        <v>-3.4239640448388062</v>
      </c>
      <c r="I44" s="439">
        <v>-2419.4560084079894</v>
      </c>
      <c r="J44" s="41" t="s">
        <v>1423</v>
      </c>
      <c r="K44" s="693">
        <v>-1.46939468296145</v>
      </c>
    </row>
    <row r="45" spans="1:11" ht="15" customHeight="1">
      <c r="A45" s="49" t="s">
        <v>113</v>
      </c>
      <c r="B45" s="49">
        <v>-7016.044234429202</v>
      </c>
      <c r="C45" s="41">
        <v>-9395.892090247999</v>
      </c>
      <c r="D45" s="41">
        <v>-20065.031864173983</v>
      </c>
      <c r="E45" s="42">
        <v>-26350.560845566</v>
      </c>
      <c r="F45" s="49">
        <v>-1969.0078558187963</v>
      </c>
      <c r="G45" s="41" t="s">
        <v>1422</v>
      </c>
      <c r="H45" s="4">
        <v>28.06435920338788</v>
      </c>
      <c r="I45" s="439">
        <v>-3271.438981392017</v>
      </c>
      <c r="J45" s="41" t="s">
        <v>1423</v>
      </c>
      <c r="K45" s="693">
        <v>16.304180344877274</v>
      </c>
    </row>
    <row r="46" spans="1:11" ht="15" customHeight="1" thickBot="1">
      <c r="A46" s="52" t="s">
        <v>114</v>
      </c>
      <c r="B46" s="52">
        <v>30202.6611674292</v>
      </c>
      <c r="C46" s="45">
        <v>29150.543015248</v>
      </c>
      <c r="D46" s="45">
        <v>39250.55517530399</v>
      </c>
      <c r="E46" s="47">
        <v>44050.67845768599</v>
      </c>
      <c r="F46" s="52">
        <v>-1462.9581521811995</v>
      </c>
      <c r="G46" s="45" t="s">
        <v>1422</v>
      </c>
      <c r="H46" s="46">
        <v>-4.8438054649266</v>
      </c>
      <c r="I46" s="440">
        <v>1786.0332823820027</v>
      </c>
      <c r="J46" s="45" t="s">
        <v>1423</v>
      </c>
      <c r="K46" s="696">
        <v>4.550338904520145</v>
      </c>
    </row>
    <row r="47" spans="1:3" ht="15" customHeight="1">
      <c r="A47" s="1338" t="s">
        <v>1255</v>
      </c>
      <c r="B47" s="1339"/>
      <c r="C47" s="1339"/>
    </row>
    <row r="48" spans="1:9" ht="15" customHeight="1">
      <c r="A48" s="1558" t="s">
        <v>1256</v>
      </c>
      <c r="B48" s="419"/>
      <c r="C48" s="419"/>
      <c r="I48" s="1" t="s">
        <v>45</v>
      </c>
    </row>
    <row r="49" spans="1:3" ht="15" customHeight="1">
      <c r="A49" s="698" t="s">
        <v>968</v>
      </c>
      <c r="B49" s="1185"/>
      <c r="C49" s="1185"/>
    </row>
    <row r="50" ht="12.75">
      <c r="A50" s="754"/>
    </row>
    <row r="51" ht="12.75">
      <c r="A51" s="753"/>
    </row>
  </sheetData>
  <sheetProtection/>
  <mergeCells count="5">
    <mergeCell ref="A2:K2"/>
    <mergeCell ref="A1:K1"/>
    <mergeCell ref="F5:H5"/>
    <mergeCell ref="I5:K5"/>
    <mergeCell ref="F4:K4"/>
  </mergeCells>
  <printOptions horizontalCentered="1"/>
  <pageMargins left="0.45" right="0.39" top="1" bottom="1" header="0.5" footer="0.5"/>
  <pageSetup horizontalDpi="300" verticalDpi="300" orientation="portrait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1">
      <selection activeCell="A5" sqref="A5"/>
    </sheetView>
  </sheetViews>
  <sheetFormatPr defaultColWidth="11.00390625" defaultRowHeight="12.75"/>
  <cols>
    <col min="1" max="1" width="34.28125" style="20" customWidth="1"/>
    <col min="2" max="2" width="9.7109375" style="20" customWidth="1"/>
    <col min="3" max="4" width="9.8515625" style="20" customWidth="1"/>
    <col min="5" max="5" width="9.140625" style="20" customWidth="1"/>
    <col min="6" max="6" width="9.8515625" style="20" customWidth="1"/>
    <col min="7" max="16384" width="11.00390625" style="20" customWidth="1"/>
  </cols>
  <sheetData>
    <row r="1" spans="1:6" ht="12.75">
      <c r="A1" s="1669" t="s">
        <v>1045</v>
      </c>
      <c r="B1" s="1669"/>
      <c r="C1" s="1669"/>
      <c r="D1" s="1669"/>
      <c r="E1" s="1669"/>
      <c r="F1" s="1669"/>
    </row>
    <row r="2" spans="1:7" s="364" customFormat="1" ht="20.25" customHeight="1">
      <c r="A2" s="1821" t="s">
        <v>890</v>
      </c>
      <c r="B2" s="1821"/>
      <c r="C2" s="1821"/>
      <c r="D2" s="1821"/>
      <c r="E2" s="1821"/>
      <c r="F2" s="1821"/>
      <c r="G2" s="1458"/>
    </row>
    <row r="3" spans="1:20" s="366" customFormat="1" ht="15" customHeight="1">
      <c r="A3" s="1645" t="s">
        <v>340</v>
      </c>
      <c r="B3" s="1645"/>
      <c r="C3" s="1645"/>
      <c r="D3" s="1645"/>
      <c r="E3" s="1645"/>
      <c r="F3" s="164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</row>
    <row r="4" spans="1:6" s="367" customFormat="1" ht="16.5" customHeight="1">
      <c r="A4" s="1706" t="s">
        <v>541</v>
      </c>
      <c r="B4" s="1706"/>
      <c r="C4" s="1706"/>
      <c r="D4" s="1706"/>
      <c r="E4" s="1706"/>
      <c r="F4" s="1706"/>
    </row>
    <row r="5" spans="1:6" ht="12" customHeight="1" thickBot="1">
      <c r="A5" s="368"/>
      <c r="B5" s="368"/>
      <c r="C5" s="368"/>
      <c r="D5" s="368"/>
      <c r="E5" s="368"/>
      <c r="F5" s="369" t="s">
        <v>73</v>
      </c>
    </row>
    <row r="6" spans="1:6" s="370" customFormat="1" ht="12" customHeight="1">
      <c r="A6" s="542"/>
      <c r="B6" s="1816" t="s">
        <v>51</v>
      </c>
      <c r="C6" s="1817"/>
      <c r="D6" s="1818"/>
      <c r="E6" s="1819" t="s">
        <v>407</v>
      </c>
      <c r="F6" s="1820"/>
    </row>
    <row r="7" spans="1:6" s="372" customFormat="1" ht="12" customHeight="1">
      <c r="A7" s="543" t="s">
        <v>341</v>
      </c>
      <c r="B7" s="550" t="s">
        <v>47</v>
      </c>
      <c r="C7" s="371" t="s">
        <v>512</v>
      </c>
      <c r="D7" s="530" t="s">
        <v>30</v>
      </c>
      <c r="E7" s="371" t="s">
        <v>512</v>
      </c>
      <c r="F7" s="530" t="s">
        <v>30</v>
      </c>
    </row>
    <row r="8" spans="1:9" s="21" customFormat="1" ht="14.25" customHeight="1">
      <c r="A8" s="544" t="s">
        <v>342</v>
      </c>
      <c r="B8" s="551">
        <v>15564.4</v>
      </c>
      <c r="C8" s="373">
        <v>17500.5</v>
      </c>
      <c r="D8" s="552">
        <v>22116.6</v>
      </c>
      <c r="E8" s="374">
        <v>12.439284521086584</v>
      </c>
      <c r="F8" s="531">
        <v>26.3769606582669</v>
      </c>
      <c r="H8" s="295"/>
      <c r="I8" s="295"/>
    </row>
    <row r="9" spans="1:9" s="31" customFormat="1" ht="12" customHeight="1">
      <c r="A9" s="545" t="s">
        <v>343</v>
      </c>
      <c r="B9" s="553">
        <v>11975.2</v>
      </c>
      <c r="C9" s="375">
        <v>12934.1</v>
      </c>
      <c r="D9" s="554">
        <v>14334</v>
      </c>
      <c r="E9" s="377">
        <v>8.00738192264012</v>
      </c>
      <c r="F9" s="532">
        <v>10.823327483164654</v>
      </c>
      <c r="H9" s="295"/>
      <c r="I9" s="295"/>
    </row>
    <row r="10" spans="1:9" s="31" customFormat="1" ht="12.75" customHeight="1">
      <c r="A10" s="545" t="s">
        <v>344</v>
      </c>
      <c r="B10" s="553">
        <v>810.3</v>
      </c>
      <c r="C10" s="375">
        <v>1698.5</v>
      </c>
      <c r="D10" s="554">
        <v>825.3</v>
      </c>
      <c r="E10" s="377">
        <v>109.61372331235346</v>
      </c>
      <c r="F10" s="532">
        <v>-51.41006770680012</v>
      </c>
      <c r="H10" s="295"/>
      <c r="I10" s="295"/>
    </row>
    <row r="11" spans="1:9" s="380" customFormat="1" ht="11.25" customHeight="1">
      <c r="A11" s="546" t="s">
        <v>345</v>
      </c>
      <c r="B11" s="555">
        <v>506.2</v>
      </c>
      <c r="C11" s="378">
        <v>1111</v>
      </c>
      <c r="D11" s="556">
        <v>824.8</v>
      </c>
      <c r="E11" s="379">
        <v>119.4784670090873</v>
      </c>
      <c r="F11" s="533">
        <v>-25.760576057605768</v>
      </c>
      <c r="H11" s="295"/>
      <c r="I11" s="295"/>
    </row>
    <row r="12" spans="1:9" s="380" customFormat="1" ht="14.25" customHeight="1">
      <c r="A12" s="546" t="s">
        <v>346</v>
      </c>
      <c r="B12" s="555">
        <v>304.1</v>
      </c>
      <c r="C12" s="378">
        <v>587.5</v>
      </c>
      <c r="D12" s="556">
        <v>0.5</v>
      </c>
      <c r="E12" s="376">
        <v>93.19302860901017</v>
      </c>
      <c r="F12" s="534">
        <v>-99.91489361702128</v>
      </c>
      <c r="H12" s="295"/>
      <c r="I12" s="295"/>
    </row>
    <row r="13" spans="1:9" s="380" customFormat="1" ht="14.25" customHeight="1">
      <c r="A13" s="545" t="s">
        <v>347</v>
      </c>
      <c r="B13" s="555">
        <v>985.7</v>
      </c>
      <c r="C13" s="378">
        <v>599</v>
      </c>
      <c r="D13" s="556">
        <v>1489.7</v>
      </c>
      <c r="E13" s="379">
        <v>-39.231003347874605</v>
      </c>
      <c r="F13" s="533">
        <v>148.69782971619367</v>
      </c>
      <c r="H13" s="295"/>
      <c r="I13" s="295"/>
    </row>
    <row r="14" spans="1:9" s="31" customFormat="1" ht="18" customHeight="1">
      <c r="A14" s="547" t="s">
        <v>348</v>
      </c>
      <c r="B14" s="557">
        <v>1793.2</v>
      </c>
      <c r="C14" s="381">
        <v>2268.9</v>
      </c>
      <c r="D14" s="558">
        <v>5467.6</v>
      </c>
      <c r="E14" s="382">
        <v>26.527994646442114</v>
      </c>
      <c r="F14" s="535">
        <v>140.98021067477634</v>
      </c>
      <c r="H14" s="295"/>
      <c r="I14" s="295"/>
    </row>
    <row r="15" spans="1:9" s="21" customFormat="1" ht="21" customHeight="1">
      <c r="A15" s="544" t="s">
        <v>349</v>
      </c>
      <c r="B15" s="559">
        <v>5747.3</v>
      </c>
      <c r="C15" s="383">
        <v>6358</v>
      </c>
      <c r="D15" s="560">
        <v>6475.6</v>
      </c>
      <c r="E15" s="384">
        <v>10.625859099055205</v>
      </c>
      <c r="F15" s="536">
        <v>1.8496382510223255</v>
      </c>
      <c r="H15" s="295"/>
      <c r="I15" s="295"/>
    </row>
    <row r="16" spans="1:9" s="31" customFormat="1" ht="18" customHeight="1">
      <c r="A16" s="545" t="s">
        <v>343</v>
      </c>
      <c r="B16" s="553">
        <v>4841.3</v>
      </c>
      <c r="C16" s="375">
        <v>5392.1</v>
      </c>
      <c r="D16" s="554">
        <v>5894.7</v>
      </c>
      <c r="E16" s="377">
        <v>11.377109454072256</v>
      </c>
      <c r="F16" s="532">
        <v>9.321043749188616</v>
      </c>
      <c r="H16" s="295"/>
      <c r="I16" s="295"/>
    </row>
    <row r="17" spans="1:9" s="31" customFormat="1" ht="18" customHeight="1">
      <c r="A17" s="545" t="s">
        <v>344</v>
      </c>
      <c r="B17" s="553">
        <v>337.7</v>
      </c>
      <c r="C17" s="375">
        <v>806.7</v>
      </c>
      <c r="D17" s="554">
        <v>352.4</v>
      </c>
      <c r="E17" s="377">
        <v>138.88066331063075</v>
      </c>
      <c r="F17" s="532">
        <v>-56.315854716747246</v>
      </c>
      <c r="H17" s="295"/>
      <c r="I17" s="295"/>
    </row>
    <row r="18" spans="1:9" s="31" customFormat="1" ht="12.75" customHeight="1">
      <c r="A18" s="547" t="s">
        <v>347</v>
      </c>
      <c r="B18" s="557">
        <v>568.3</v>
      </c>
      <c r="C18" s="381">
        <v>159.2</v>
      </c>
      <c r="D18" s="558">
        <v>228.5</v>
      </c>
      <c r="E18" s="382">
        <v>-71.98662678162941</v>
      </c>
      <c r="F18" s="535">
        <v>43.53015075376886</v>
      </c>
      <c r="H18" s="295"/>
      <c r="I18" s="295"/>
    </row>
    <row r="19" spans="1:9" s="21" customFormat="1" ht="18.75" customHeight="1">
      <c r="A19" s="544" t="s">
        <v>350</v>
      </c>
      <c r="B19" s="559">
        <v>9817.1</v>
      </c>
      <c r="C19" s="383">
        <v>11142.5</v>
      </c>
      <c r="D19" s="560">
        <v>15641</v>
      </c>
      <c r="E19" s="384">
        <v>13.500932047142209</v>
      </c>
      <c r="F19" s="536">
        <v>40.37244783486653</v>
      </c>
      <c r="H19" s="295"/>
      <c r="I19" s="295"/>
    </row>
    <row r="20" spans="1:9" s="31" customFormat="1" ht="18" customHeight="1">
      <c r="A20" s="545" t="s">
        <v>343</v>
      </c>
      <c r="B20" s="553">
        <v>7133.9</v>
      </c>
      <c r="C20" s="375">
        <v>7542</v>
      </c>
      <c r="D20" s="554">
        <v>8439.3</v>
      </c>
      <c r="E20" s="377">
        <v>5.72057359929352</v>
      </c>
      <c r="F20" s="532">
        <v>11.897374701670634</v>
      </c>
      <c r="H20" s="295"/>
      <c r="I20" s="295"/>
    </row>
    <row r="21" spans="1:9" s="31" customFormat="1" ht="18" customHeight="1">
      <c r="A21" s="545" t="s">
        <v>344</v>
      </c>
      <c r="B21" s="553">
        <v>472.6</v>
      </c>
      <c r="C21" s="375">
        <v>891.8</v>
      </c>
      <c r="D21" s="554">
        <v>472.9</v>
      </c>
      <c r="E21" s="377">
        <v>88.70080406263223</v>
      </c>
      <c r="F21" s="532">
        <v>-46.97241533976228</v>
      </c>
      <c r="H21" s="295"/>
      <c r="I21" s="295"/>
    </row>
    <row r="22" spans="1:9" s="31" customFormat="1" ht="18" customHeight="1">
      <c r="A22" s="545" t="s">
        <v>347</v>
      </c>
      <c r="B22" s="553">
        <v>417.4</v>
      </c>
      <c r="C22" s="375">
        <v>439.8</v>
      </c>
      <c r="D22" s="554">
        <v>1261.2</v>
      </c>
      <c r="E22" s="377">
        <v>5.366554863440354</v>
      </c>
      <c r="F22" s="532">
        <v>186.76671214188272</v>
      </c>
      <c r="H22" s="295"/>
      <c r="I22" s="295"/>
    </row>
    <row r="23" spans="1:9" s="31" customFormat="1" ht="18" customHeight="1">
      <c r="A23" s="547" t="s">
        <v>587</v>
      </c>
      <c r="B23" s="557">
        <v>1793.2</v>
      </c>
      <c r="C23" s="381">
        <v>2268.9</v>
      </c>
      <c r="D23" s="558">
        <v>5467.6</v>
      </c>
      <c r="E23" s="382">
        <v>26.527994646442114</v>
      </c>
      <c r="F23" s="535">
        <v>140.98021067477634</v>
      </c>
      <c r="H23" s="295"/>
      <c r="I23" s="295"/>
    </row>
    <row r="24" spans="1:9" s="21" customFormat="1" ht="20.25" customHeight="1">
      <c r="A24" s="544" t="s">
        <v>558</v>
      </c>
      <c r="B24" s="559">
        <v>13352.6</v>
      </c>
      <c r="C24" s="383">
        <v>13700.2</v>
      </c>
      <c r="D24" s="560">
        <v>19007.3</v>
      </c>
      <c r="E24" s="384">
        <v>2.603238320626697</v>
      </c>
      <c r="F24" s="536">
        <v>38.737390695026335</v>
      </c>
      <c r="H24" s="295"/>
      <c r="I24" s="295"/>
    </row>
    <row r="25" spans="1:9" s="31" customFormat="1" ht="12.75" customHeight="1">
      <c r="A25" s="545" t="s">
        <v>351</v>
      </c>
      <c r="B25" s="553">
        <v>10755.2</v>
      </c>
      <c r="C25" s="375">
        <v>12416.4</v>
      </c>
      <c r="D25" s="554">
        <v>14595.2</v>
      </c>
      <c r="E25" s="377">
        <v>15.445551919071693</v>
      </c>
      <c r="F25" s="532">
        <v>17.54775941496731</v>
      </c>
      <c r="H25" s="295"/>
      <c r="I25" s="295"/>
    </row>
    <row r="26" spans="1:9" s="31" customFormat="1" ht="15.75" customHeight="1">
      <c r="A26" s="545" t="s">
        <v>352</v>
      </c>
      <c r="B26" s="553">
        <v>675.9</v>
      </c>
      <c r="C26" s="375">
        <v>776.9</v>
      </c>
      <c r="D26" s="554">
        <v>2124.1</v>
      </c>
      <c r="E26" s="377">
        <v>14.943038911081523</v>
      </c>
      <c r="F26" s="532">
        <v>173.40713090487833</v>
      </c>
      <c r="H26" s="295"/>
      <c r="I26" s="295"/>
    </row>
    <row r="27" spans="1:9" s="31" customFormat="1" ht="15" customHeight="1">
      <c r="A27" s="545" t="s">
        <v>353</v>
      </c>
      <c r="B27" s="553">
        <v>964.8</v>
      </c>
      <c r="C27" s="375">
        <v>95.7</v>
      </c>
      <c r="D27" s="554">
        <v>1212.7</v>
      </c>
      <c r="E27" s="377">
        <v>-90.08084577114427</v>
      </c>
      <c r="F27" s="532">
        <v>1167.1891327063743</v>
      </c>
      <c r="H27" s="295"/>
      <c r="I27" s="295"/>
    </row>
    <row r="28" spans="1:9" s="31" customFormat="1" ht="14.25" customHeight="1">
      <c r="A28" s="545" t="s">
        <v>354</v>
      </c>
      <c r="B28" s="553">
        <v>54.7</v>
      </c>
      <c r="C28" s="375">
        <v>51.6</v>
      </c>
      <c r="D28" s="554">
        <v>-15.9</v>
      </c>
      <c r="E28" s="377">
        <v>-5.667276051188302</v>
      </c>
      <c r="F28" s="532">
        <v>-130.81395348837208</v>
      </c>
      <c r="H28" s="295"/>
      <c r="I28" s="295"/>
    </row>
    <row r="29" spans="1:9" s="31" customFormat="1" ht="14.25" customHeight="1">
      <c r="A29" s="545" t="s">
        <v>355</v>
      </c>
      <c r="B29" s="553">
        <v>159.4</v>
      </c>
      <c r="C29" s="375">
        <v>88.7</v>
      </c>
      <c r="D29" s="554">
        <v>537</v>
      </c>
      <c r="E29" s="377">
        <v>-44.35382685069009</v>
      </c>
      <c r="F29" s="532">
        <v>505.41149943630217</v>
      </c>
      <c r="H29" s="295"/>
      <c r="I29" s="295"/>
    </row>
    <row r="30" spans="1:9" s="31" customFormat="1" ht="17.25" customHeight="1">
      <c r="A30" s="547" t="s">
        <v>767</v>
      </c>
      <c r="B30" s="561">
        <v>742.6</v>
      </c>
      <c r="C30" s="381">
        <v>270.9</v>
      </c>
      <c r="D30" s="558">
        <v>554.2</v>
      </c>
      <c r="E30" s="385">
        <v>-63.520064637759226</v>
      </c>
      <c r="F30" s="535">
        <v>104.57733480989299</v>
      </c>
      <c r="H30" s="295"/>
      <c r="I30" s="295"/>
    </row>
    <row r="31" spans="1:9" s="21" customFormat="1" ht="15.75" customHeight="1">
      <c r="A31" s="548" t="s">
        <v>356</v>
      </c>
      <c r="B31" s="562">
        <v>3535.5</v>
      </c>
      <c r="C31" s="386">
        <v>2557.7</v>
      </c>
      <c r="D31" s="563">
        <v>3366.3</v>
      </c>
      <c r="E31" s="387">
        <v>-27.656625654079974</v>
      </c>
      <c r="F31" s="537">
        <v>31.614341009500563</v>
      </c>
      <c r="H31" s="295"/>
      <c r="I31" s="295"/>
    </row>
    <row r="32" spans="1:9" s="21" customFormat="1" ht="21" customHeight="1">
      <c r="A32" s="544" t="s">
        <v>357</v>
      </c>
      <c r="B32" s="564">
        <v>-3535.5</v>
      </c>
      <c r="C32" s="388">
        <v>-2557.7</v>
      </c>
      <c r="D32" s="565">
        <v>-3366.3</v>
      </c>
      <c r="E32" s="389">
        <v>-27.65662565408004</v>
      </c>
      <c r="F32" s="538">
        <v>31.6143410095007</v>
      </c>
      <c r="H32" s="295"/>
      <c r="I32" s="295"/>
    </row>
    <row r="33" spans="1:9" s="31" customFormat="1" ht="14.25" customHeight="1">
      <c r="A33" s="545" t="s">
        <v>358</v>
      </c>
      <c r="B33" s="553">
        <v>-3958.5</v>
      </c>
      <c r="C33" s="375">
        <v>-2971.2</v>
      </c>
      <c r="D33" s="554">
        <v>-3991.4</v>
      </c>
      <c r="E33" s="377">
        <v>-24.941265630920796</v>
      </c>
      <c r="F33" s="532">
        <v>34.33629509962302</v>
      </c>
      <c r="H33" s="295"/>
      <c r="I33" s="295"/>
    </row>
    <row r="34" spans="1:9" s="31" customFormat="1" ht="14.25" customHeight="1">
      <c r="A34" s="545" t="s">
        <v>359</v>
      </c>
      <c r="B34" s="553">
        <v>0</v>
      </c>
      <c r="C34" s="375">
        <v>1000</v>
      </c>
      <c r="D34" s="554">
        <v>0</v>
      </c>
      <c r="E34" s="377"/>
      <c r="F34" s="532"/>
      <c r="H34" s="295"/>
      <c r="I34" s="295"/>
    </row>
    <row r="35" spans="1:9" s="380" customFormat="1" ht="14.25" customHeight="1">
      <c r="A35" s="546" t="s">
        <v>360</v>
      </c>
      <c r="B35" s="555">
        <v>0</v>
      </c>
      <c r="C35" s="378">
        <v>1000</v>
      </c>
      <c r="D35" s="556">
        <v>0</v>
      </c>
      <c r="E35" s="376" t="s">
        <v>636</v>
      </c>
      <c r="F35" s="534" t="s">
        <v>636</v>
      </c>
      <c r="H35" s="295"/>
      <c r="I35" s="295"/>
    </row>
    <row r="36" spans="1:9" s="380" customFormat="1" ht="14.25" customHeight="1">
      <c r="A36" s="546" t="s">
        <v>361</v>
      </c>
      <c r="B36" s="555">
        <v>0</v>
      </c>
      <c r="C36" s="378">
        <v>0</v>
      </c>
      <c r="D36" s="556">
        <v>0</v>
      </c>
      <c r="E36" s="377" t="s">
        <v>636</v>
      </c>
      <c r="F36" s="534" t="s">
        <v>636</v>
      </c>
      <c r="H36" s="295"/>
      <c r="I36" s="295"/>
    </row>
    <row r="37" spans="1:9" s="380" customFormat="1" ht="15.75" customHeight="1">
      <c r="A37" s="546" t="s">
        <v>362</v>
      </c>
      <c r="B37" s="555">
        <v>0</v>
      </c>
      <c r="C37" s="378">
        <v>0</v>
      </c>
      <c r="D37" s="556">
        <v>0</v>
      </c>
      <c r="E37" s="377" t="s">
        <v>636</v>
      </c>
      <c r="F37" s="532" t="s">
        <v>636</v>
      </c>
      <c r="H37" s="295"/>
      <c r="I37" s="295"/>
    </row>
    <row r="38" spans="1:9" s="380" customFormat="1" ht="16.5" customHeight="1">
      <c r="A38" s="546" t="s">
        <v>363</v>
      </c>
      <c r="B38" s="555">
        <v>0</v>
      </c>
      <c r="C38" s="378">
        <v>0</v>
      </c>
      <c r="D38" s="556">
        <v>0</v>
      </c>
      <c r="E38" s="377" t="s">
        <v>636</v>
      </c>
      <c r="F38" s="532" t="s">
        <v>636</v>
      </c>
      <c r="H38" s="295"/>
      <c r="I38" s="295"/>
    </row>
    <row r="39" spans="1:9" s="380" customFormat="1" ht="15" customHeight="1">
      <c r="A39" s="546" t="s">
        <v>559</v>
      </c>
      <c r="B39" s="553">
        <v>-3965.3</v>
      </c>
      <c r="C39" s="390">
        <v>-3939.3</v>
      </c>
      <c r="D39" s="566">
        <v>-3998.7</v>
      </c>
      <c r="E39" s="376">
        <v>-0.6556880942173354</v>
      </c>
      <c r="F39" s="534">
        <v>1.5078821110349463</v>
      </c>
      <c r="H39" s="295"/>
      <c r="I39" s="295"/>
    </row>
    <row r="40" spans="1:9" s="380" customFormat="1" ht="18" customHeight="1">
      <c r="A40" s="546" t="s">
        <v>364</v>
      </c>
      <c r="B40" s="555">
        <v>6.8</v>
      </c>
      <c r="C40" s="378">
        <v>-31.9</v>
      </c>
      <c r="D40" s="556">
        <v>7.3</v>
      </c>
      <c r="E40" s="379">
        <v>-569.1176470588234</v>
      </c>
      <c r="F40" s="533">
        <v>-122.88401253918494</v>
      </c>
      <c r="H40" s="295"/>
      <c r="I40" s="295"/>
    </row>
    <row r="41" spans="1:9" s="31" customFormat="1" ht="16.5" customHeight="1" thickBot="1">
      <c r="A41" s="549" t="s">
        <v>365</v>
      </c>
      <c r="B41" s="567">
        <v>423</v>
      </c>
      <c r="C41" s="539">
        <v>413.5</v>
      </c>
      <c r="D41" s="568">
        <v>625.1</v>
      </c>
      <c r="E41" s="540">
        <v>-2.2458628841607564</v>
      </c>
      <c r="F41" s="541">
        <v>51.17291414752117</v>
      </c>
      <c r="H41" s="295"/>
      <c r="I41" s="295"/>
    </row>
    <row r="42" spans="1:6" ht="15.75" customHeight="1">
      <c r="A42" s="391"/>
      <c r="B42" s="393"/>
      <c r="C42" s="393"/>
      <c r="D42" s="393"/>
      <c r="E42" s="394"/>
      <c r="F42" s="395"/>
    </row>
    <row r="43" spans="1:6" ht="13.5" customHeight="1">
      <c r="A43" s="396" t="s">
        <v>366</v>
      </c>
      <c r="B43" s="368"/>
      <c r="C43" s="368"/>
      <c r="D43" s="368"/>
      <c r="E43" s="368"/>
      <c r="F43" s="368"/>
    </row>
    <row r="44" spans="1:6" ht="13.5" customHeight="1">
      <c r="A44" s="396" t="s">
        <v>560</v>
      </c>
      <c r="B44" s="368"/>
      <c r="C44" s="368"/>
      <c r="D44" s="1165"/>
      <c r="E44" s="368"/>
      <c r="F44" s="368"/>
    </row>
    <row r="45" spans="1:6" ht="15.75" customHeight="1">
      <c r="A45" s="396" t="s">
        <v>367</v>
      </c>
      <c r="B45" s="368"/>
      <c r="C45" s="368"/>
      <c r="D45" s="368"/>
      <c r="E45" s="368"/>
      <c r="F45" s="368"/>
    </row>
    <row r="46" spans="1:6" ht="15.75" customHeight="1">
      <c r="A46" s="396" t="s">
        <v>596</v>
      </c>
      <c r="B46" s="368"/>
      <c r="C46" s="368"/>
      <c r="D46" s="368"/>
      <c r="E46" s="368"/>
      <c r="F46" s="368"/>
    </row>
    <row r="47" spans="1:8" ht="15" customHeight="1">
      <c r="A47" s="397" t="s">
        <v>561</v>
      </c>
      <c r="B47" s="368"/>
      <c r="C47" s="368"/>
      <c r="D47" s="368"/>
      <c r="E47" s="368"/>
      <c r="F47" s="368"/>
      <c r="G47" s="41"/>
      <c r="H47" s="41"/>
    </row>
    <row r="48" spans="1:6" ht="15.75" customHeight="1">
      <c r="A48" s="368"/>
      <c r="B48" s="368"/>
      <c r="C48" s="368"/>
      <c r="D48" s="368"/>
      <c r="E48" s="368"/>
      <c r="F48" s="368"/>
    </row>
    <row r="49" spans="1:6" ht="12.75">
      <c r="A49" s="368"/>
      <c r="B49" s="368"/>
      <c r="C49" s="368"/>
      <c r="D49" s="368"/>
      <c r="E49" s="368"/>
      <c r="F49" s="368"/>
    </row>
    <row r="50" ht="16.5" customHeight="1"/>
    <row r="51" ht="17.25" customHeight="1"/>
    <row r="52" ht="16.5" customHeight="1"/>
  </sheetData>
  <sheetProtection/>
  <mergeCells count="6">
    <mergeCell ref="B6:D6"/>
    <mergeCell ref="E6:F6"/>
    <mergeCell ref="A1:F1"/>
    <mergeCell ref="A2:F2"/>
    <mergeCell ref="A3:F3"/>
    <mergeCell ref="A4:F4"/>
  </mergeCells>
  <printOptions horizontalCentered="1"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J1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00390625" style="0" customWidth="1"/>
    <col min="2" max="2" width="18.140625" style="0" customWidth="1"/>
    <col min="3" max="3" width="8.7109375" style="0" customWidth="1"/>
    <col min="5" max="5" width="9.7109375" style="0" customWidth="1"/>
    <col min="6" max="6" width="8.57421875" style="0" customWidth="1"/>
    <col min="7" max="7" width="7.8515625" style="0" customWidth="1"/>
    <col min="8" max="8" width="8.140625" style="0" customWidth="1"/>
    <col min="9" max="9" width="8.28125" style="0" customWidth="1"/>
  </cols>
  <sheetData>
    <row r="1" spans="2:9" s="76" customFormat="1" ht="12.75">
      <c r="B1" s="1627" t="s">
        <v>1046</v>
      </c>
      <c r="C1" s="1627"/>
      <c r="D1" s="1627"/>
      <c r="E1" s="1627"/>
      <c r="F1" s="1627"/>
      <c r="G1" s="1627"/>
      <c r="H1" s="1627"/>
      <c r="I1" s="1627"/>
    </row>
    <row r="2" spans="2:9" ht="15.75">
      <c r="B2" s="1645" t="s">
        <v>877</v>
      </c>
      <c r="C2" s="1645"/>
      <c r="D2" s="1645"/>
      <c r="E2" s="1645"/>
      <c r="F2" s="1645"/>
      <c r="G2" s="1645"/>
      <c r="H2" s="1645"/>
      <c r="I2" s="1645"/>
    </row>
    <row r="3" spans="2:10" ht="14.25">
      <c r="B3" s="1822" t="s">
        <v>541</v>
      </c>
      <c r="C3" s="1822"/>
      <c r="D3" s="1822"/>
      <c r="E3" s="1822"/>
      <c r="F3" s="1822"/>
      <c r="G3" s="1822"/>
      <c r="H3" s="1822"/>
      <c r="I3" s="1822"/>
      <c r="J3" s="1447"/>
    </row>
    <row r="4" spans="2:7" ht="13.5" thickBot="1">
      <c r="B4" s="797"/>
      <c r="C4" s="797"/>
      <c r="D4" s="797"/>
      <c r="E4" s="797"/>
      <c r="F4" s="797"/>
      <c r="G4" s="797"/>
    </row>
    <row r="5" spans="2:9" ht="19.5" customHeight="1">
      <c r="B5" s="1166"/>
      <c r="C5" s="1728" t="s">
        <v>624</v>
      </c>
      <c r="D5" s="1729"/>
      <c r="E5" s="1730"/>
      <c r="F5" s="1729" t="s">
        <v>407</v>
      </c>
      <c r="G5" s="1730"/>
      <c r="H5" s="1728" t="s">
        <v>625</v>
      </c>
      <c r="I5" s="1730"/>
    </row>
    <row r="6" spans="2:9" ht="19.5" customHeight="1" thickBot="1">
      <c r="B6" s="1167"/>
      <c r="C6" s="1168" t="s">
        <v>47</v>
      </c>
      <c r="D6" s="1169" t="s">
        <v>512</v>
      </c>
      <c r="E6" s="1169" t="s">
        <v>1279</v>
      </c>
      <c r="F6" s="1168" t="str">
        <f>D6</f>
        <v>2007/08</v>
      </c>
      <c r="G6" s="1169" t="str">
        <f>E6</f>
        <v>2008/09</v>
      </c>
      <c r="H6" s="1170" t="str">
        <f>D6</f>
        <v>2007/08</v>
      </c>
      <c r="I6" s="1171" t="str">
        <f>E6</f>
        <v>2008/09</v>
      </c>
    </row>
    <row r="7" spans="2:9" ht="19.5" customHeight="1">
      <c r="B7" s="1172" t="s">
        <v>626</v>
      </c>
      <c r="C7" s="1173">
        <v>4194.7</v>
      </c>
      <c r="D7" s="717">
        <v>4703.4</v>
      </c>
      <c r="E7" s="717">
        <v>5935.884</v>
      </c>
      <c r="F7" s="1174">
        <v>12.127208143609792</v>
      </c>
      <c r="G7" s="1175">
        <v>26.204107666794243</v>
      </c>
      <c r="H7" s="1176">
        <v>37.88054508553203</v>
      </c>
      <c r="I7" s="786">
        <v>40.69799522803939</v>
      </c>
    </row>
    <row r="8" spans="2:9" ht="19.5" customHeight="1">
      <c r="B8" s="1172" t="s">
        <v>627</v>
      </c>
      <c r="C8" s="1173">
        <v>2653.4</v>
      </c>
      <c r="D8" s="717">
        <v>2863</v>
      </c>
      <c r="E8" s="717">
        <v>3456.173</v>
      </c>
      <c r="F8" s="1174">
        <v>7.899299012587619</v>
      </c>
      <c r="G8" s="1175">
        <v>20.718581907090467</v>
      </c>
      <c r="H8" s="1176">
        <v>23.058213330756093</v>
      </c>
      <c r="I8" s="786">
        <v>23.696438855826457</v>
      </c>
    </row>
    <row r="9" spans="2:9" ht="19.5" customHeight="1">
      <c r="B9" s="1172" t="s">
        <v>628</v>
      </c>
      <c r="C9" s="1173">
        <v>1336.6</v>
      </c>
      <c r="D9" s="717">
        <v>1481.1</v>
      </c>
      <c r="E9" s="717">
        <v>1793.799</v>
      </c>
      <c r="F9" s="1174">
        <v>10.811013018105655</v>
      </c>
      <c r="G9" s="1175">
        <v>21.11261899939234</v>
      </c>
      <c r="H9" s="1176">
        <v>11.928578331883635</v>
      </c>
      <c r="I9" s="786">
        <v>12.298761758494914</v>
      </c>
    </row>
    <row r="10" spans="2:9" ht="19.5" customHeight="1">
      <c r="B10" s="1172" t="s">
        <v>629</v>
      </c>
      <c r="C10" s="1173">
        <v>980.3</v>
      </c>
      <c r="D10" s="717">
        <v>1420.6</v>
      </c>
      <c r="E10" s="717">
        <v>1861.96</v>
      </c>
      <c r="F10" s="1174">
        <v>44.91482199326737</v>
      </c>
      <c r="G10" s="1175">
        <v>31.068562579191905</v>
      </c>
      <c r="H10" s="1176">
        <v>11.441319545117745</v>
      </c>
      <c r="I10" s="786">
        <v>12.766091654553934</v>
      </c>
    </row>
    <row r="11" spans="2:9" ht="19.5" customHeight="1">
      <c r="B11" s="1172" t="s">
        <v>630</v>
      </c>
      <c r="C11" s="1173">
        <v>343.2</v>
      </c>
      <c r="D11" s="717">
        <v>347.7</v>
      </c>
      <c r="E11" s="717">
        <v>576.534</v>
      </c>
      <c r="F11" s="1174">
        <v>1.3111888111888135</v>
      </c>
      <c r="G11" s="1175">
        <v>65.81363244176015</v>
      </c>
      <c r="H11" s="1176">
        <v>2.8003285976611574</v>
      </c>
      <c r="I11" s="786">
        <v>3.9528700326358233</v>
      </c>
    </row>
    <row r="12" spans="2:9" ht="19.5" customHeight="1">
      <c r="B12" s="1172" t="s">
        <v>631</v>
      </c>
      <c r="C12" s="1173">
        <v>114.9</v>
      </c>
      <c r="D12" s="717">
        <v>307.2</v>
      </c>
      <c r="E12" s="717">
        <v>344.794</v>
      </c>
      <c r="F12" s="1174">
        <v>167.3629242819843</v>
      </c>
      <c r="G12" s="1175">
        <v>12.237630208333329</v>
      </c>
      <c r="H12" s="1176">
        <v>2.4741470957765532</v>
      </c>
      <c r="I12" s="786">
        <v>2.3639991223980474</v>
      </c>
    </row>
    <row r="13" spans="2:9" ht="19.5" customHeight="1">
      <c r="B13" s="1172" t="s">
        <v>632</v>
      </c>
      <c r="C13" s="1173">
        <v>1132.2</v>
      </c>
      <c r="D13" s="717">
        <v>1293.4</v>
      </c>
      <c r="E13" s="717">
        <v>616.056</v>
      </c>
      <c r="F13" s="1174">
        <v>14.237767178943656</v>
      </c>
      <c r="G13" s="1175">
        <v>-52.369259316530076</v>
      </c>
      <c r="H13" s="1176">
        <v>10.416868013272767</v>
      </c>
      <c r="I13" s="786">
        <v>4.22384334805145</v>
      </c>
    </row>
    <row r="14" spans="2:9" ht="19.5" customHeight="1" thickBot="1">
      <c r="B14" s="1177" t="s">
        <v>633</v>
      </c>
      <c r="C14" s="1178">
        <v>10755.3</v>
      </c>
      <c r="D14" s="1179">
        <v>12416.4</v>
      </c>
      <c r="E14" s="1179">
        <v>14585.2</v>
      </c>
      <c r="F14" s="1444">
        <v>15.444478536163572</v>
      </c>
      <c r="G14" s="1180">
        <v>17.46722077252663</v>
      </c>
      <c r="H14" s="1181">
        <v>100</v>
      </c>
      <c r="I14" s="1182">
        <v>100</v>
      </c>
    </row>
    <row r="15" spans="2:9" ht="12.75">
      <c r="B15" s="275"/>
      <c r="C15" s="1183"/>
      <c r="D15" s="1183"/>
      <c r="E15" s="275"/>
      <c r="F15" s="275"/>
      <c r="G15" s="275"/>
      <c r="H15" s="1443"/>
      <c r="I15" s="275"/>
    </row>
    <row r="16" spans="2:9" ht="12.75">
      <c r="B16" s="275" t="s">
        <v>634</v>
      </c>
      <c r="C16" s="275"/>
      <c r="D16" s="275"/>
      <c r="E16" s="275"/>
      <c r="F16" s="275"/>
      <c r="G16" s="275"/>
      <c r="H16" s="275"/>
      <c r="I16" s="275"/>
    </row>
    <row r="17" spans="2:9" ht="12.75">
      <c r="B17" s="275"/>
      <c r="C17" s="275"/>
      <c r="D17" s="275"/>
      <c r="E17" s="275"/>
      <c r="F17" s="275"/>
      <c r="G17" s="275"/>
      <c r="H17" s="275"/>
      <c r="I17" s="275"/>
    </row>
    <row r="18" spans="2:9" ht="12.75">
      <c r="B18" s="275"/>
      <c r="C18" s="275"/>
      <c r="D18" s="275"/>
      <c r="E18" s="275"/>
      <c r="F18" s="275"/>
      <c r="G18" s="275"/>
      <c r="H18" s="275"/>
      <c r="I18" s="275"/>
    </row>
  </sheetData>
  <sheetProtection/>
  <mergeCells count="6">
    <mergeCell ref="B1:I1"/>
    <mergeCell ref="B2:I2"/>
    <mergeCell ref="B3:I3"/>
    <mergeCell ref="C5:E5"/>
    <mergeCell ref="F5:G5"/>
    <mergeCell ref="H5:I5"/>
  </mergeCells>
  <printOptions/>
  <pageMargins left="0.75" right="0.21" top="1" bottom="1" header="0.5" footer="0.5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1.421875" style="826" customWidth="1"/>
    <col min="2" max="5" width="13.8515625" style="826" customWidth="1"/>
    <col min="6" max="6" width="12.7109375" style="826" customWidth="1"/>
    <col min="7" max="16384" width="9.140625" style="826" customWidth="1"/>
  </cols>
  <sheetData>
    <row r="1" spans="1:6" ht="12.75">
      <c r="A1" s="1664" t="s">
        <v>1047</v>
      </c>
      <c r="B1" s="1664"/>
      <c r="C1" s="1664"/>
      <c r="D1" s="1664"/>
      <c r="E1" s="1664"/>
      <c r="F1" s="1664"/>
    </row>
    <row r="2" spans="1:7" ht="16.5" customHeight="1">
      <c r="A2" s="1665" t="s">
        <v>801</v>
      </c>
      <c r="B2" s="1665"/>
      <c r="C2" s="1665"/>
      <c r="D2" s="1665"/>
      <c r="E2" s="1665"/>
      <c r="F2" s="1665"/>
      <c r="G2" s="943"/>
    </row>
    <row r="3" spans="1:6" ht="13.5" thickBot="1">
      <c r="A3" s="18"/>
      <c r="B3" s="18"/>
      <c r="C3" s="103"/>
      <c r="D3" s="103"/>
      <c r="F3" s="103" t="s">
        <v>421</v>
      </c>
    </row>
    <row r="4" spans="1:6" s="912" customFormat="1" ht="13.5" customHeight="1">
      <c r="A4" s="956" t="s">
        <v>492</v>
      </c>
      <c r="B4" s="868" t="s">
        <v>768</v>
      </c>
      <c r="C4" s="828" t="s">
        <v>46</v>
      </c>
      <c r="D4" s="828" t="s">
        <v>47</v>
      </c>
      <c r="E4" s="829" t="s">
        <v>512</v>
      </c>
      <c r="F4" s="829" t="s">
        <v>1279</v>
      </c>
    </row>
    <row r="5" spans="1:6" ht="19.5" customHeight="1">
      <c r="A5" s="57" t="s">
        <v>770</v>
      </c>
      <c r="B5" s="1136">
        <v>0</v>
      </c>
      <c r="C5" s="1137">
        <v>0</v>
      </c>
      <c r="D5" s="1137">
        <v>0</v>
      </c>
      <c r="E5" s="1445">
        <v>0</v>
      </c>
      <c r="F5" s="1528">
        <v>0</v>
      </c>
    </row>
    <row r="6" spans="1:6" ht="19.5" customHeight="1">
      <c r="A6" s="57" t="s">
        <v>771</v>
      </c>
      <c r="B6" s="1136">
        <v>0</v>
      </c>
      <c r="C6" s="1137">
        <v>0</v>
      </c>
      <c r="D6" s="1137">
        <v>0</v>
      </c>
      <c r="E6" s="1138">
        <v>1000</v>
      </c>
      <c r="F6" s="1528">
        <v>0</v>
      </c>
    </row>
    <row r="7" spans="1:6" ht="19.5" customHeight="1">
      <c r="A7" s="57" t="s">
        <v>772</v>
      </c>
      <c r="B7" s="1136">
        <v>500</v>
      </c>
      <c r="C7" s="1137">
        <v>1185</v>
      </c>
      <c r="D7" s="1137">
        <v>0</v>
      </c>
      <c r="E7" s="1138">
        <v>875</v>
      </c>
      <c r="F7" s="1138" t="s">
        <v>45</v>
      </c>
    </row>
    <row r="8" spans="1:6" ht="19.5" customHeight="1">
      <c r="A8" s="57" t="s">
        <v>773</v>
      </c>
      <c r="B8" s="1136">
        <v>850</v>
      </c>
      <c r="C8" s="1137">
        <v>0</v>
      </c>
      <c r="D8" s="1137">
        <v>2480</v>
      </c>
      <c r="E8" s="1138">
        <v>2000</v>
      </c>
      <c r="F8" s="1138" t="s">
        <v>45</v>
      </c>
    </row>
    <row r="9" spans="1:6" ht="19.5" customHeight="1">
      <c r="A9" s="57" t="s">
        <v>774</v>
      </c>
      <c r="B9" s="1136">
        <v>0</v>
      </c>
      <c r="C9" s="1137">
        <v>0</v>
      </c>
      <c r="D9" s="1137">
        <v>0</v>
      </c>
      <c r="E9" s="1138">
        <v>0</v>
      </c>
      <c r="F9" s="1138" t="s">
        <v>45</v>
      </c>
    </row>
    <row r="10" spans="1:6" ht="19.5" customHeight="1">
      <c r="A10" s="57" t="s">
        <v>775</v>
      </c>
      <c r="B10" s="1136">
        <v>850</v>
      </c>
      <c r="C10" s="1137">
        <v>1950</v>
      </c>
      <c r="D10" s="1137">
        <v>0</v>
      </c>
      <c r="E10" s="1138">
        <v>1125</v>
      </c>
      <c r="F10" s="1138" t="s">
        <v>45</v>
      </c>
    </row>
    <row r="11" spans="1:6" ht="19.5" customHeight="1">
      <c r="A11" s="57" t="s">
        <v>776</v>
      </c>
      <c r="B11" s="1136">
        <v>0</v>
      </c>
      <c r="C11" s="1137">
        <v>0</v>
      </c>
      <c r="D11" s="1137">
        <v>1000</v>
      </c>
      <c r="E11" s="1138">
        <v>1000</v>
      </c>
      <c r="F11" s="1138" t="s">
        <v>45</v>
      </c>
    </row>
    <row r="12" spans="1:6" ht="19.5" customHeight="1">
      <c r="A12" s="57" t="s">
        <v>777</v>
      </c>
      <c r="B12" s="1136">
        <v>141.2</v>
      </c>
      <c r="C12" s="1137">
        <v>0</v>
      </c>
      <c r="D12" s="1137">
        <v>2180</v>
      </c>
      <c r="E12" s="1138">
        <v>0</v>
      </c>
      <c r="F12" s="1138" t="s">
        <v>45</v>
      </c>
    </row>
    <row r="13" spans="1:6" ht="19.5" customHeight="1">
      <c r="A13" s="57" t="s">
        <v>778</v>
      </c>
      <c r="B13" s="1136">
        <v>1300</v>
      </c>
      <c r="C13" s="1137">
        <v>2962.5</v>
      </c>
      <c r="D13" s="1137">
        <v>730</v>
      </c>
      <c r="E13" s="1138">
        <v>2125</v>
      </c>
      <c r="F13" s="1138" t="s">
        <v>45</v>
      </c>
    </row>
    <row r="14" spans="1:6" ht="19.5" customHeight="1">
      <c r="A14" s="57" t="s">
        <v>403</v>
      </c>
      <c r="B14" s="1136">
        <v>500</v>
      </c>
      <c r="C14" s="1137">
        <v>0</v>
      </c>
      <c r="D14" s="1137">
        <v>0</v>
      </c>
      <c r="E14" s="1184" t="s">
        <v>636</v>
      </c>
      <c r="F14" s="1184" t="s">
        <v>45</v>
      </c>
    </row>
    <row r="15" spans="1:6" ht="19.5" customHeight="1">
      <c r="A15" s="57" t="s">
        <v>404</v>
      </c>
      <c r="B15" s="1136">
        <v>1000</v>
      </c>
      <c r="C15" s="1137">
        <v>2000</v>
      </c>
      <c r="D15" s="1139">
        <v>0</v>
      </c>
      <c r="E15" s="1184" t="s">
        <v>636</v>
      </c>
      <c r="F15" s="1184" t="s">
        <v>45</v>
      </c>
    </row>
    <row r="16" spans="1:6" ht="19.5" customHeight="1">
      <c r="A16" s="421" t="s">
        <v>405</v>
      </c>
      <c r="B16" s="1140">
        <v>330</v>
      </c>
      <c r="C16" s="1140">
        <v>2736.7</v>
      </c>
      <c r="D16" s="1141">
        <f>5300+361.58</f>
        <v>5661.58</v>
      </c>
      <c r="E16" s="1142">
        <v>4375</v>
      </c>
      <c r="F16" s="1142"/>
    </row>
    <row r="17" spans="1:6" s="958" customFormat="1" ht="19.5" customHeight="1" thickBot="1">
      <c r="A17" s="957" t="s">
        <v>408</v>
      </c>
      <c r="B17" s="1143">
        <f>SUM(B5:B16)</f>
        <v>5471.2</v>
      </c>
      <c r="C17" s="1144">
        <f>SUM(C5:C16)</f>
        <v>10834.2</v>
      </c>
      <c r="D17" s="1145">
        <f>SUM(D5:D16)</f>
        <v>12051.58</v>
      </c>
      <c r="E17" s="1146">
        <f>SUM(E5:E16)</f>
        <v>12500</v>
      </c>
      <c r="F17" s="1146">
        <f>SUM(F5:F16)</f>
        <v>0</v>
      </c>
    </row>
    <row r="19" s="943" customFormat="1" ht="12.75">
      <c r="A19" s="959"/>
    </row>
  </sheetData>
  <sheetProtection/>
  <mergeCells count="2">
    <mergeCell ref="A1:F1"/>
    <mergeCell ref="A2:F2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4.00390625" style="275" customWidth="1"/>
    <col min="2" max="2" width="23.7109375" style="275" customWidth="1"/>
    <col min="3" max="4" width="10.28125" style="275" customWidth="1"/>
    <col min="5" max="6" width="10.57421875" style="275" customWidth="1"/>
    <col min="7" max="7" width="8.28125" style="275" customWidth="1"/>
    <col min="8" max="8" width="8.140625" style="275" customWidth="1"/>
    <col min="9" max="16384" width="9.140625" style="275" customWidth="1"/>
  </cols>
  <sheetData>
    <row r="1" spans="1:8" s="18" customFormat="1" ht="12.75">
      <c r="A1" s="1627" t="s">
        <v>1048</v>
      </c>
      <c r="B1" s="1627"/>
      <c r="C1" s="1627"/>
      <c r="D1" s="1627"/>
      <c r="E1" s="1627"/>
      <c r="F1" s="1627"/>
      <c r="G1" s="1627"/>
      <c r="H1" s="1627"/>
    </row>
    <row r="2" spans="1:9" ht="15.75">
      <c r="A2" s="1645" t="s">
        <v>592</v>
      </c>
      <c r="B2" s="1645"/>
      <c r="C2" s="1645"/>
      <c r="D2" s="1645"/>
      <c r="E2" s="1645"/>
      <c r="F2" s="1645"/>
      <c r="G2" s="1645"/>
      <c r="H2" s="1645"/>
      <c r="I2" s="1201"/>
    </row>
    <row r="3" spans="1:8" ht="15.75">
      <c r="A3" s="150"/>
      <c r="B3" s="150"/>
      <c r="C3" s="18"/>
      <c r="D3" s="18"/>
      <c r="E3" s="150"/>
      <c r="F3" s="150"/>
      <c r="G3" s="18"/>
      <c r="H3" s="18"/>
    </row>
    <row r="4" spans="1:8" ht="12">
      <c r="A4" s="399"/>
      <c r="G4" s="400"/>
      <c r="H4" s="400" t="s">
        <v>73</v>
      </c>
    </row>
    <row r="5" spans="1:8" ht="14.25" customHeight="1">
      <c r="A5" s="1825" t="s">
        <v>369</v>
      </c>
      <c r="B5" s="1828" t="s">
        <v>370</v>
      </c>
      <c r="C5" s="271"/>
      <c r="D5" s="1541"/>
      <c r="E5" s="271"/>
      <c r="F5" s="1552"/>
      <c r="G5" s="1831" t="s">
        <v>562</v>
      </c>
      <c r="H5" s="1832"/>
    </row>
    <row r="6" spans="1:8" ht="12.75" customHeight="1">
      <c r="A6" s="1826"/>
      <c r="B6" s="1829"/>
      <c r="C6" s="280">
        <v>2007</v>
      </c>
      <c r="D6" s="795">
        <v>2007</v>
      </c>
      <c r="E6" s="280">
        <v>2008</v>
      </c>
      <c r="F6" s="1527">
        <v>2008</v>
      </c>
      <c r="G6" s="1823" t="s">
        <v>304</v>
      </c>
      <c r="H6" s="1824"/>
    </row>
    <row r="7" spans="1:8" ht="13.5" customHeight="1">
      <c r="A7" s="1827"/>
      <c r="B7" s="1830"/>
      <c r="C7" s="401" t="s">
        <v>309</v>
      </c>
      <c r="D7" s="1529" t="s">
        <v>671</v>
      </c>
      <c r="E7" s="1554" t="s">
        <v>309</v>
      </c>
      <c r="F7" s="1553" t="s">
        <v>671</v>
      </c>
      <c r="G7" s="1542" t="s">
        <v>512</v>
      </c>
      <c r="H7" s="1542" t="s">
        <v>1279</v>
      </c>
    </row>
    <row r="8" spans="1:8" ht="13.5" customHeight="1">
      <c r="A8" s="1543">
        <v>1</v>
      </c>
      <c r="B8" s="569" t="s">
        <v>371</v>
      </c>
      <c r="C8" s="402">
        <v>74445.344</v>
      </c>
      <c r="D8" s="393">
        <v>75445.344</v>
      </c>
      <c r="E8" s="1530">
        <v>85033.026</v>
      </c>
      <c r="F8" s="1539">
        <v>84333.026</v>
      </c>
      <c r="G8" s="572">
        <f>D8-C8</f>
        <v>1000</v>
      </c>
      <c r="H8" s="572">
        <f>F8-E8</f>
        <v>-700</v>
      </c>
    </row>
    <row r="9" spans="1:8" ht="13.5" customHeight="1">
      <c r="A9" s="1544"/>
      <c r="B9" s="570" t="s">
        <v>372</v>
      </c>
      <c r="C9" s="403">
        <v>72380.344</v>
      </c>
      <c r="D9" s="1165">
        <v>73380.344</v>
      </c>
      <c r="E9" s="1531">
        <v>82545.351</v>
      </c>
      <c r="F9" s="1173">
        <v>81922.351</v>
      </c>
      <c r="G9" s="573">
        <f aca="true" t="shared" si="0" ref="G9:G39">D9-C9</f>
        <v>1000</v>
      </c>
      <c r="H9" s="573">
        <f aca="true" t="shared" si="1" ref="H9:H39">F9-E9</f>
        <v>-623</v>
      </c>
    </row>
    <row r="10" spans="1:8" ht="13.5" customHeight="1">
      <c r="A10" s="1545"/>
      <c r="B10" s="571" t="s">
        <v>373</v>
      </c>
      <c r="C10" s="404">
        <v>13768.844</v>
      </c>
      <c r="D10" s="1165">
        <v>15918.844</v>
      </c>
      <c r="E10" s="1532">
        <v>17579.026</v>
      </c>
      <c r="F10" s="1173">
        <v>21219.026</v>
      </c>
      <c r="G10" s="573">
        <f t="shared" si="0"/>
        <v>2150</v>
      </c>
      <c r="H10" s="573">
        <f t="shared" si="1"/>
        <v>3640</v>
      </c>
    </row>
    <row r="11" spans="1:8" ht="13.5" customHeight="1">
      <c r="A11" s="1545"/>
      <c r="B11" s="571" t="s">
        <v>374</v>
      </c>
      <c r="C11" s="404">
        <v>58611.5</v>
      </c>
      <c r="D11" s="1165">
        <v>57461.5</v>
      </c>
      <c r="E11" s="1532">
        <v>64966.325</v>
      </c>
      <c r="F11" s="1173">
        <v>60703.325</v>
      </c>
      <c r="G11" s="573">
        <f t="shared" si="0"/>
        <v>-1150</v>
      </c>
      <c r="H11" s="573">
        <f t="shared" si="1"/>
        <v>-4263</v>
      </c>
    </row>
    <row r="12" spans="1:8" ht="13.5" customHeight="1">
      <c r="A12" s="1544"/>
      <c r="B12" s="570" t="s">
        <v>375</v>
      </c>
      <c r="C12" s="404">
        <v>2065</v>
      </c>
      <c r="D12" s="1165">
        <v>2065</v>
      </c>
      <c r="E12" s="1532">
        <v>2487.675</v>
      </c>
      <c r="F12" s="1173">
        <v>2410.675</v>
      </c>
      <c r="G12" s="573">
        <f t="shared" si="0"/>
        <v>0</v>
      </c>
      <c r="H12" s="573">
        <f t="shared" si="1"/>
        <v>-77</v>
      </c>
    </row>
    <row r="13" spans="1:8" ht="13.5" customHeight="1" hidden="1">
      <c r="A13" s="1545"/>
      <c r="B13" s="571" t="s">
        <v>376</v>
      </c>
      <c r="C13" s="404">
        <v>0</v>
      </c>
      <c r="D13" s="1165" t="e">
        <v>#REF!</v>
      </c>
      <c r="E13" s="1532"/>
      <c r="F13" s="1173" t="e">
        <v>#REF!</v>
      </c>
      <c r="G13" s="572" t="e">
        <f t="shared" si="0"/>
        <v>#REF!</v>
      </c>
      <c r="H13" s="572" t="e">
        <f t="shared" si="1"/>
        <v>#REF!</v>
      </c>
    </row>
    <row r="14" spans="1:8" ht="13.5" customHeight="1">
      <c r="A14" s="1543">
        <v>2</v>
      </c>
      <c r="B14" s="569" t="s">
        <v>377</v>
      </c>
      <c r="C14" s="402">
        <v>19177.121</v>
      </c>
      <c r="D14" s="393">
        <v>19177.121</v>
      </c>
      <c r="E14" s="1533">
        <v>21735.433</v>
      </c>
      <c r="F14" s="1540">
        <v>21735.432999999997</v>
      </c>
      <c r="G14" s="572">
        <f t="shared" si="0"/>
        <v>0</v>
      </c>
      <c r="H14" s="572">
        <f t="shared" si="1"/>
        <v>0</v>
      </c>
    </row>
    <row r="15" spans="1:8" ht="13.5" customHeight="1">
      <c r="A15" s="1544"/>
      <c r="B15" s="570" t="s">
        <v>372</v>
      </c>
      <c r="C15" s="403">
        <v>7798.9220000000005</v>
      </c>
      <c r="D15" s="1165">
        <v>7798.946</v>
      </c>
      <c r="E15" s="1531">
        <v>7313.183</v>
      </c>
      <c r="F15" s="1173">
        <v>7315.583</v>
      </c>
      <c r="G15" s="573">
        <f t="shared" si="0"/>
        <v>0.023999999999432475</v>
      </c>
      <c r="H15" s="573">
        <f t="shared" si="1"/>
        <v>2.399999999999636</v>
      </c>
    </row>
    <row r="16" spans="1:8" ht="13.5" customHeight="1">
      <c r="A16" s="1545"/>
      <c r="B16" s="571" t="s">
        <v>378</v>
      </c>
      <c r="C16" s="404">
        <v>1518.622</v>
      </c>
      <c r="D16" s="1165">
        <v>1518.622</v>
      </c>
      <c r="E16" s="1532">
        <v>296.483</v>
      </c>
      <c r="F16" s="1173">
        <v>298.883</v>
      </c>
      <c r="G16" s="573">
        <f t="shared" si="0"/>
        <v>0</v>
      </c>
      <c r="H16" s="573">
        <f t="shared" si="1"/>
        <v>2.3999999999999773</v>
      </c>
    </row>
    <row r="17" spans="1:8" ht="13.5" customHeight="1">
      <c r="A17" s="1545"/>
      <c r="B17" s="571" t="s">
        <v>374</v>
      </c>
      <c r="C17" s="404">
        <v>6280.3</v>
      </c>
      <c r="D17" s="1165">
        <v>6280.324</v>
      </c>
      <c r="E17" s="1532">
        <v>7016.7</v>
      </c>
      <c r="F17" s="1173">
        <v>7016.7</v>
      </c>
      <c r="G17" s="573">
        <f t="shared" si="0"/>
        <v>0.023999999999432475</v>
      </c>
      <c r="H17" s="573">
        <f t="shared" si="1"/>
        <v>0</v>
      </c>
    </row>
    <row r="18" spans="1:8" ht="13.5" customHeight="1">
      <c r="A18" s="1544"/>
      <c r="B18" s="570" t="s">
        <v>379</v>
      </c>
      <c r="C18" s="404">
        <v>11378.199</v>
      </c>
      <c r="D18" s="1165">
        <v>11378.175</v>
      </c>
      <c r="E18" s="1532">
        <v>14422.25</v>
      </c>
      <c r="F18" s="1173">
        <v>14419.85</v>
      </c>
      <c r="G18" s="573">
        <f t="shared" si="0"/>
        <v>-0.024000000001251465</v>
      </c>
      <c r="H18" s="573">
        <f t="shared" si="1"/>
        <v>-2.399999999999636</v>
      </c>
    </row>
    <row r="19" spans="1:8" ht="13.5" customHeight="1">
      <c r="A19" s="1543">
        <v>3</v>
      </c>
      <c r="B19" s="569" t="s">
        <v>380</v>
      </c>
      <c r="C19" s="402">
        <v>1516.915</v>
      </c>
      <c r="D19" s="393">
        <v>1516.915</v>
      </c>
      <c r="E19" s="1533">
        <v>1116.915</v>
      </c>
      <c r="F19" s="1540">
        <v>1116.915</v>
      </c>
      <c r="G19" s="572">
        <f t="shared" si="0"/>
        <v>0</v>
      </c>
      <c r="H19" s="572">
        <f t="shared" si="1"/>
        <v>0</v>
      </c>
    </row>
    <row r="20" spans="1:8" ht="13.5" customHeight="1">
      <c r="A20" s="1544"/>
      <c r="B20" s="570" t="s">
        <v>372</v>
      </c>
      <c r="C20" s="405">
        <v>279.501</v>
      </c>
      <c r="D20" s="1165">
        <v>280.651</v>
      </c>
      <c r="E20" s="1534">
        <v>447.164</v>
      </c>
      <c r="F20" s="1173">
        <v>456.263</v>
      </c>
      <c r="G20" s="573">
        <f t="shared" si="0"/>
        <v>1.150000000000034</v>
      </c>
      <c r="H20" s="573">
        <f t="shared" si="1"/>
        <v>9.09899999999999</v>
      </c>
    </row>
    <row r="21" spans="1:8" ht="13.5" customHeight="1">
      <c r="A21" s="1545"/>
      <c r="B21" s="571" t="s">
        <v>373</v>
      </c>
      <c r="C21" s="404">
        <v>279.501</v>
      </c>
      <c r="D21" s="1165">
        <v>280.651</v>
      </c>
      <c r="E21" s="1532">
        <v>447.164</v>
      </c>
      <c r="F21" s="1173">
        <v>456.263</v>
      </c>
      <c r="G21" s="573">
        <f t="shared" si="0"/>
        <v>1.150000000000034</v>
      </c>
      <c r="H21" s="573">
        <f t="shared" si="1"/>
        <v>9.09899999999999</v>
      </c>
    </row>
    <row r="22" spans="1:8" ht="13.5" customHeight="1">
      <c r="A22" s="1545"/>
      <c r="B22" s="571" t="s">
        <v>374</v>
      </c>
      <c r="C22" s="404">
        <v>0</v>
      </c>
      <c r="D22" s="1165">
        <v>0</v>
      </c>
      <c r="E22" s="1532">
        <v>0</v>
      </c>
      <c r="F22" s="1173">
        <v>0</v>
      </c>
      <c r="G22" s="573">
        <f t="shared" si="0"/>
        <v>0</v>
      </c>
      <c r="H22" s="573">
        <f t="shared" si="1"/>
        <v>0</v>
      </c>
    </row>
    <row r="23" spans="1:8" ht="13.5" customHeight="1">
      <c r="A23" s="1544"/>
      <c r="B23" s="570" t="s">
        <v>379</v>
      </c>
      <c r="C23" s="404">
        <v>1237.414</v>
      </c>
      <c r="D23" s="1165">
        <v>1236.2640000000001</v>
      </c>
      <c r="E23" s="1532">
        <v>669.751</v>
      </c>
      <c r="F23" s="1173">
        <v>660.652</v>
      </c>
      <c r="G23" s="573">
        <f t="shared" si="0"/>
        <v>-1.1499999999998636</v>
      </c>
      <c r="H23" s="573">
        <f t="shared" si="1"/>
        <v>-9.098999999999933</v>
      </c>
    </row>
    <row r="24" spans="1:8" ht="13.5" customHeight="1">
      <c r="A24" s="1543">
        <v>4</v>
      </c>
      <c r="B24" s="569" t="s">
        <v>381</v>
      </c>
      <c r="C24" s="406">
        <v>1390.996</v>
      </c>
      <c r="D24" s="393">
        <v>1390.9959999999999</v>
      </c>
      <c r="E24" s="1535">
        <v>3014.3610000000003</v>
      </c>
      <c r="F24" s="1540">
        <v>2941.363</v>
      </c>
      <c r="G24" s="572">
        <f t="shared" si="0"/>
        <v>0</v>
      </c>
      <c r="H24" s="572">
        <f t="shared" si="1"/>
        <v>-72.9980000000005</v>
      </c>
    </row>
    <row r="25" spans="1:8" ht="13.5" customHeight="1">
      <c r="A25" s="1544"/>
      <c r="B25" s="570" t="s">
        <v>372</v>
      </c>
      <c r="C25" s="405">
        <v>62.695</v>
      </c>
      <c r="D25" s="1165">
        <v>63.331</v>
      </c>
      <c r="E25" s="1534">
        <v>562.715</v>
      </c>
      <c r="F25" s="1173">
        <v>577.07</v>
      </c>
      <c r="G25" s="573">
        <f t="shared" si="0"/>
        <v>0.6360000000000028</v>
      </c>
      <c r="H25" s="573">
        <f t="shared" si="1"/>
        <v>14.355000000000018</v>
      </c>
    </row>
    <row r="26" spans="1:8" ht="13.5" customHeight="1">
      <c r="A26" s="1545"/>
      <c r="B26" s="571" t="s">
        <v>373</v>
      </c>
      <c r="C26" s="404">
        <v>62.695</v>
      </c>
      <c r="D26" s="1165">
        <v>63.331</v>
      </c>
      <c r="E26" s="1532">
        <v>562.715</v>
      </c>
      <c r="F26" s="1173">
        <v>577.07</v>
      </c>
      <c r="G26" s="573">
        <f t="shared" si="0"/>
        <v>0.6360000000000028</v>
      </c>
      <c r="H26" s="573">
        <f t="shared" si="1"/>
        <v>14.355000000000018</v>
      </c>
    </row>
    <row r="27" spans="1:8" ht="13.5" customHeight="1">
      <c r="A27" s="1544"/>
      <c r="B27" s="570" t="s">
        <v>379</v>
      </c>
      <c r="C27" s="404">
        <v>1328.3010000000002</v>
      </c>
      <c r="D27" s="1165">
        <v>1327.665</v>
      </c>
      <c r="E27" s="1532">
        <v>2451.646</v>
      </c>
      <c r="F27" s="1173">
        <v>2364.2929999999997</v>
      </c>
      <c r="G27" s="573">
        <f t="shared" si="0"/>
        <v>-0.6360000000001946</v>
      </c>
      <c r="H27" s="573">
        <f t="shared" si="1"/>
        <v>-87.35300000000052</v>
      </c>
    </row>
    <row r="28" spans="1:8" ht="13.5" customHeight="1">
      <c r="A28" s="1543">
        <v>5</v>
      </c>
      <c r="B28" s="569" t="s">
        <v>382</v>
      </c>
      <c r="C28" s="406">
        <v>2773.491</v>
      </c>
      <c r="D28" s="393">
        <v>2773.491</v>
      </c>
      <c r="E28" s="1535">
        <v>339.373</v>
      </c>
      <c r="F28" s="1540">
        <v>339.373</v>
      </c>
      <c r="G28" s="572">
        <f t="shared" si="0"/>
        <v>0</v>
      </c>
      <c r="H28" s="572">
        <f t="shared" si="1"/>
        <v>0</v>
      </c>
    </row>
    <row r="29" spans="1:8" ht="13.5" customHeight="1">
      <c r="A29" s="1544"/>
      <c r="B29" s="570" t="s">
        <v>372</v>
      </c>
      <c r="C29" s="405">
        <v>944.6</v>
      </c>
      <c r="D29" s="1165">
        <v>944.6</v>
      </c>
      <c r="E29" s="1534">
        <v>157.6</v>
      </c>
      <c r="F29" s="1173">
        <v>157.6</v>
      </c>
      <c r="G29" s="573">
        <f t="shared" si="0"/>
        <v>0</v>
      </c>
      <c r="H29" s="573">
        <f t="shared" si="1"/>
        <v>0</v>
      </c>
    </row>
    <row r="30" spans="1:8" ht="13.5" customHeight="1">
      <c r="A30" s="1545"/>
      <c r="B30" s="571" t="s">
        <v>383</v>
      </c>
      <c r="C30" s="404">
        <v>944.6</v>
      </c>
      <c r="D30" s="1165">
        <v>944.6</v>
      </c>
      <c r="E30" s="1532">
        <v>157.6</v>
      </c>
      <c r="F30" s="1173">
        <v>157.6</v>
      </c>
      <c r="G30" s="573">
        <f t="shared" si="0"/>
        <v>0</v>
      </c>
      <c r="H30" s="573">
        <f t="shared" si="1"/>
        <v>0</v>
      </c>
    </row>
    <row r="31" spans="1:8" ht="13.5" customHeight="1">
      <c r="A31" s="1544"/>
      <c r="B31" s="570" t="s">
        <v>384</v>
      </c>
      <c r="C31" s="404">
        <v>1828.891</v>
      </c>
      <c r="D31" s="1165">
        <v>1828.891</v>
      </c>
      <c r="E31" s="1532">
        <v>181.773</v>
      </c>
      <c r="F31" s="1173">
        <v>181.773</v>
      </c>
      <c r="G31" s="573">
        <f t="shared" si="0"/>
        <v>0</v>
      </c>
      <c r="H31" s="573">
        <f t="shared" si="1"/>
        <v>0</v>
      </c>
    </row>
    <row r="32" spans="1:8" ht="13.5" customHeight="1">
      <c r="A32" s="1544"/>
      <c r="B32" s="570" t="s">
        <v>385</v>
      </c>
      <c r="C32" s="404">
        <v>355.393</v>
      </c>
      <c r="D32" s="1165">
        <v>355.393</v>
      </c>
      <c r="E32" s="1532">
        <v>181.773</v>
      </c>
      <c r="F32" s="1173">
        <v>182.8</v>
      </c>
      <c r="G32" s="573">
        <f t="shared" si="0"/>
        <v>0</v>
      </c>
      <c r="H32" s="573">
        <f t="shared" si="1"/>
        <v>1.0270000000000152</v>
      </c>
    </row>
    <row r="33" spans="1:8" ht="13.5" customHeight="1">
      <c r="A33" s="1543">
        <v>6</v>
      </c>
      <c r="B33" s="569" t="s">
        <v>386</v>
      </c>
      <c r="C33" s="407">
        <v>-3122.5</v>
      </c>
      <c r="D33" s="393">
        <v>-7061.84</v>
      </c>
      <c r="E33" s="1536">
        <v>-3929.2</v>
      </c>
      <c r="F33" s="1540">
        <v>-7927.9</v>
      </c>
      <c r="G33" s="572">
        <f t="shared" si="0"/>
        <v>-3939.34</v>
      </c>
      <c r="H33" s="572">
        <f t="shared" si="1"/>
        <v>-3998.7</v>
      </c>
    </row>
    <row r="34" spans="1:8" ht="13.5" customHeight="1">
      <c r="A34" s="1543"/>
      <c r="B34" s="570" t="s">
        <v>254</v>
      </c>
      <c r="C34" s="404">
        <v>-3122.5</v>
      </c>
      <c r="D34" s="1165">
        <v>-7061.84</v>
      </c>
      <c r="E34" s="1532">
        <v>-3929.2</v>
      </c>
      <c r="F34" s="1173">
        <v>-7927.9</v>
      </c>
      <c r="G34" s="573">
        <f t="shared" si="0"/>
        <v>-3939.34</v>
      </c>
      <c r="H34" s="573">
        <f t="shared" si="1"/>
        <v>-3998.7</v>
      </c>
    </row>
    <row r="35" spans="1:10" ht="13.5" customHeight="1">
      <c r="A35" s="1543">
        <v>7</v>
      </c>
      <c r="B35" s="569" t="s">
        <v>387</v>
      </c>
      <c r="C35" s="402">
        <v>96181.367</v>
      </c>
      <c r="D35" s="393">
        <v>93242.027</v>
      </c>
      <c r="E35" s="1533">
        <v>106012.208</v>
      </c>
      <c r="F35" s="1540">
        <v>102538.21</v>
      </c>
      <c r="G35" s="572">
        <f t="shared" si="0"/>
        <v>-2939.3399999999965</v>
      </c>
      <c r="H35" s="572">
        <f t="shared" si="1"/>
        <v>-3473.9979999999923</v>
      </c>
      <c r="J35" s="715"/>
    </row>
    <row r="36" spans="1:8" ht="13.5" customHeight="1">
      <c r="A36" s="1543"/>
      <c r="B36" s="569" t="s">
        <v>388</v>
      </c>
      <c r="C36" s="402">
        <v>78343.562</v>
      </c>
      <c r="D36" s="393">
        <v>75406.032</v>
      </c>
      <c r="E36" s="1533">
        <v>85799.113</v>
      </c>
      <c r="F36" s="1540">
        <v>82500.967</v>
      </c>
      <c r="G36" s="572">
        <f t="shared" si="0"/>
        <v>-2937.529999999999</v>
      </c>
      <c r="H36" s="572">
        <f t="shared" si="1"/>
        <v>-3298.1459999999934</v>
      </c>
    </row>
    <row r="37" spans="1:8" ht="13.5" customHeight="1">
      <c r="A37" s="1546"/>
      <c r="B37" s="571" t="s">
        <v>389</v>
      </c>
      <c r="C37" s="408">
        <v>12507.161999999998</v>
      </c>
      <c r="D37" s="1165">
        <v>10719.608</v>
      </c>
      <c r="E37" s="1537">
        <v>13658.488000000003</v>
      </c>
      <c r="F37" s="1173">
        <v>14623.342000000002</v>
      </c>
      <c r="G37" s="573">
        <f t="shared" si="0"/>
        <v>-1787.5539999999983</v>
      </c>
      <c r="H37" s="573">
        <f t="shared" si="1"/>
        <v>964.8539999999994</v>
      </c>
    </row>
    <row r="38" spans="1:8" ht="13.5" customHeight="1">
      <c r="A38" s="1547"/>
      <c r="B38" s="571" t="s">
        <v>563</v>
      </c>
      <c r="C38" s="409">
        <v>65836.4</v>
      </c>
      <c r="D38" s="1165">
        <v>64686.424</v>
      </c>
      <c r="E38" s="1538">
        <v>72140.625</v>
      </c>
      <c r="F38" s="1173">
        <v>67877.625</v>
      </c>
      <c r="G38" s="573">
        <f t="shared" si="0"/>
        <v>-1149.975999999995</v>
      </c>
      <c r="H38" s="573">
        <f t="shared" si="1"/>
        <v>-4263</v>
      </c>
    </row>
    <row r="39" spans="1:8" ht="13.5" customHeight="1">
      <c r="A39" s="1546"/>
      <c r="B39" s="569" t="s">
        <v>390</v>
      </c>
      <c r="C39" s="406">
        <v>17837.805</v>
      </c>
      <c r="D39" s="393">
        <v>17835.995</v>
      </c>
      <c r="E39" s="1535">
        <v>20213.095</v>
      </c>
      <c r="F39" s="1540">
        <v>20037.242999999995</v>
      </c>
      <c r="G39" s="572">
        <f t="shared" si="0"/>
        <v>-1.8100000000013097</v>
      </c>
      <c r="H39" s="572">
        <f t="shared" si="1"/>
        <v>-175.85200000000623</v>
      </c>
    </row>
    <row r="40" spans="1:8" ht="13.5" customHeight="1">
      <c r="A40" s="1548"/>
      <c r="B40" s="1549"/>
      <c r="C40" s="1550"/>
      <c r="D40" s="1550"/>
      <c r="E40" s="1551"/>
      <c r="F40" s="1550"/>
      <c r="G40" s="1550"/>
      <c r="H40" s="1550"/>
    </row>
    <row r="41" spans="1:8" ht="12">
      <c r="A41" s="410"/>
      <c r="B41" s="368"/>
      <c r="C41" s="411"/>
      <c r="D41" s="411"/>
      <c r="E41" s="411"/>
      <c r="F41" s="411"/>
      <c r="G41" s="411"/>
      <c r="H41" s="411"/>
    </row>
    <row r="42" ht="12">
      <c r="A42" s="399"/>
    </row>
    <row r="43" ht="12">
      <c r="A43" s="399"/>
    </row>
    <row r="44" ht="12">
      <c r="A44" s="399"/>
    </row>
    <row r="45" ht="12">
      <c r="H45" s="715"/>
    </row>
    <row r="46" ht="12.75">
      <c r="H46" s="720"/>
    </row>
    <row r="47" ht="12">
      <c r="F47" s="715"/>
    </row>
  </sheetData>
  <sheetProtection/>
  <mergeCells count="6">
    <mergeCell ref="A1:H1"/>
    <mergeCell ref="G6:H6"/>
    <mergeCell ref="A2:H2"/>
    <mergeCell ref="A5:A7"/>
    <mergeCell ref="B5:B7"/>
    <mergeCell ref="G5:H5"/>
  </mergeCells>
  <printOptions horizontalCentered="1"/>
  <pageMargins left="0.78" right="0.6" top="1.2" bottom="1" header="0.5" footer="0.5"/>
  <pageSetup fitToHeight="1" fitToWidth="1"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9.7109375" style="18" customWidth="1"/>
    <col min="2" max="16384" width="9.140625" style="18" customWidth="1"/>
  </cols>
  <sheetData>
    <row r="1" spans="1:7" ht="12.75">
      <c r="A1" s="1627" t="s">
        <v>1049</v>
      </c>
      <c r="B1" s="1627"/>
      <c r="C1" s="1627"/>
      <c r="D1" s="1627"/>
      <c r="E1" s="1627"/>
      <c r="F1" s="1627"/>
      <c r="G1" s="1627"/>
    </row>
    <row r="2" spans="1:7" ht="15.75">
      <c r="A2" s="1645" t="s">
        <v>691</v>
      </c>
      <c r="B2" s="1645"/>
      <c r="C2" s="1645"/>
      <c r="D2" s="1645"/>
      <c r="E2" s="1645"/>
      <c r="F2" s="1645"/>
      <c r="G2" s="1645"/>
    </row>
    <row r="3" spans="1:7" ht="12.75">
      <c r="A3" s="1833" t="s">
        <v>541</v>
      </c>
      <c r="B3" s="1833"/>
      <c r="C3" s="1833"/>
      <c r="D3" s="1833"/>
      <c r="E3" s="1833"/>
      <c r="F3" s="1833"/>
      <c r="G3" s="1833"/>
    </row>
    <row r="4" spans="1:7" ht="13.5" thickBot="1">
      <c r="A4" s="18" t="s">
        <v>45</v>
      </c>
      <c r="C4" s="100"/>
      <c r="E4" s="101"/>
      <c r="G4" s="415" t="s">
        <v>73</v>
      </c>
    </row>
    <row r="5" spans="1:7" ht="12.75">
      <c r="A5" s="1836"/>
      <c r="B5" s="1834" t="s">
        <v>47</v>
      </c>
      <c r="C5" s="1834" t="s">
        <v>545</v>
      </c>
      <c r="D5" s="1834" t="s">
        <v>28</v>
      </c>
      <c r="E5" s="644"/>
      <c r="F5" s="646" t="s">
        <v>407</v>
      </c>
      <c r="G5" s="645"/>
    </row>
    <row r="6" spans="1:7" ht="12.75">
      <c r="A6" s="1837"/>
      <c r="B6" s="1835"/>
      <c r="C6" s="1835"/>
      <c r="D6" s="1835"/>
      <c r="E6" s="416" t="s">
        <v>47</v>
      </c>
      <c r="F6" s="416" t="s">
        <v>512</v>
      </c>
      <c r="G6" s="417" t="s">
        <v>1279</v>
      </c>
    </row>
    <row r="7" spans="1:7" ht="12.75">
      <c r="A7" s="131"/>
      <c r="B7" s="98"/>
      <c r="C7" s="98"/>
      <c r="D7" s="98"/>
      <c r="E7" s="98"/>
      <c r="F7" s="102"/>
      <c r="G7" s="130"/>
    </row>
    <row r="8" spans="1:8" ht="12.75">
      <c r="A8" s="132" t="s">
        <v>450</v>
      </c>
      <c r="B8" s="755">
        <v>10209.8</v>
      </c>
      <c r="C8" s="755">
        <v>9889.8</v>
      </c>
      <c r="D8" s="755">
        <v>13462.5</v>
      </c>
      <c r="E8" s="710">
        <v>-0.8420337007721201</v>
      </c>
      <c r="F8" s="710">
        <v>-3.1342435699034326</v>
      </c>
      <c r="G8" s="778">
        <v>36.12509858642238</v>
      </c>
      <c r="H8" s="756"/>
    </row>
    <row r="9" spans="1:8" ht="12.75">
      <c r="A9" s="133"/>
      <c r="B9" s="757"/>
      <c r="C9" s="757"/>
      <c r="D9" s="757"/>
      <c r="E9" s="710"/>
      <c r="F9" s="710"/>
      <c r="G9" s="778"/>
      <c r="H9" s="756"/>
    </row>
    <row r="10" spans="1:8" ht="12.75">
      <c r="A10" s="133" t="s">
        <v>451</v>
      </c>
      <c r="B10" s="757">
        <v>7079.3</v>
      </c>
      <c r="C10" s="757">
        <v>6496.8</v>
      </c>
      <c r="D10" s="757">
        <v>7287.3</v>
      </c>
      <c r="E10" s="709">
        <v>1.9455084818985426</v>
      </c>
      <c r="F10" s="709">
        <v>-8.228214653991202</v>
      </c>
      <c r="G10" s="779">
        <v>12.167528629479122</v>
      </c>
      <c r="H10" s="756"/>
    </row>
    <row r="11" spans="1:8" ht="12.75">
      <c r="A11" s="134" t="s">
        <v>452</v>
      </c>
      <c r="B11" s="758">
        <v>3130.5</v>
      </c>
      <c r="C11" s="758">
        <v>3393</v>
      </c>
      <c r="D11" s="758">
        <v>6175.2</v>
      </c>
      <c r="E11" s="711">
        <v>-6.616352951704812</v>
      </c>
      <c r="F11" s="711">
        <v>8.385241974125535</v>
      </c>
      <c r="G11" s="780">
        <v>81.99823165340405</v>
      </c>
      <c r="H11" s="756"/>
    </row>
    <row r="12" spans="1:8" ht="12.75">
      <c r="A12" s="135"/>
      <c r="B12" s="757"/>
      <c r="C12" s="757"/>
      <c r="D12" s="757"/>
      <c r="E12" s="710"/>
      <c r="F12" s="710"/>
      <c r="G12" s="778"/>
      <c r="H12" s="756"/>
    </row>
    <row r="13" spans="1:8" ht="12.75">
      <c r="A13" s="132" t="s">
        <v>453</v>
      </c>
      <c r="B13" s="755">
        <v>31134.1</v>
      </c>
      <c r="C13" s="755">
        <v>33646.568</v>
      </c>
      <c r="D13" s="755">
        <v>48227.5</v>
      </c>
      <c r="E13" s="710">
        <v>11.894151218705744</v>
      </c>
      <c r="F13" s="710">
        <v>8.069826974282222</v>
      </c>
      <c r="G13" s="778">
        <v>43.335569916075826</v>
      </c>
      <c r="H13" s="756"/>
    </row>
    <row r="14" spans="1:8" ht="12.75">
      <c r="A14" s="133"/>
      <c r="B14" s="757"/>
      <c r="C14" s="757"/>
      <c r="D14" s="757"/>
      <c r="E14" s="710"/>
      <c r="F14" s="710"/>
      <c r="G14" s="778"/>
      <c r="H14" s="756"/>
    </row>
    <row r="15" spans="1:8" ht="12.75">
      <c r="A15" s="133" t="s">
        <v>454</v>
      </c>
      <c r="B15" s="757">
        <v>18977.8</v>
      </c>
      <c r="C15" s="757">
        <v>19987.968</v>
      </c>
      <c r="D15" s="757">
        <v>26851.7</v>
      </c>
      <c r="E15" s="709">
        <v>12.365817411023542</v>
      </c>
      <c r="F15" s="709">
        <v>5.322893064528046</v>
      </c>
      <c r="G15" s="779">
        <v>34.33931853403004</v>
      </c>
      <c r="H15" s="756"/>
    </row>
    <row r="16" spans="1:8" ht="12.75">
      <c r="A16" s="134" t="s">
        <v>455</v>
      </c>
      <c r="B16" s="758">
        <v>12156.3</v>
      </c>
      <c r="C16" s="758">
        <v>13658.6</v>
      </c>
      <c r="D16" s="758">
        <v>21375.8</v>
      </c>
      <c r="E16" s="711">
        <v>11.1656744670928</v>
      </c>
      <c r="F16" s="711">
        <v>12.358201097373382</v>
      </c>
      <c r="G16" s="780">
        <v>56.50066624690672</v>
      </c>
      <c r="H16" s="756"/>
    </row>
    <row r="17" spans="1:8" ht="12.75">
      <c r="A17" s="135"/>
      <c r="B17" s="757"/>
      <c r="C17" s="757"/>
      <c r="D17" s="757"/>
      <c r="E17" s="710"/>
      <c r="F17" s="710"/>
      <c r="G17" s="778"/>
      <c r="H17" s="756"/>
    </row>
    <row r="18" spans="1:8" ht="12.75">
      <c r="A18" s="132" t="s">
        <v>456</v>
      </c>
      <c r="B18" s="755">
        <v>-20924.3</v>
      </c>
      <c r="C18" s="755">
        <v>-23756.768</v>
      </c>
      <c r="D18" s="755">
        <v>-34765</v>
      </c>
      <c r="E18" s="710">
        <v>19.37574523194185</v>
      </c>
      <c r="F18" s="710">
        <v>13.536739580296597</v>
      </c>
      <c r="G18" s="778">
        <v>46.33724587452298</v>
      </c>
      <c r="H18" s="756"/>
    </row>
    <row r="19" spans="1:8" ht="12.75">
      <c r="A19" s="133"/>
      <c r="B19" s="757"/>
      <c r="C19" s="757"/>
      <c r="D19" s="757"/>
      <c r="E19" s="710"/>
      <c r="F19" s="710"/>
      <c r="G19" s="778"/>
      <c r="H19" s="756"/>
    </row>
    <row r="20" spans="1:8" ht="12.75">
      <c r="A20" s="133" t="s">
        <v>457</v>
      </c>
      <c r="B20" s="757">
        <v>-11898.5</v>
      </c>
      <c r="C20" s="757">
        <v>-13491.168000000001</v>
      </c>
      <c r="D20" s="757">
        <v>-19564.4</v>
      </c>
      <c r="E20" s="709">
        <v>19.64183366683092</v>
      </c>
      <c r="F20" s="709">
        <v>13.385451947724519</v>
      </c>
      <c r="G20" s="779">
        <v>45.01635440311762</v>
      </c>
      <c r="H20" s="756"/>
    </row>
    <row r="21" spans="1:8" ht="12.75">
      <c r="A21" s="134" t="s">
        <v>458</v>
      </c>
      <c r="B21" s="758">
        <v>-9025.8</v>
      </c>
      <c r="C21" s="758">
        <v>-10265.6</v>
      </c>
      <c r="D21" s="758">
        <v>-15200.6</v>
      </c>
      <c r="E21" s="711">
        <v>19.02677040749043</v>
      </c>
      <c r="F21" s="711">
        <v>13.736178510492138</v>
      </c>
      <c r="G21" s="780">
        <v>48.07317643391522</v>
      </c>
      <c r="H21" s="756"/>
    </row>
    <row r="22" spans="1:8" ht="12.75">
      <c r="A22" s="135"/>
      <c r="B22" s="757"/>
      <c r="C22" s="757"/>
      <c r="D22" s="757"/>
      <c r="E22" s="710"/>
      <c r="F22" s="710"/>
      <c r="G22" s="778"/>
      <c r="H22" s="756"/>
    </row>
    <row r="23" spans="1:8" ht="12.75">
      <c r="A23" s="132" t="s">
        <v>459</v>
      </c>
      <c r="B23" s="755">
        <v>41343.9</v>
      </c>
      <c r="C23" s="755">
        <v>43536.368</v>
      </c>
      <c r="D23" s="755">
        <v>61690</v>
      </c>
      <c r="E23" s="710">
        <v>8.454110715587944</v>
      </c>
      <c r="F23" s="710">
        <v>5.303002377618</v>
      </c>
      <c r="G23" s="778">
        <v>41.69762622366662</v>
      </c>
      <c r="H23" s="756"/>
    </row>
    <row r="24" spans="1:8" ht="12.75">
      <c r="A24" s="133"/>
      <c r="B24" s="757"/>
      <c r="C24" s="757"/>
      <c r="D24" s="757"/>
      <c r="E24" s="710"/>
      <c r="F24" s="710"/>
      <c r="G24" s="778"/>
      <c r="H24" s="756"/>
    </row>
    <row r="25" spans="1:8" ht="12.75">
      <c r="A25" s="133" t="s">
        <v>457</v>
      </c>
      <c r="B25" s="757">
        <v>26057.1</v>
      </c>
      <c r="C25" s="757">
        <v>26484.768</v>
      </c>
      <c r="D25" s="757">
        <v>34139</v>
      </c>
      <c r="E25" s="709">
        <v>9.329724966958281</v>
      </c>
      <c r="F25" s="709">
        <v>1.6412724363033675</v>
      </c>
      <c r="G25" s="779">
        <v>28.900506132430536</v>
      </c>
      <c r="H25" s="756"/>
    </row>
    <row r="26" spans="1:8" ht="13.5" thickBot="1">
      <c r="A26" s="136" t="s">
        <v>458</v>
      </c>
      <c r="B26" s="760">
        <v>15286.8</v>
      </c>
      <c r="C26" s="760">
        <v>17051.6</v>
      </c>
      <c r="D26" s="760">
        <v>27551</v>
      </c>
      <c r="E26" s="781">
        <v>6.993476861054333</v>
      </c>
      <c r="F26" s="781">
        <v>11.544600570426766</v>
      </c>
      <c r="G26" s="782">
        <v>61.574280419432796</v>
      </c>
      <c r="H26" s="756"/>
    </row>
    <row r="27" spans="2:8" ht="12.75">
      <c r="B27" s="103"/>
      <c r="C27" s="103"/>
      <c r="D27" s="103"/>
      <c r="E27" s="756"/>
      <c r="F27" s="756"/>
      <c r="G27" s="756"/>
      <c r="H27" s="756"/>
    </row>
    <row r="28" spans="2:8" ht="13.5" thickBot="1">
      <c r="B28" s="756"/>
      <c r="C28" s="103"/>
      <c r="D28" s="103"/>
      <c r="E28" s="756"/>
      <c r="F28" s="756"/>
      <c r="G28" s="756"/>
      <c r="H28" s="756"/>
    </row>
    <row r="29" spans="1:8" ht="12.75">
      <c r="A29" s="139" t="s">
        <v>581</v>
      </c>
      <c r="B29" s="762">
        <v>32.7929826139185</v>
      </c>
      <c r="C29" s="763">
        <v>29.39319100836674</v>
      </c>
      <c r="D29" s="764">
        <v>27.91457156186823</v>
      </c>
      <c r="E29" s="756"/>
      <c r="F29" s="756"/>
      <c r="G29" s="756"/>
      <c r="H29" s="756"/>
    </row>
    <row r="30" spans="1:8" ht="12.75">
      <c r="A30" s="140" t="s">
        <v>460</v>
      </c>
      <c r="B30" s="765">
        <v>37.3030593640991</v>
      </c>
      <c r="C30" s="766">
        <v>32.50355413816952</v>
      </c>
      <c r="D30" s="767">
        <v>27.139063820912646</v>
      </c>
      <c r="E30" s="756"/>
      <c r="F30" s="756"/>
      <c r="G30" s="756"/>
      <c r="H30" s="756"/>
    </row>
    <row r="31" spans="1:8" ht="12.75">
      <c r="A31" s="141" t="s">
        <v>461</v>
      </c>
      <c r="B31" s="768">
        <v>25.752079168826043</v>
      </c>
      <c r="C31" s="758">
        <v>24.84149180735947</v>
      </c>
      <c r="D31" s="759">
        <v>28.888743345278307</v>
      </c>
      <c r="E31" s="756"/>
      <c r="F31" s="756"/>
      <c r="G31" s="756"/>
      <c r="H31" s="756"/>
    </row>
    <row r="32" spans="1:8" ht="12.75">
      <c r="A32" s="142" t="s">
        <v>582</v>
      </c>
      <c r="B32" s="769"/>
      <c r="C32" s="770"/>
      <c r="D32" s="771"/>
      <c r="E32" s="756"/>
      <c r="F32" s="756"/>
      <c r="G32" s="756"/>
      <c r="H32" s="756"/>
    </row>
    <row r="33" spans="1:8" ht="12.75">
      <c r="A33" s="140" t="s">
        <v>460</v>
      </c>
      <c r="B33" s="772">
        <v>69.33828282630414</v>
      </c>
      <c r="C33" s="766">
        <v>65.69192501365043</v>
      </c>
      <c r="D33" s="773">
        <v>54.13036211699165</v>
      </c>
      <c r="E33" s="756"/>
      <c r="F33" s="756"/>
      <c r="G33" s="756"/>
      <c r="H33" s="756"/>
    </row>
    <row r="34" spans="1:8" ht="12.75">
      <c r="A34" s="141" t="s">
        <v>461</v>
      </c>
      <c r="B34" s="774">
        <v>30.661717173695862</v>
      </c>
      <c r="C34" s="758">
        <v>34.308074986349574</v>
      </c>
      <c r="D34" s="775">
        <v>45.86963788300836</v>
      </c>
      <c r="E34" s="756"/>
      <c r="F34" s="756"/>
      <c r="G34" s="756"/>
      <c r="H34" s="756"/>
    </row>
    <row r="35" spans="1:8" ht="12.75">
      <c r="A35" s="142" t="s">
        <v>583</v>
      </c>
      <c r="B35" s="769"/>
      <c r="C35" s="770"/>
      <c r="D35" s="771"/>
      <c r="E35" s="756"/>
      <c r="F35" s="756"/>
      <c r="G35" s="756"/>
      <c r="H35" s="756"/>
    </row>
    <row r="36" spans="1:8" ht="12.75">
      <c r="A36" s="140" t="s">
        <v>460</v>
      </c>
      <c r="B36" s="772">
        <v>60.95503001532082</v>
      </c>
      <c r="C36" s="766">
        <v>59.405666574968365</v>
      </c>
      <c r="D36" s="773">
        <v>55.67715515006998</v>
      </c>
      <c r="E36" s="756"/>
      <c r="F36" s="756"/>
      <c r="G36" s="756"/>
      <c r="H36" s="756"/>
    </row>
    <row r="37" spans="1:8" ht="12.75">
      <c r="A37" s="141" t="s">
        <v>461</v>
      </c>
      <c r="B37" s="774">
        <v>39.04496998467918</v>
      </c>
      <c r="C37" s="758">
        <v>40.594333425031635</v>
      </c>
      <c r="D37" s="775">
        <v>44.322844849930014</v>
      </c>
      <c r="E37" s="756"/>
      <c r="F37" s="756"/>
      <c r="G37" s="756"/>
      <c r="H37" s="756"/>
    </row>
    <row r="38" spans="1:8" ht="12.75">
      <c r="A38" s="142" t="s">
        <v>584</v>
      </c>
      <c r="B38" s="769"/>
      <c r="C38" s="770"/>
      <c r="D38" s="771"/>
      <c r="E38" s="756"/>
      <c r="F38" s="756"/>
      <c r="G38" s="756"/>
      <c r="H38" s="756"/>
    </row>
    <row r="39" spans="1:8" ht="12.75">
      <c r="A39" s="140" t="s">
        <v>460</v>
      </c>
      <c r="B39" s="772">
        <v>56.86450681743237</v>
      </c>
      <c r="C39" s="766">
        <v>56.78873489861921</v>
      </c>
      <c r="D39" s="773">
        <v>56.276139795771606</v>
      </c>
      <c r="E39" s="756"/>
      <c r="F39" s="756"/>
      <c r="G39" s="756"/>
      <c r="H39" s="756"/>
    </row>
    <row r="40" spans="1:8" ht="12.75">
      <c r="A40" s="141" t="s">
        <v>461</v>
      </c>
      <c r="B40" s="774">
        <v>43.135493182567636</v>
      </c>
      <c r="C40" s="758">
        <v>43.21126510138079</v>
      </c>
      <c r="D40" s="775">
        <v>43.72386020422839</v>
      </c>
      <c r="E40" s="756"/>
      <c r="F40" s="756"/>
      <c r="G40" s="756"/>
      <c r="H40" s="756"/>
    </row>
    <row r="41" spans="1:8" ht="12.75">
      <c r="A41" s="142" t="s">
        <v>585</v>
      </c>
      <c r="B41" s="769"/>
      <c r="C41" s="770"/>
      <c r="D41" s="771"/>
      <c r="E41" s="756"/>
      <c r="F41" s="756"/>
      <c r="G41" s="756"/>
      <c r="H41" s="756"/>
    </row>
    <row r="42" spans="1:8" ht="12.75">
      <c r="A42" s="140" t="s">
        <v>460</v>
      </c>
      <c r="B42" s="772">
        <v>63.02525886527396</v>
      </c>
      <c r="C42" s="766">
        <v>60.833664397544595</v>
      </c>
      <c r="D42" s="773">
        <v>55.339601231966284</v>
      </c>
      <c r="E42" s="756"/>
      <c r="F42" s="756"/>
      <c r="G42" s="756"/>
      <c r="H42" s="756"/>
    </row>
    <row r="43" spans="1:8" ht="12.75">
      <c r="A43" s="143" t="s">
        <v>461</v>
      </c>
      <c r="B43" s="774">
        <v>36.974741134726045</v>
      </c>
      <c r="C43" s="758">
        <v>39.16633560245539</v>
      </c>
      <c r="D43" s="775">
        <v>44.660398768033716</v>
      </c>
      <c r="E43" s="756"/>
      <c r="F43" s="756"/>
      <c r="G43" s="756"/>
      <c r="H43" s="756"/>
    </row>
    <row r="44" spans="1:8" ht="12.75">
      <c r="A44" s="144" t="s">
        <v>586</v>
      </c>
      <c r="B44" s="769"/>
      <c r="C44" s="770"/>
      <c r="D44" s="771"/>
      <c r="E44" s="756"/>
      <c r="F44" s="756"/>
      <c r="G44" s="756"/>
      <c r="H44" s="756"/>
    </row>
    <row r="45" spans="1:8" ht="12.75">
      <c r="A45" s="143" t="s">
        <v>462</v>
      </c>
      <c r="B45" s="776">
        <v>24.694815922058634</v>
      </c>
      <c r="C45" s="766">
        <v>22.716180642353994</v>
      </c>
      <c r="D45" s="767">
        <v>21.822823796401362</v>
      </c>
      <c r="E45" s="756"/>
      <c r="F45" s="756"/>
      <c r="G45" s="756"/>
      <c r="H45" s="756"/>
    </row>
    <row r="46" spans="1:8" ht="13.5" thickBot="1">
      <c r="A46" s="145" t="s">
        <v>463</v>
      </c>
      <c r="B46" s="777">
        <v>75.30518407794136</v>
      </c>
      <c r="C46" s="760">
        <v>77.283819357646</v>
      </c>
      <c r="D46" s="761">
        <v>78.17717620359865</v>
      </c>
      <c r="E46" s="756"/>
      <c r="F46" s="756"/>
      <c r="G46" s="756"/>
      <c r="H46" s="756"/>
    </row>
    <row r="47" spans="2:8" ht="12.75">
      <c r="B47" s="756"/>
      <c r="C47" s="756"/>
      <c r="D47" s="756"/>
      <c r="E47" s="756"/>
      <c r="F47" s="756"/>
      <c r="G47" s="756"/>
      <c r="H47" s="756"/>
    </row>
    <row r="48" spans="1:8" ht="12.75">
      <c r="A48" s="18" t="s">
        <v>464</v>
      </c>
      <c r="B48" s="756"/>
      <c r="C48" s="756"/>
      <c r="D48" s="756"/>
      <c r="E48" s="756"/>
      <c r="F48" s="756"/>
      <c r="G48" s="756"/>
      <c r="H48" s="756"/>
    </row>
    <row r="49" spans="1:8" ht="12.75">
      <c r="A49" s="18" t="s">
        <v>299</v>
      </c>
      <c r="B49" s="756"/>
      <c r="C49" s="756"/>
      <c r="D49" s="756"/>
      <c r="E49" s="756"/>
      <c r="F49" s="756"/>
      <c r="G49" s="756"/>
      <c r="H49" s="756"/>
    </row>
  </sheetData>
  <sheetProtection/>
  <mergeCells count="7">
    <mergeCell ref="A1:G1"/>
    <mergeCell ref="A2:G2"/>
    <mergeCell ref="A3:G3"/>
    <mergeCell ref="D5:D6"/>
    <mergeCell ref="A5:A6"/>
    <mergeCell ref="B5:B6"/>
    <mergeCell ref="C5:C6"/>
  </mergeCells>
  <printOptions horizontalCentered="1"/>
  <pageMargins left="0.42" right="0.34" top="1" bottom="1" header="0.5" footer="0.5"/>
  <pageSetup fitToHeight="1" fitToWidth="1"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1">
      <selection activeCell="C6" sqref="C6"/>
    </sheetView>
  </sheetViews>
  <sheetFormatPr defaultColWidth="9.140625" defaultRowHeight="12.75"/>
  <cols>
    <col min="2" max="2" width="16.57421875" style="0" customWidth="1"/>
  </cols>
  <sheetData>
    <row r="1" spans="1:8" s="76" customFormat="1" ht="12.75">
      <c r="A1" s="1627" t="s">
        <v>1050</v>
      </c>
      <c r="B1" s="1627"/>
      <c r="C1" s="1627"/>
      <c r="D1" s="1627"/>
      <c r="E1" s="1627"/>
      <c r="F1" s="1627"/>
      <c r="G1" s="1627"/>
      <c r="H1" s="1627"/>
    </row>
    <row r="2" spans="1:8" ht="15.75">
      <c r="A2" s="1838" t="s">
        <v>692</v>
      </c>
      <c r="B2" s="1838"/>
      <c r="C2" s="1838"/>
      <c r="D2" s="1838"/>
      <c r="E2" s="1838"/>
      <c r="F2" s="1838"/>
      <c r="G2" s="1838"/>
      <c r="H2" s="1838"/>
    </row>
    <row r="3" spans="1:8" ht="3" customHeight="1">
      <c r="A3" s="275"/>
      <c r="B3" s="275"/>
      <c r="C3" s="275"/>
      <c r="D3" s="275"/>
      <c r="E3" s="1201"/>
      <c r="F3" s="275"/>
      <c r="G3" s="275"/>
      <c r="H3" s="275"/>
    </row>
    <row r="4" spans="1:8" ht="13.5" thickBot="1">
      <c r="A4" s="1839" t="s">
        <v>73</v>
      </c>
      <c r="B4" s="1839"/>
      <c r="C4" s="1839"/>
      <c r="D4" s="1839"/>
      <c r="E4" s="1839"/>
      <c r="F4" s="1839"/>
      <c r="G4" s="1839"/>
      <c r="H4" s="1839"/>
    </row>
    <row r="5" spans="1:8" ht="12.75">
      <c r="A5" s="1202"/>
      <c r="B5" s="1203"/>
      <c r="C5" s="1840" t="s">
        <v>541</v>
      </c>
      <c r="D5" s="1841"/>
      <c r="E5" s="1842"/>
      <c r="F5" s="1819" t="s">
        <v>407</v>
      </c>
      <c r="G5" s="1819"/>
      <c r="H5" s="1820"/>
    </row>
    <row r="6" spans="1:8" ht="12.75">
      <c r="A6" s="1204"/>
      <c r="B6" s="1205"/>
      <c r="C6" s="1206" t="str">
        <f>Direction!B5</f>
        <v>2006/07</v>
      </c>
      <c r="D6" s="1207" t="str">
        <f>Direction!C5</f>
        <v>2007/08P</v>
      </c>
      <c r="E6" s="1208" t="str">
        <f>Direction!D5</f>
        <v>2008/09P</v>
      </c>
      <c r="F6" s="1186" t="str">
        <f>Direction!E6</f>
        <v>2006/07</v>
      </c>
      <c r="G6" s="1207" t="str">
        <f>Direction!F6</f>
        <v>2007/08</v>
      </c>
      <c r="H6" s="1209" t="str">
        <f>Direction!G6</f>
        <v>2008/09</v>
      </c>
    </row>
    <row r="7" spans="1:8" ht="12.75">
      <c r="A7" s="1210"/>
      <c r="B7" s="1211" t="s">
        <v>1086</v>
      </c>
      <c r="C7" s="1212">
        <v>5367.9</v>
      </c>
      <c r="D7" s="1213">
        <v>5282.365000000001</v>
      </c>
      <c r="E7" s="1214">
        <v>5449.259</v>
      </c>
      <c r="F7" s="1215">
        <v>-5.061813551228354</v>
      </c>
      <c r="G7" s="1216">
        <v>-1.5934536783471742</v>
      </c>
      <c r="H7" s="1217">
        <v>3.1594560391036737</v>
      </c>
    </row>
    <row r="8" spans="1:8" ht="12.75">
      <c r="A8" s="1218">
        <v>1</v>
      </c>
      <c r="B8" s="1219" t="s">
        <v>1087</v>
      </c>
      <c r="C8" s="1220">
        <v>152.9</v>
      </c>
      <c r="D8" s="1221">
        <v>78.165</v>
      </c>
      <c r="E8" s="717">
        <v>151.959</v>
      </c>
      <c r="F8" s="1222">
        <v>-17.037438958220292</v>
      </c>
      <c r="G8" s="1223">
        <v>-48.878351863963374</v>
      </c>
      <c r="H8" s="1224">
        <v>94.40798311264632</v>
      </c>
    </row>
    <row r="9" spans="1:8" ht="12.75">
      <c r="A9" s="1218">
        <v>2</v>
      </c>
      <c r="B9" s="1219" t="s">
        <v>1088</v>
      </c>
      <c r="C9" s="1220">
        <v>0</v>
      </c>
      <c r="D9" s="1221">
        <v>0</v>
      </c>
      <c r="E9" s="717">
        <v>0</v>
      </c>
      <c r="F9" s="1222">
        <v>-100</v>
      </c>
      <c r="G9" s="1223" t="s">
        <v>636</v>
      </c>
      <c r="H9" s="1224" t="s">
        <v>636</v>
      </c>
    </row>
    <row r="10" spans="1:8" ht="12.75">
      <c r="A10" s="1218">
        <v>3</v>
      </c>
      <c r="B10" s="1219" t="s">
        <v>1089</v>
      </c>
      <c r="C10" s="1220">
        <v>0.5</v>
      </c>
      <c r="D10" s="1221">
        <v>0</v>
      </c>
      <c r="E10" s="717">
        <v>59.7</v>
      </c>
      <c r="F10" s="1222">
        <v>-89.79591836734694</v>
      </c>
      <c r="G10" s="1223">
        <v>-100</v>
      </c>
      <c r="H10" s="1224" t="s">
        <v>636</v>
      </c>
    </row>
    <row r="11" spans="1:8" ht="12.75">
      <c r="A11" s="1218">
        <v>4</v>
      </c>
      <c r="B11" s="1219" t="s">
        <v>1090</v>
      </c>
      <c r="C11" s="1220">
        <v>16.7</v>
      </c>
      <c r="D11" s="1221">
        <v>50.8</v>
      </c>
      <c r="E11" s="717">
        <v>36.9</v>
      </c>
      <c r="F11" s="1222">
        <v>-13.471502590673566</v>
      </c>
      <c r="G11" s="1223">
        <v>204.19161676646706</v>
      </c>
      <c r="H11" s="1224">
        <v>-27.36220472440945</v>
      </c>
    </row>
    <row r="12" spans="1:8" ht="12.75">
      <c r="A12" s="1218">
        <v>5</v>
      </c>
      <c r="B12" s="1219" t="s">
        <v>1091</v>
      </c>
      <c r="C12" s="1220">
        <v>5.4</v>
      </c>
      <c r="D12" s="1221">
        <v>0</v>
      </c>
      <c r="E12" s="717">
        <v>0.5</v>
      </c>
      <c r="F12" s="1222">
        <v>-40.65934065934065</v>
      </c>
      <c r="G12" s="1223">
        <v>-100</v>
      </c>
      <c r="H12" s="1224" t="s">
        <v>636</v>
      </c>
    </row>
    <row r="13" spans="1:8" ht="12.75">
      <c r="A13" s="1218">
        <v>6</v>
      </c>
      <c r="B13" s="1219" t="s">
        <v>1092</v>
      </c>
      <c r="C13" s="1220">
        <v>114.3</v>
      </c>
      <c r="D13" s="1221">
        <v>117.3</v>
      </c>
      <c r="E13" s="717">
        <v>143</v>
      </c>
      <c r="F13" s="1222">
        <v>116.0680529300567</v>
      </c>
      <c r="G13" s="1223">
        <v>2.6246719160104988</v>
      </c>
      <c r="H13" s="1224">
        <v>21.909633418584832</v>
      </c>
    </row>
    <row r="14" spans="1:8" ht="12.75">
      <c r="A14" s="1218">
        <v>7</v>
      </c>
      <c r="B14" s="1219" t="s">
        <v>1093</v>
      </c>
      <c r="C14" s="1220">
        <v>63.3</v>
      </c>
      <c r="D14" s="1221">
        <v>47.5</v>
      </c>
      <c r="E14" s="717">
        <v>152.2</v>
      </c>
      <c r="F14" s="1222">
        <v>4.80132450331125</v>
      </c>
      <c r="G14" s="1223">
        <v>-24.960505529225912</v>
      </c>
      <c r="H14" s="1224">
        <v>220.42105263157896</v>
      </c>
    </row>
    <row r="15" spans="1:8" ht="12.75">
      <c r="A15" s="1218">
        <v>8</v>
      </c>
      <c r="B15" s="1219" t="s">
        <v>1094</v>
      </c>
      <c r="C15" s="1220">
        <v>1.7</v>
      </c>
      <c r="D15" s="1221">
        <v>13.2</v>
      </c>
      <c r="E15" s="717">
        <v>68.5</v>
      </c>
      <c r="F15" s="1222">
        <v>-98.30677290836654</v>
      </c>
      <c r="G15" s="1223">
        <v>676.470588235294</v>
      </c>
      <c r="H15" s="1224">
        <v>418.939393939394</v>
      </c>
    </row>
    <row r="16" spans="1:8" ht="12.75">
      <c r="A16" s="1218">
        <v>9</v>
      </c>
      <c r="B16" s="1219" t="s">
        <v>1095</v>
      </c>
      <c r="C16" s="1220">
        <v>187.3</v>
      </c>
      <c r="D16" s="1221">
        <v>176.6</v>
      </c>
      <c r="E16" s="717">
        <v>50.8</v>
      </c>
      <c r="F16" s="1222">
        <v>-13.805798435342837</v>
      </c>
      <c r="G16" s="1223">
        <v>-5.712760277629485</v>
      </c>
      <c r="H16" s="1224">
        <v>-71.23442808607021</v>
      </c>
    </row>
    <row r="17" spans="1:8" ht="12.75">
      <c r="A17" s="1218">
        <v>10</v>
      </c>
      <c r="B17" s="1219" t="s">
        <v>1096</v>
      </c>
      <c r="C17" s="1220">
        <v>2.7</v>
      </c>
      <c r="D17" s="1221">
        <v>2.6</v>
      </c>
      <c r="E17" s="717">
        <v>1.6</v>
      </c>
      <c r="F17" s="1222">
        <v>-85.56149732620321</v>
      </c>
      <c r="G17" s="1223">
        <v>-3.7037037037037095</v>
      </c>
      <c r="H17" s="1224">
        <v>-38.46153846153846</v>
      </c>
    </row>
    <row r="18" spans="1:8" ht="12.75">
      <c r="A18" s="1218">
        <v>11</v>
      </c>
      <c r="B18" s="1219" t="s">
        <v>1097</v>
      </c>
      <c r="C18" s="1220">
        <v>13.4</v>
      </c>
      <c r="D18" s="1221">
        <v>44.1</v>
      </c>
      <c r="E18" s="717">
        <v>274.5</v>
      </c>
      <c r="F18" s="1222">
        <v>-78.83096366508688</v>
      </c>
      <c r="G18" s="1223">
        <v>229.1044776119403</v>
      </c>
      <c r="H18" s="1224">
        <v>522.4489795918367</v>
      </c>
    </row>
    <row r="19" spans="1:8" ht="12.75">
      <c r="A19" s="1218">
        <v>12</v>
      </c>
      <c r="B19" s="1219" t="s">
        <v>1098</v>
      </c>
      <c r="C19" s="1220">
        <v>16</v>
      </c>
      <c r="D19" s="1221">
        <v>8.1</v>
      </c>
      <c r="E19" s="717">
        <v>12.9</v>
      </c>
      <c r="F19" s="1222">
        <v>492.5925925925926</v>
      </c>
      <c r="G19" s="1223">
        <v>-49.375</v>
      </c>
      <c r="H19" s="1224">
        <v>59.25925925925927</v>
      </c>
    </row>
    <row r="20" spans="1:8" ht="12.75">
      <c r="A20" s="1218">
        <v>13</v>
      </c>
      <c r="B20" s="1219" t="s">
        <v>1099</v>
      </c>
      <c r="C20" s="1220">
        <v>0</v>
      </c>
      <c r="D20" s="1221">
        <v>0</v>
      </c>
      <c r="E20" s="717">
        <v>9.9</v>
      </c>
      <c r="F20" s="1222">
        <v>-100</v>
      </c>
      <c r="G20" s="1223" t="s">
        <v>636</v>
      </c>
      <c r="H20" s="1224" t="s">
        <v>636</v>
      </c>
    </row>
    <row r="21" spans="1:8" ht="12.75">
      <c r="A21" s="1218">
        <v>14</v>
      </c>
      <c r="B21" s="1219" t="s">
        <v>1100</v>
      </c>
      <c r="C21" s="1220">
        <v>0.5</v>
      </c>
      <c r="D21" s="1221">
        <v>1.8</v>
      </c>
      <c r="E21" s="717">
        <v>83.4</v>
      </c>
      <c r="F21" s="1222">
        <v>-99.03474903474904</v>
      </c>
      <c r="G21" s="1223">
        <v>260</v>
      </c>
      <c r="H21" s="1224">
        <v>4533.333333333334</v>
      </c>
    </row>
    <row r="22" spans="1:8" ht="12.75">
      <c r="A22" s="1218">
        <v>15</v>
      </c>
      <c r="B22" s="1219" t="s">
        <v>1101</v>
      </c>
      <c r="C22" s="1220">
        <v>1117.5</v>
      </c>
      <c r="D22" s="1221">
        <v>627.3</v>
      </c>
      <c r="E22" s="717">
        <v>1.4</v>
      </c>
      <c r="F22" s="1222">
        <v>23.603583674372317</v>
      </c>
      <c r="G22" s="1223">
        <v>-43.865771812080546</v>
      </c>
      <c r="H22" s="1224">
        <v>-99.77682129762474</v>
      </c>
    </row>
    <row r="23" spans="1:8" ht="12.75">
      <c r="A23" s="1218">
        <v>16</v>
      </c>
      <c r="B23" s="1219" t="s">
        <v>1102</v>
      </c>
      <c r="C23" s="1220">
        <v>22.3</v>
      </c>
      <c r="D23" s="1221">
        <v>7.2</v>
      </c>
      <c r="E23" s="717">
        <v>4.7</v>
      </c>
      <c r="F23" s="1222">
        <v>1758.3333333333333</v>
      </c>
      <c r="G23" s="1223">
        <v>-67.71300448430493</v>
      </c>
      <c r="H23" s="1224">
        <v>-34.722222222222214</v>
      </c>
    </row>
    <row r="24" spans="1:8" ht="12.75">
      <c r="A24" s="1218">
        <v>17</v>
      </c>
      <c r="B24" s="1219" t="s">
        <v>1103</v>
      </c>
      <c r="C24" s="1220">
        <v>59.7</v>
      </c>
      <c r="D24" s="1221">
        <v>62.8</v>
      </c>
      <c r="E24" s="717">
        <v>64.9</v>
      </c>
      <c r="F24" s="1222">
        <v>23.60248447204971</v>
      </c>
      <c r="G24" s="1223">
        <v>5.192629815745377</v>
      </c>
      <c r="H24" s="1224">
        <v>3.3439490445859974</v>
      </c>
    </row>
    <row r="25" spans="1:8" ht="12.75">
      <c r="A25" s="1218">
        <v>18</v>
      </c>
      <c r="B25" s="1219" t="s">
        <v>1104</v>
      </c>
      <c r="C25" s="1220">
        <v>1.6</v>
      </c>
      <c r="D25" s="1221">
        <v>1.2</v>
      </c>
      <c r="E25" s="717">
        <v>0.9</v>
      </c>
      <c r="F25" s="1222">
        <v>-52.94117647058823</v>
      </c>
      <c r="G25" s="1223">
        <v>-25</v>
      </c>
      <c r="H25" s="1224">
        <v>-25</v>
      </c>
    </row>
    <row r="26" spans="1:8" ht="12.75">
      <c r="A26" s="1218">
        <v>19</v>
      </c>
      <c r="B26" s="1219" t="s">
        <v>1105</v>
      </c>
      <c r="C26" s="1220">
        <v>12.5</v>
      </c>
      <c r="D26" s="1221">
        <v>12.9</v>
      </c>
      <c r="E26" s="717">
        <v>26.3</v>
      </c>
      <c r="F26" s="1222">
        <v>-23.78048780487805</v>
      </c>
      <c r="G26" s="1223">
        <v>3.1999999999999744</v>
      </c>
      <c r="H26" s="1224">
        <v>103.87596899224806</v>
      </c>
    </row>
    <row r="27" spans="1:8" ht="12.75">
      <c r="A27" s="1218">
        <v>20</v>
      </c>
      <c r="B27" s="1219" t="s">
        <v>1106</v>
      </c>
      <c r="C27" s="1220">
        <v>219.5</v>
      </c>
      <c r="D27" s="1221">
        <v>322.9</v>
      </c>
      <c r="E27" s="717">
        <v>212.3</v>
      </c>
      <c r="F27" s="1222">
        <v>-1.9213583556747125</v>
      </c>
      <c r="G27" s="1223">
        <v>47.107061503416844</v>
      </c>
      <c r="H27" s="1224">
        <v>-34.25209043047383</v>
      </c>
    </row>
    <row r="28" spans="1:8" ht="12.75">
      <c r="A28" s="1218">
        <v>21</v>
      </c>
      <c r="B28" s="1219" t="s">
        <v>1107</v>
      </c>
      <c r="C28" s="1220">
        <v>370.3</v>
      </c>
      <c r="D28" s="1221">
        <v>472</v>
      </c>
      <c r="E28" s="717">
        <v>176.4</v>
      </c>
      <c r="F28" s="1222">
        <v>-4.488006190353374</v>
      </c>
      <c r="G28" s="1223">
        <v>27.46421820145828</v>
      </c>
      <c r="H28" s="1224">
        <v>-62.6271186440678</v>
      </c>
    </row>
    <row r="29" spans="1:8" ht="12.75">
      <c r="A29" s="1218"/>
      <c r="B29" s="1219" t="s">
        <v>1141</v>
      </c>
      <c r="C29" s="1220">
        <v>67.7</v>
      </c>
      <c r="D29" s="1221">
        <v>207.7</v>
      </c>
      <c r="E29" s="717">
        <v>40.6</v>
      </c>
      <c r="F29" s="1222">
        <v>74.93540051679585</v>
      </c>
      <c r="G29" s="1223">
        <v>206.79468242245196</v>
      </c>
      <c r="H29" s="1224">
        <v>-80.4525758305248</v>
      </c>
    </row>
    <row r="30" spans="1:8" ht="12.75">
      <c r="A30" s="1218"/>
      <c r="B30" s="1219" t="s">
        <v>1142</v>
      </c>
      <c r="C30" s="1220">
        <v>203.7</v>
      </c>
      <c r="D30" s="1221">
        <v>91.3</v>
      </c>
      <c r="E30" s="717">
        <v>19.8</v>
      </c>
      <c r="F30" s="1222">
        <v>-35.59911476446412</v>
      </c>
      <c r="G30" s="1223">
        <v>-55.17918507609229</v>
      </c>
      <c r="H30" s="1224">
        <v>-78.3132530120482</v>
      </c>
    </row>
    <row r="31" spans="1:8" ht="12.75">
      <c r="A31" s="1218"/>
      <c r="B31" s="1219" t="s">
        <v>1143</v>
      </c>
      <c r="C31" s="1220">
        <v>98.9</v>
      </c>
      <c r="D31" s="1221">
        <v>173</v>
      </c>
      <c r="E31" s="717">
        <v>116</v>
      </c>
      <c r="F31" s="1222">
        <v>202.44648318042817</v>
      </c>
      <c r="G31" s="1223">
        <v>74.92416582406474</v>
      </c>
      <c r="H31" s="1224">
        <v>-32.94797687861272</v>
      </c>
    </row>
    <row r="32" spans="1:8" ht="12.75">
      <c r="A32" s="1218">
        <v>22</v>
      </c>
      <c r="B32" s="1219" t="s">
        <v>1108</v>
      </c>
      <c r="C32" s="1220">
        <v>6.2</v>
      </c>
      <c r="D32" s="1221">
        <v>0</v>
      </c>
      <c r="E32" s="717">
        <v>3.3</v>
      </c>
      <c r="F32" s="1222">
        <v>-22.5</v>
      </c>
      <c r="G32" s="1223">
        <v>-100</v>
      </c>
      <c r="H32" s="1224" t="s">
        <v>636</v>
      </c>
    </row>
    <row r="33" spans="1:8" ht="12.75">
      <c r="A33" s="1218">
        <v>23</v>
      </c>
      <c r="B33" s="1219" t="s">
        <v>1109</v>
      </c>
      <c r="C33" s="1220">
        <v>27.6</v>
      </c>
      <c r="D33" s="1221">
        <v>93.1</v>
      </c>
      <c r="E33" s="717">
        <v>4.1</v>
      </c>
      <c r="F33" s="1222">
        <v>3350</v>
      </c>
      <c r="G33" s="1223">
        <v>237.31884057971013</v>
      </c>
      <c r="H33" s="1224">
        <v>-95.59613319011815</v>
      </c>
    </row>
    <row r="34" spans="1:8" ht="12.75">
      <c r="A34" s="1218">
        <v>24</v>
      </c>
      <c r="B34" s="1219" t="s">
        <v>1110</v>
      </c>
      <c r="C34" s="1220">
        <v>15.1</v>
      </c>
      <c r="D34" s="1221">
        <v>29.7</v>
      </c>
      <c r="E34" s="717">
        <v>13.1</v>
      </c>
      <c r="F34" s="1222">
        <v>81.92771084337352</v>
      </c>
      <c r="G34" s="1223">
        <v>96.68874172185431</v>
      </c>
      <c r="H34" s="1224">
        <v>-55.892255892255896</v>
      </c>
    </row>
    <row r="35" spans="1:8" ht="12.75">
      <c r="A35" s="1218">
        <v>25</v>
      </c>
      <c r="B35" s="1219" t="s">
        <v>1111</v>
      </c>
      <c r="C35" s="1220">
        <v>56.9</v>
      </c>
      <c r="D35" s="1221">
        <v>47.1</v>
      </c>
      <c r="E35" s="717">
        <v>27.1</v>
      </c>
      <c r="F35" s="1222">
        <v>34.83412322274879</v>
      </c>
      <c r="G35" s="1223">
        <v>-17.22319859402461</v>
      </c>
      <c r="H35" s="1224">
        <v>-42.462845010615716</v>
      </c>
    </row>
    <row r="36" spans="1:8" ht="12.75">
      <c r="A36" s="1218">
        <v>26</v>
      </c>
      <c r="B36" s="1219" t="s">
        <v>1112</v>
      </c>
      <c r="C36" s="1220">
        <v>4.5</v>
      </c>
      <c r="D36" s="1221">
        <v>4.2</v>
      </c>
      <c r="E36" s="717">
        <v>0</v>
      </c>
      <c r="F36" s="1222">
        <v>2.2727272727272663</v>
      </c>
      <c r="G36" s="1223">
        <v>-6.666666666666671</v>
      </c>
      <c r="H36" s="1224">
        <v>-100</v>
      </c>
    </row>
    <row r="37" spans="1:8" ht="12.75">
      <c r="A37" s="1218">
        <v>27</v>
      </c>
      <c r="B37" s="1219" t="s">
        <v>1113</v>
      </c>
      <c r="C37" s="1220">
        <v>26</v>
      </c>
      <c r="D37" s="1221">
        <v>63.5</v>
      </c>
      <c r="E37" s="717">
        <v>164.5</v>
      </c>
      <c r="F37" s="1222">
        <v>-67.13021491782554</v>
      </c>
      <c r="G37" s="1223">
        <v>144.23076923076925</v>
      </c>
      <c r="H37" s="1224">
        <v>159.0551181102362</v>
      </c>
    </row>
    <row r="38" spans="1:8" ht="12.75">
      <c r="A38" s="1218">
        <v>28</v>
      </c>
      <c r="B38" s="1219" t="s">
        <v>1114</v>
      </c>
      <c r="C38" s="1220">
        <v>48.6</v>
      </c>
      <c r="D38" s="1221">
        <v>54.8</v>
      </c>
      <c r="E38" s="717">
        <v>87.5</v>
      </c>
      <c r="F38" s="1222">
        <v>-19.269102990033232</v>
      </c>
      <c r="G38" s="1223">
        <v>12.757201646090536</v>
      </c>
      <c r="H38" s="1224">
        <v>59.67153284671534</v>
      </c>
    </row>
    <row r="39" spans="1:8" ht="12.75">
      <c r="A39" s="1218">
        <v>29</v>
      </c>
      <c r="B39" s="1219" t="s">
        <v>1115</v>
      </c>
      <c r="C39" s="1220">
        <v>24.2</v>
      </c>
      <c r="D39" s="1221">
        <v>18.5</v>
      </c>
      <c r="E39" s="717">
        <v>51.6</v>
      </c>
      <c r="F39" s="1222">
        <v>103.36134453781517</v>
      </c>
      <c r="G39" s="1223">
        <v>-23.55371900826448</v>
      </c>
      <c r="H39" s="1224">
        <v>178.9189189189189</v>
      </c>
    </row>
    <row r="40" spans="1:8" ht="12.75">
      <c r="A40" s="1218">
        <v>30</v>
      </c>
      <c r="B40" s="1219" t="s">
        <v>1116</v>
      </c>
      <c r="C40" s="1220">
        <v>42.4</v>
      </c>
      <c r="D40" s="1221">
        <v>15.8</v>
      </c>
      <c r="E40" s="717">
        <v>30.4</v>
      </c>
      <c r="F40" s="1222">
        <v>-28.499156829679578</v>
      </c>
      <c r="G40" s="1223">
        <v>-62.735849056603776</v>
      </c>
      <c r="H40" s="1224">
        <v>92.40506329113921</v>
      </c>
    </row>
    <row r="41" spans="1:8" ht="12.75">
      <c r="A41" s="1218">
        <v>31</v>
      </c>
      <c r="B41" s="1219" t="s">
        <v>1117</v>
      </c>
      <c r="C41" s="1220">
        <v>12.4</v>
      </c>
      <c r="D41" s="1221">
        <v>0.6</v>
      </c>
      <c r="E41" s="717">
        <v>23.4</v>
      </c>
      <c r="F41" s="1222">
        <v>-68.44783715012721</v>
      </c>
      <c r="G41" s="1223">
        <v>-95.16129032258064</v>
      </c>
      <c r="H41" s="1224">
        <v>3800</v>
      </c>
    </row>
    <row r="42" spans="1:8" ht="12.75">
      <c r="A42" s="1218">
        <v>32</v>
      </c>
      <c r="B42" s="1219" t="s">
        <v>1118</v>
      </c>
      <c r="C42" s="1220">
        <v>65.8</v>
      </c>
      <c r="D42" s="1221">
        <v>47.6</v>
      </c>
      <c r="E42" s="717">
        <v>8.3</v>
      </c>
      <c r="F42" s="1222">
        <v>-78.80837359098228</v>
      </c>
      <c r="G42" s="1223">
        <v>-27.659574468085097</v>
      </c>
      <c r="H42" s="1224">
        <v>-82.56302521008404</v>
      </c>
    </row>
    <row r="43" spans="1:8" ht="12.75">
      <c r="A43" s="1218">
        <v>33</v>
      </c>
      <c r="B43" s="1219" t="s">
        <v>1119</v>
      </c>
      <c r="C43" s="1220">
        <v>202.1</v>
      </c>
      <c r="D43" s="1221">
        <v>371.5</v>
      </c>
      <c r="E43" s="717">
        <v>381.5</v>
      </c>
      <c r="F43" s="1222">
        <v>-62.9242340854889</v>
      </c>
      <c r="G43" s="1223">
        <v>83.8198911429985</v>
      </c>
      <c r="H43" s="1224">
        <v>2.691790040376844</v>
      </c>
    </row>
    <row r="44" spans="1:8" ht="12.75">
      <c r="A44" s="1218">
        <v>34</v>
      </c>
      <c r="B44" s="1219" t="s">
        <v>164</v>
      </c>
      <c r="C44" s="1220">
        <v>69.4</v>
      </c>
      <c r="D44" s="1221">
        <v>17.8</v>
      </c>
      <c r="E44" s="717">
        <v>39.5</v>
      </c>
      <c r="F44" s="1222">
        <v>0.5797101449275317</v>
      </c>
      <c r="G44" s="1223">
        <v>-74.35158501440921</v>
      </c>
      <c r="H44" s="1224">
        <v>121.91011235955057</v>
      </c>
    </row>
    <row r="45" spans="1:8" ht="12.75">
      <c r="A45" s="1218">
        <v>35</v>
      </c>
      <c r="B45" s="1219" t="s">
        <v>1120</v>
      </c>
      <c r="C45" s="1220">
        <v>0</v>
      </c>
      <c r="D45" s="1221">
        <v>0</v>
      </c>
      <c r="E45" s="717">
        <v>0</v>
      </c>
      <c r="F45" s="1222" t="s">
        <v>636</v>
      </c>
      <c r="G45" s="1223" t="s">
        <v>636</v>
      </c>
      <c r="H45" s="1224" t="s">
        <v>636</v>
      </c>
    </row>
    <row r="46" spans="1:8" ht="12.75">
      <c r="A46" s="1218">
        <v>36</v>
      </c>
      <c r="B46" s="1219" t="s">
        <v>1121</v>
      </c>
      <c r="C46" s="1220">
        <v>133</v>
      </c>
      <c r="D46" s="1221">
        <v>144.1</v>
      </c>
      <c r="E46" s="717">
        <v>404.6</v>
      </c>
      <c r="F46" s="1222">
        <v>-22.222222222222214</v>
      </c>
      <c r="G46" s="1223">
        <v>8.345864661654119</v>
      </c>
      <c r="H46" s="1224">
        <v>180.77723802914647</v>
      </c>
    </row>
    <row r="47" spans="1:8" ht="12.75">
      <c r="A47" s="1218">
        <v>37</v>
      </c>
      <c r="B47" s="1219" t="s">
        <v>1122</v>
      </c>
      <c r="C47" s="1220">
        <v>25.7</v>
      </c>
      <c r="D47" s="1221">
        <v>33.8</v>
      </c>
      <c r="E47" s="717">
        <v>20.4</v>
      </c>
      <c r="F47" s="1222">
        <v>72.48322147651007</v>
      </c>
      <c r="G47" s="1223">
        <v>31.517509727626447</v>
      </c>
      <c r="H47" s="1224">
        <v>-39.64497041420118</v>
      </c>
    </row>
    <row r="48" spans="1:8" ht="12.75">
      <c r="A48" s="1218">
        <v>38</v>
      </c>
      <c r="B48" s="1219" t="s">
        <v>1123</v>
      </c>
      <c r="C48" s="1220">
        <v>70.9</v>
      </c>
      <c r="D48" s="1221">
        <v>36.9</v>
      </c>
      <c r="E48" s="717">
        <v>40.2</v>
      </c>
      <c r="F48" s="1222">
        <v>7.0996978851963775</v>
      </c>
      <c r="G48" s="1223">
        <v>-47.95486600846262</v>
      </c>
      <c r="H48" s="1224">
        <v>8.943089430894318</v>
      </c>
    </row>
    <row r="49" spans="1:8" ht="12.75">
      <c r="A49" s="1218">
        <v>39</v>
      </c>
      <c r="B49" s="1219" t="s">
        <v>1124</v>
      </c>
      <c r="C49" s="1220">
        <v>13.2</v>
      </c>
      <c r="D49" s="1221">
        <v>16.9</v>
      </c>
      <c r="E49" s="717">
        <v>63.7</v>
      </c>
      <c r="F49" s="1222">
        <v>-34.32835820895524</v>
      </c>
      <c r="G49" s="1223">
        <v>28.03030303030303</v>
      </c>
      <c r="H49" s="1224">
        <v>276.9230769230769</v>
      </c>
    </row>
    <row r="50" spans="1:8" ht="12.75">
      <c r="A50" s="1218">
        <v>40</v>
      </c>
      <c r="B50" s="1219" t="s">
        <v>1125</v>
      </c>
      <c r="C50" s="1220">
        <v>43.2</v>
      </c>
      <c r="D50" s="1221">
        <v>83.4</v>
      </c>
      <c r="E50" s="717">
        <v>42.9</v>
      </c>
      <c r="F50" s="1222">
        <v>-35.5223880597015</v>
      </c>
      <c r="G50" s="1223">
        <v>93.05555555555557</v>
      </c>
      <c r="H50" s="1224">
        <v>-48.5611510791367</v>
      </c>
    </row>
    <row r="51" spans="1:8" ht="12.75">
      <c r="A51" s="1218">
        <v>41</v>
      </c>
      <c r="B51" s="1219" t="s">
        <v>1126</v>
      </c>
      <c r="C51" s="1220">
        <v>63.6</v>
      </c>
      <c r="D51" s="1221">
        <v>63.9</v>
      </c>
      <c r="E51" s="717">
        <v>117.3</v>
      </c>
      <c r="F51" s="1222">
        <v>9.655172413793096</v>
      </c>
      <c r="G51" s="1223">
        <v>0.47169811320755173</v>
      </c>
      <c r="H51" s="1224">
        <v>83.56807511737091</v>
      </c>
    </row>
    <row r="52" spans="1:8" ht="12.75">
      <c r="A52" s="1218">
        <v>42</v>
      </c>
      <c r="B52" s="1219" t="s">
        <v>1127</v>
      </c>
      <c r="C52" s="1220">
        <v>16.1</v>
      </c>
      <c r="D52" s="1221">
        <v>7.2</v>
      </c>
      <c r="E52" s="717">
        <v>5.9</v>
      </c>
      <c r="F52" s="1222">
        <v>27.777777777777786</v>
      </c>
      <c r="G52" s="1223">
        <v>-55.279503105590074</v>
      </c>
      <c r="H52" s="1224">
        <v>-18.055555555555543</v>
      </c>
    </row>
    <row r="53" spans="1:8" ht="12.75">
      <c r="A53" s="1218">
        <v>43</v>
      </c>
      <c r="B53" s="1219" t="s">
        <v>1128</v>
      </c>
      <c r="C53" s="1220">
        <v>22.7</v>
      </c>
      <c r="D53" s="1221">
        <v>9.7</v>
      </c>
      <c r="E53" s="717">
        <v>16.8</v>
      </c>
      <c r="F53" s="1222">
        <v>114.15094339622641</v>
      </c>
      <c r="G53" s="1223">
        <v>-57.268722466960355</v>
      </c>
      <c r="H53" s="1224">
        <v>73.19587628865983</v>
      </c>
    </row>
    <row r="54" spans="1:8" ht="12.75">
      <c r="A54" s="1218">
        <v>44</v>
      </c>
      <c r="B54" s="1219" t="s">
        <v>1129</v>
      </c>
      <c r="C54" s="1220">
        <v>472.7</v>
      </c>
      <c r="D54" s="1221">
        <v>454.5</v>
      </c>
      <c r="E54" s="717">
        <v>490.3</v>
      </c>
      <c r="F54" s="1222">
        <v>28.94162575013638</v>
      </c>
      <c r="G54" s="1223">
        <v>-3.8502221281997038</v>
      </c>
      <c r="H54" s="1224">
        <v>7.876787678767869</v>
      </c>
    </row>
    <row r="55" spans="1:8" ht="12.75">
      <c r="A55" s="1218">
        <v>45</v>
      </c>
      <c r="B55" s="1219" t="s">
        <v>1130</v>
      </c>
      <c r="C55" s="1220">
        <v>823.5</v>
      </c>
      <c r="D55" s="1221">
        <v>602.5</v>
      </c>
      <c r="E55" s="717">
        <v>595.2</v>
      </c>
      <c r="F55" s="1222">
        <v>197.6147452114203</v>
      </c>
      <c r="G55" s="1223">
        <v>-26.83667273831209</v>
      </c>
      <c r="H55" s="1224">
        <v>-1.2116182572614065</v>
      </c>
    </row>
    <row r="56" spans="1:8" ht="12.75">
      <c r="A56" s="1218">
        <v>46</v>
      </c>
      <c r="B56" s="1219" t="s">
        <v>1131</v>
      </c>
      <c r="C56" s="1220">
        <v>177.9</v>
      </c>
      <c r="D56" s="1221">
        <v>25</v>
      </c>
      <c r="E56" s="717">
        <v>130.4</v>
      </c>
      <c r="F56" s="1222">
        <v>-1.1666666666666572</v>
      </c>
      <c r="G56" s="1223">
        <v>-85.94716132658797</v>
      </c>
      <c r="H56" s="1224">
        <v>421.6</v>
      </c>
    </row>
    <row r="57" spans="1:8" ht="12.75">
      <c r="A57" s="1218">
        <v>47</v>
      </c>
      <c r="B57" s="1219" t="s">
        <v>1132</v>
      </c>
      <c r="C57" s="1220">
        <v>6.9</v>
      </c>
      <c r="D57" s="1221">
        <v>0</v>
      </c>
      <c r="E57" s="717">
        <v>0.4</v>
      </c>
      <c r="F57" s="1222" t="s">
        <v>636</v>
      </c>
      <c r="G57" s="1223">
        <v>-100</v>
      </c>
      <c r="H57" s="1224" t="s">
        <v>636</v>
      </c>
    </row>
    <row r="58" spans="1:8" ht="12.75">
      <c r="A58" s="1218">
        <v>48</v>
      </c>
      <c r="B58" s="1219" t="s">
        <v>1133</v>
      </c>
      <c r="C58" s="1220">
        <v>0.6</v>
      </c>
      <c r="D58" s="1221">
        <v>0.2</v>
      </c>
      <c r="E58" s="717">
        <v>5.9</v>
      </c>
      <c r="F58" s="1222">
        <v>-66.66666666666666</v>
      </c>
      <c r="G58" s="1223">
        <v>-66.66666666666667</v>
      </c>
      <c r="H58" s="1224">
        <v>2850</v>
      </c>
    </row>
    <row r="59" spans="1:8" ht="12.75">
      <c r="A59" s="1218">
        <v>49</v>
      </c>
      <c r="B59" s="1219" t="s">
        <v>1134</v>
      </c>
      <c r="C59" s="1220">
        <v>270.8</v>
      </c>
      <c r="D59" s="1221">
        <v>177.1</v>
      </c>
      <c r="E59" s="717">
        <v>145.4</v>
      </c>
      <c r="F59" s="1222">
        <v>-31.99397287795078</v>
      </c>
      <c r="G59" s="1223">
        <v>-34.60118168389957</v>
      </c>
      <c r="H59" s="1224">
        <v>-17.899491812535302</v>
      </c>
    </row>
    <row r="60" spans="1:8" ht="12.75">
      <c r="A60" s="1218">
        <v>50</v>
      </c>
      <c r="B60" s="1219" t="s">
        <v>1135</v>
      </c>
      <c r="C60" s="1220">
        <v>0</v>
      </c>
      <c r="D60" s="1221">
        <v>0</v>
      </c>
      <c r="E60" s="717">
        <v>0</v>
      </c>
      <c r="F60" s="1222" t="s">
        <v>636</v>
      </c>
      <c r="G60" s="1223" t="s">
        <v>636</v>
      </c>
      <c r="H60" s="1224" t="s">
        <v>636</v>
      </c>
    </row>
    <row r="61" spans="1:8" ht="12.75">
      <c r="A61" s="1218">
        <v>51</v>
      </c>
      <c r="B61" s="1219" t="s">
        <v>1136</v>
      </c>
      <c r="C61" s="1220">
        <v>247.8</v>
      </c>
      <c r="D61" s="1221">
        <v>816.5</v>
      </c>
      <c r="E61" s="717">
        <v>1002.8</v>
      </c>
      <c r="F61" s="1222">
        <v>-38.20448877805486</v>
      </c>
      <c r="G61" s="1223">
        <v>229.49959644874895</v>
      </c>
      <c r="H61" s="1224">
        <v>22.81690140845069</v>
      </c>
    </row>
    <row r="62" spans="1:8" ht="12.75">
      <c r="A62" s="718"/>
      <c r="B62" s="368"/>
      <c r="C62" s="1220"/>
      <c r="D62" s="1221"/>
      <c r="E62" s="717"/>
      <c r="F62" s="1222"/>
      <c r="G62" s="1223"/>
      <c r="H62" s="1224"/>
    </row>
    <row r="63" spans="1:8" ht="12.75">
      <c r="A63" s="718"/>
      <c r="B63" s="391" t="s">
        <v>1137</v>
      </c>
      <c r="C63" s="1225">
        <v>1711.4</v>
      </c>
      <c r="D63" s="1226">
        <v>1214.435</v>
      </c>
      <c r="E63" s="1227">
        <v>1838.0410000000002</v>
      </c>
      <c r="F63" s="1228">
        <v>32.65638322610661</v>
      </c>
      <c r="G63" s="1229">
        <v>-29.03850648591802</v>
      </c>
      <c r="H63" s="1230">
        <v>51.3494752703933</v>
      </c>
    </row>
    <row r="64" spans="1:8" ht="12.75">
      <c r="A64" s="718"/>
      <c r="B64" s="1231"/>
      <c r="C64" s="1225"/>
      <c r="D64" s="1226"/>
      <c r="E64" s="1227"/>
      <c r="F64" s="1228"/>
      <c r="G64" s="1229"/>
      <c r="H64" s="1230"/>
    </row>
    <row r="65" spans="1:8" ht="13.5" thickBot="1">
      <c r="A65" s="1232"/>
      <c r="B65" s="1233" t="s">
        <v>1138</v>
      </c>
      <c r="C65" s="1234">
        <v>7079.3</v>
      </c>
      <c r="D65" s="1235">
        <v>6496.8</v>
      </c>
      <c r="E65" s="1236">
        <v>7287.3</v>
      </c>
      <c r="F65" s="1237">
        <v>1.9455084818985426</v>
      </c>
      <c r="G65" s="1238">
        <v>-8.228214653991202</v>
      </c>
      <c r="H65" s="1239">
        <v>12.167528629479122</v>
      </c>
    </row>
    <row r="66" spans="1:8" ht="3.75" customHeight="1">
      <c r="A66" s="275"/>
      <c r="B66" s="1240"/>
      <c r="C66" s="275"/>
      <c r="D66" s="275"/>
      <c r="E66" s="1201"/>
      <c r="F66" s="275"/>
      <c r="G66" s="275"/>
      <c r="H66" s="275"/>
    </row>
    <row r="67" spans="1:8" ht="12.75">
      <c r="A67" s="275"/>
      <c r="B67" s="396" t="s">
        <v>1139</v>
      </c>
      <c r="C67" s="275"/>
      <c r="D67" s="275"/>
      <c r="E67" s="1201"/>
      <c r="F67" s="275"/>
      <c r="G67" s="275"/>
      <c r="H67" s="275"/>
    </row>
    <row r="68" spans="1:8" ht="12.75">
      <c r="A68" s="275"/>
      <c r="B68" s="1241" t="s">
        <v>1140</v>
      </c>
      <c r="C68" s="275"/>
      <c r="D68" s="275"/>
      <c r="E68" s="1201"/>
      <c r="F68" s="275"/>
      <c r="G68" s="275"/>
      <c r="H68" s="275"/>
    </row>
  </sheetData>
  <sheetProtection/>
  <mergeCells count="5">
    <mergeCell ref="A1:H1"/>
    <mergeCell ref="A2:H2"/>
    <mergeCell ref="A4:H4"/>
    <mergeCell ref="C5:E5"/>
    <mergeCell ref="F5:H5"/>
  </mergeCells>
  <printOptions horizontalCentered="1"/>
  <pageMargins left="0.75" right="0.75" top="0.5" bottom="0.25" header="0.5" footer="0.5"/>
  <pageSetup fitToHeight="1" fitToWidth="1" horizontalDpi="600" verticalDpi="600" orientation="portrait" scale="88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3.57421875" style="0" customWidth="1"/>
    <col min="2" max="2" width="25.421875" style="0" customWidth="1"/>
  </cols>
  <sheetData>
    <row r="1" spans="1:8" ht="12.75">
      <c r="A1" s="1627" t="s">
        <v>998</v>
      </c>
      <c r="B1" s="1627"/>
      <c r="C1" s="1627"/>
      <c r="D1" s="1627"/>
      <c r="E1" s="1627"/>
      <c r="F1" s="1627"/>
      <c r="G1" s="1627"/>
      <c r="H1" s="1627"/>
    </row>
    <row r="2" spans="1:8" ht="15.75">
      <c r="A2" s="1838" t="s">
        <v>693</v>
      </c>
      <c r="B2" s="1838"/>
      <c r="C2" s="1838"/>
      <c r="D2" s="1838"/>
      <c r="E2" s="1838"/>
      <c r="F2" s="1838"/>
      <c r="G2" s="1838"/>
      <c r="H2" s="1838"/>
    </row>
    <row r="3" spans="1:8" ht="12.75">
      <c r="A3" s="431"/>
      <c r="B3" s="431"/>
      <c r="C3" s="431"/>
      <c r="D3" s="431"/>
      <c r="E3" s="578"/>
      <c r="F3" s="431"/>
      <c r="G3" s="431"/>
      <c r="H3" s="431"/>
    </row>
    <row r="4" spans="1:8" ht="13.5" thickBot="1">
      <c r="A4" s="1839" t="s">
        <v>73</v>
      </c>
      <c r="B4" s="1839"/>
      <c r="C4" s="1839"/>
      <c r="D4" s="1839"/>
      <c r="E4" s="1839"/>
      <c r="F4" s="1839"/>
      <c r="G4" s="1839"/>
      <c r="H4" s="1839"/>
    </row>
    <row r="5" spans="1:8" ht="12.75">
      <c r="A5" s="1242"/>
      <c r="B5" s="1243"/>
      <c r="C5" s="1843" t="str">
        <f>'X-IND'!C5:E5</f>
        <v>First Two Months</v>
      </c>
      <c r="D5" s="1844"/>
      <c r="E5" s="1845"/>
      <c r="F5" s="1846" t="s">
        <v>407</v>
      </c>
      <c r="G5" s="1846"/>
      <c r="H5" s="1847"/>
    </row>
    <row r="6" spans="1:8" ht="12.75">
      <c r="A6" s="1244"/>
      <c r="B6" s="1245"/>
      <c r="C6" s="1246" t="str">
        <f>'X-IND'!C6</f>
        <v>2006/07</v>
      </c>
      <c r="D6" s="1247" t="str">
        <f>'X-IND'!D6</f>
        <v>2007/08P</v>
      </c>
      <c r="E6" s="1248" t="str">
        <f>'X-IND'!E6</f>
        <v>2008/09P</v>
      </c>
      <c r="F6" s="1249" t="str">
        <f>'X-IND'!F6</f>
        <v>2006/07</v>
      </c>
      <c r="G6" s="1247" t="str">
        <f>'X-IND'!G6</f>
        <v>2007/08</v>
      </c>
      <c r="H6" s="1250" t="str">
        <f>'X-IND'!H6</f>
        <v>2008/09</v>
      </c>
    </row>
    <row r="7" spans="1:8" ht="12.75">
      <c r="A7" s="1251"/>
      <c r="B7" s="1252" t="s">
        <v>1086</v>
      </c>
      <c r="C7" s="1253">
        <v>2596.5</v>
      </c>
      <c r="D7" s="1254">
        <v>2302.7</v>
      </c>
      <c r="E7" s="1255">
        <v>4810.3</v>
      </c>
      <c r="F7" s="1256">
        <v>4.524777585443445</v>
      </c>
      <c r="G7" s="1257">
        <v>-11.315232043134998</v>
      </c>
      <c r="H7" s="1258">
        <v>108.89824988057507</v>
      </c>
    </row>
    <row r="8" spans="1:8" ht="12.75">
      <c r="A8" s="1259">
        <v>1</v>
      </c>
      <c r="B8" s="1260" t="s">
        <v>1144</v>
      </c>
      <c r="C8" s="1261">
        <v>44.4</v>
      </c>
      <c r="D8" s="1262">
        <v>38.3</v>
      </c>
      <c r="E8" s="1263">
        <v>23.2</v>
      </c>
      <c r="F8" s="637">
        <v>-22.241681260945725</v>
      </c>
      <c r="G8" s="1264">
        <v>-13.738738738738746</v>
      </c>
      <c r="H8" s="1265">
        <v>-39.425587467362924</v>
      </c>
    </row>
    <row r="9" spans="1:8" ht="12.75">
      <c r="A9" s="1259">
        <v>2</v>
      </c>
      <c r="B9" s="1260" t="s">
        <v>1105</v>
      </c>
      <c r="C9" s="1261">
        <v>3.2</v>
      </c>
      <c r="D9" s="1262">
        <v>19.4</v>
      </c>
      <c r="E9" s="1263">
        <v>84.7</v>
      </c>
      <c r="F9" s="637">
        <v>10.34482758620689</v>
      </c>
      <c r="G9" s="1264">
        <v>506.25</v>
      </c>
      <c r="H9" s="1265">
        <v>336.59793814432993</v>
      </c>
    </row>
    <row r="10" spans="1:8" ht="12.75">
      <c r="A10" s="1259">
        <v>3</v>
      </c>
      <c r="B10" s="1260" t="s">
        <v>1145</v>
      </c>
      <c r="C10" s="1261">
        <v>43.8</v>
      </c>
      <c r="D10" s="1262">
        <v>11.7</v>
      </c>
      <c r="E10" s="1263">
        <v>29.8</v>
      </c>
      <c r="F10" s="637">
        <v>157.64705882352945</v>
      </c>
      <c r="G10" s="1264">
        <v>-73.28767123287672</v>
      </c>
      <c r="H10" s="1265">
        <v>154.70085470085468</v>
      </c>
    </row>
    <row r="11" spans="1:8" ht="12.75">
      <c r="A11" s="1259">
        <v>4</v>
      </c>
      <c r="B11" s="1260" t="s">
        <v>1146</v>
      </c>
      <c r="C11" s="1261">
        <v>0</v>
      </c>
      <c r="D11" s="1262">
        <v>0</v>
      </c>
      <c r="E11" s="1263">
        <v>0</v>
      </c>
      <c r="F11" s="637" t="s">
        <v>636</v>
      </c>
      <c r="G11" s="1264" t="s">
        <v>636</v>
      </c>
      <c r="H11" s="1265" t="s">
        <v>636</v>
      </c>
    </row>
    <row r="12" spans="1:8" ht="12.75">
      <c r="A12" s="1259">
        <v>5</v>
      </c>
      <c r="B12" s="1260" t="s">
        <v>1117</v>
      </c>
      <c r="C12" s="1261">
        <v>204.8</v>
      </c>
      <c r="D12" s="1262">
        <v>51.7</v>
      </c>
      <c r="E12" s="1263">
        <v>176.1</v>
      </c>
      <c r="F12" s="637">
        <v>0.34296913277805174</v>
      </c>
      <c r="G12" s="1264">
        <v>-74.755859375</v>
      </c>
      <c r="H12" s="1265">
        <v>240.6189555125726</v>
      </c>
    </row>
    <row r="13" spans="1:8" ht="12.75">
      <c r="A13" s="1259">
        <v>6</v>
      </c>
      <c r="B13" s="1260" t="s">
        <v>164</v>
      </c>
      <c r="C13" s="1261">
        <v>71.9</v>
      </c>
      <c r="D13" s="1262">
        <v>63.4</v>
      </c>
      <c r="E13" s="1263">
        <v>2191.5</v>
      </c>
      <c r="F13" s="637">
        <v>63.409090909090935</v>
      </c>
      <c r="G13" s="1264">
        <v>-11.821974965229487</v>
      </c>
      <c r="H13" s="1265">
        <v>3356.6246056782334</v>
      </c>
    </row>
    <row r="14" spans="1:8" ht="12.75">
      <c r="A14" s="1259">
        <v>7</v>
      </c>
      <c r="B14" s="1260" t="s">
        <v>1147</v>
      </c>
      <c r="C14" s="1261">
        <v>958.9</v>
      </c>
      <c r="D14" s="1262">
        <v>1263.4</v>
      </c>
      <c r="E14" s="1263">
        <v>968.3</v>
      </c>
      <c r="F14" s="637">
        <v>1.7400530503978757</v>
      </c>
      <c r="G14" s="1264">
        <v>31.7551360934404</v>
      </c>
      <c r="H14" s="1265">
        <v>-23.357606458762064</v>
      </c>
    </row>
    <row r="15" spans="1:8" ht="12.75">
      <c r="A15" s="1259">
        <v>8</v>
      </c>
      <c r="B15" s="1260" t="s">
        <v>1148</v>
      </c>
      <c r="C15" s="1261">
        <v>9.3</v>
      </c>
      <c r="D15" s="1262">
        <v>4.7</v>
      </c>
      <c r="E15" s="1263">
        <v>1.8</v>
      </c>
      <c r="F15" s="637">
        <v>158.33333333333337</v>
      </c>
      <c r="G15" s="1264">
        <v>-49.46236559139785</v>
      </c>
      <c r="H15" s="1265">
        <v>-61.702127659574465</v>
      </c>
    </row>
    <row r="16" spans="1:8" ht="12.75">
      <c r="A16" s="1259">
        <v>9</v>
      </c>
      <c r="B16" s="1260" t="s">
        <v>1149</v>
      </c>
      <c r="C16" s="1261">
        <v>62.5</v>
      </c>
      <c r="D16" s="1262">
        <v>44.8</v>
      </c>
      <c r="E16" s="1263">
        <v>61.4</v>
      </c>
      <c r="F16" s="637">
        <v>-15.994623655913983</v>
      </c>
      <c r="G16" s="1264">
        <v>-28.32</v>
      </c>
      <c r="H16" s="1265">
        <v>37.053571428571445</v>
      </c>
    </row>
    <row r="17" spans="1:8" ht="12.75">
      <c r="A17" s="1259">
        <v>10</v>
      </c>
      <c r="B17" s="1260" t="s">
        <v>1150</v>
      </c>
      <c r="C17" s="1261">
        <v>78.2</v>
      </c>
      <c r="D17" s="1262">
        <v>29</v>
      </c>
      <c r="E17" s="1263">
        <v>81.8</v>
      </c>
      <c r="F17" s="637">
        <v>95.01246882793018</v>
      </c>
      <c r="G17" s="1264">
        <v>-62.9156010230179</v>
      </c>
      <c r="H17" s="1265">
        <v>182.06896551724145</v>
      </c>
    </row>
    <row r="18" spans="1:8" ht="12.75">
      <c r="A18" s="1259">
        <v>11</v>
      </c>
      <c r="B18" s="1260" t="s">
        <v>1151</v>
      </c>
      <c r="C18" s="1261">
        <v>47</v>
      </c>
      <c r="D18" s="1262">
        <v>14.2</v>
      </c>
      <c r="E18" s="1263">
        <v>21.2</v>
      </c>
      <c r="F18" s="637">
        <v>339.25233644859816</v>
      </c>
      <c r="G18" s="1264">
        <v>-69.7872340425532</v>
      </c>
      <c r="H18" s="1265">
        <v>49.29577464788733</v>
      </c>
    </row>
    <row r="19" spans="1:8" ht="12.75">
      <c r="A19" s="1259">
        <v>12</v>
      </c>
      <c r="B19" s="1260" t="s">
        <v>1152</v>
      </c>
      <c r="C19" s="1261">
        <v>1072.5</v>
      </c>
      <c r="D19" s="1262">
        <v>762.1</v>
      </c>
      <c r="E19" s="1263">
        <v>1170.5</v>
      </c>
      <c r="F19" s="637">
        <v>-1.3974441482026094</v>
      </c>
      <c r="G19" s="1264">
        <v>-28.941724941724956</v>
      </c>
      <c r="H19" s="1265">
        <v>53.58876787823121</v>
      </c>
    </row>
    <row r="20" spans="1:8" ht="12.75">
      <c r="A20" s="1251"/>
      <c r="B20" s="1266"/>
      <c r="C20" s="1261"/>
      <c r="D20" s="1262"/>
      <c r="E20" s="1263"/>
      <c r="F20" s="637"/>
      <c r="G20" s="1264"/>
      <c r="H20" s="1265"/>
    </row>
    <row r="21" spans="1:8" ht="12.75">
      <c r="A21" s="1251"/>
      <c r="B21" s="1267" t="s">
        <v>1137</v>
      </c>
      <c r="C21" s="1268">
        <v>534</v>
      </c>
      <c r="D21" s="1269">
        <v>1090.3</v>
      </c>
      <c r="E21" s="1270">
        <v>1364.9</v>
      </c>
      <c r="F21" s="1271">
        <v>-38.49343469246722</v>
      </c>
      <c r="G21" s="1272">
        <v>104.17602996254683</v>
      </c>
      <c r="H21" s="1273">
        <v>25.185728698523207</v>
      </c>
    </row>
    <row r="22" spans="1:8" ht="12.75">
      <c r="A22" s="1251"/>
      <c r="B22" s="1266"/>
      <c r="C22" s="1268"/>
      <c r="D22" s="1269"/>
      <c r="E22" s="1274"/>
      <c r="F22" s="1271"/>
      <c r="G22" s="1272"/>
      <c r="H22" s="1273"/>
    </row>
    <row r="23" spans="1:8" ht="13.5" thickBot="1">
      <c r="A23" s="1275"/>
      <c r="B23" s="1276" t="s">
        <v>1153</v>
      </c>
      <c r="C23" s="1277">
        <v>3130.5</v>
      </c>
      <c r="D23" s="1278">
        <v>3393</v>
      </c>
      <c r="E23" s="1279">
        <v>6175.2</v>
      </c>
      <c r="F23" s="1280">
        <v>-6.616352951704812</v>
      </c>
      <c r="G23" s="1281">
        <v>8.385241974125535</v>
      </c>
      <c r="H23" s="1282">
        <v>81.99823165340405</v>
      </c>
    </row>
    <row r="24" spans="1:8" ht="12.75">
      <c r="A24" s="719"/>
      <c r="B24" s="431"/>
      <c r="C24" s="1283"/>
      <c r="D24" s="1283"/>
      <c r="E24" s="1284"/>
      <c r="F24" s="1283"/>
      <c r="G24" s="1283"/>
      <c r="H24" s="1283"/>
    </row>
    <row r="25" spans="1:8" ht="12.75">
      <c r="A25" s="1285" t="s">
        <v>1139</v>
      </c>
      <c r="B25" s="431"/>
      <c r="C25" s="1283"/>
      <c r="D25" s="1283"/>
      <c r="E25" s="1284"/>
      <c r="F25" s="1283"/>
      <c r="G25" s="1283"/>
      <c r="H25" s="1283"/>
    </row>
  </sheetData>
  <sheetProtection/>
  <mergeCells count="5">
    <mergeCell ref="A1:H1"/>
    <mergeCell ref="A2:H2"/>
    <mergeCell ref="A4:H4"/>
    <mergeCell ref="C5:E5"/>
    <mergeCell ref="F5:H5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PageLayoutView="0" workbookViewId="0" topLeftCell="A1">
      <selection activeCell="J63" sqref="J63"/>
    </sheetView>
  </sheetViews>
  <sheetFormatPr defaultColWidth="9.140625" defaultRowHeight="12.75"/>
  <cols>
    <col min="1" max="1" width="3.7109375" style="0" customWidth="1"/>
    <col min="2" max="2" width="22.7109375" style="0" customWidth="1"/>
    <col min="8" max="8" width="10.28125" style="0" customWidth="1"/>
  </cols>
  <sheetData>
    <row r="1" spans="1:8" s="76" customFormat="1" ht="12.75">
      <c r="A1" s="1627" t="s">
        <v>1266</v>
      </c>
      <c r="B1" s="1627"/>
      <c r="C1" s="1627"/>
      <c r="D1" s="1627"/>
      <c r="E1" s="1627"/>
      <c r="F1" s="1627"/>
      <c r="G1" s="1627"/>
      <c r="H1" s="1627"/>
    </row>
    <row r="2" spans="1:8" ht="15.75">
      <c r="A2" s="1838" t="s">
        <v>694</v>
      </c>
      <c r="B2" s="1838"/>
      <c r="C2" s="1838"/>
      <c r="D2" s="1838"/>
      <c r="E2" s="1838"/>
      <c r="F2" s="1838"/>
      <c r="G2" s="1838"/>
      <c r="H2" s="1838"/>
    </row>
    <row r="3" spans="1:8" ht="3.75" customHeight="1">
      <c r="A3" s="1286"/>
      <c r="B3" s="431"/>
      <c r="C3" s="431"/>
      <c r="D3" s="431"/>
      <c r="E3" s="578"/>
      <c r="F3" s="431"/>
      <c r="G3" s="431"/>
      <c r="H3" s="431"/>
    </row>
    <row r="4" spans="1:8" ht="13.5" thickBot="1">
      <c r="A4" s="1839" t="s">
        <v>73</v>
      </c>
      <c r="B4" s="1839"/>
      <c r="C4" s="1839"/>
      <c r="D4" s="1839"/>
      <c r="E4" s="1839"/>
      <c r="F4" s="1839"/>
      <c r="G4" s="1839"/>
      <c r="H4" s="1839"/>
    </row>
    <row r="5" spans="1:8" ht="12.75">
      <c r="A5" s="1242"/>
      <c r="B5" s="1243"/>
      <c r="C5" s="1843" t="str">
        <f>'X-IND'!C5:E5</f>
        <v>First Two Months</v>
      </c>
      <c r="D5" s="1844"/>
      <c r="E5" s="1845"/>
      <c r="F5" s="1846" t="s">
        <v>407</v>
      </c>
      <c r="G5" s="1846"/>
      <c r="H5" s="1847"/>
    </row>
    <row r="6" spans="1:8" ht="12.75">
      <c r="A6" s="1244"/>
      <c r="B6" s="1245"/>
      <c r="C6" s="1246" t="str">
        <f>'X-Others'!C6</f>
        <v>2006/07</v>
      </c>
      <c r="D6" s="1247" t="str">
        <f>'X-Others'!D6</f>
        <v>2007/08P</v>
      </c>
      <c r="E6" s="1248" t="str">
        <f>'X-Others'!E6</f>
        <v>2008/09P</v>
      </c>
      <c r="F6" s="1249" t="str">
        <f>'X-Others'!F6</f>
        <v>2006/07</v>
      </c>
      <c r="G6" s="1247" t="str">
        <f>'X-Others'!G6</f>
        <v>2007/08</v>
      </c>
      <c r="H6" s="1290" t="str">
        <f>'X-Others'!H6</f>
        <v>2008/09</v>
      </c>
    </row>
    <row r="7" spans="1:8" ht="12.75">
      <c r="A7" s="1251"/>
      <c r="B7" s="1252" t="s">
        <v>1086</v>
      </c>
      <c r="C7" s="1253">
        <v>14345.637</v>
      </c>
      <c r="D7" s="1254">
        <v>14808.273000000001</v>
      </c>
      <c r="E7" s="1287">
        <v>20019.561999999998</v>
      </c>
      <c r="F7" s="1256">
        <v>12.284067250043051</v>
      </c>
      <c r="G7" s="1257">
        <v>3.224924762839038</v>
      </c>
      <c r="H7" s="1258">
        <v>35.19174045481196</v>
      </c>
    </row>
    <row r="8" spans="1:8" ht="12.75">
      <c r="A8" s="1259">
        <v>1</v>
      </c>
      <c r="B8" s="1288" t="s">
        <v>1154</v>
      </c>
      <c r="C8" s="1261">
        <v>118.7</v>
      </c>
      <c r="D8" s="1262">
        <v>225.2</v>
      </c>
      <c r="E8" s="1263">
        <v>336.6</v>
      </c>
      <c r="F8" s="637">
        <v>82.05521472392638</v>
      </c>
      <c r="G8" s="1264">
        <v>89.72198820556025</v>
      </c>
      <c r="H8" s="1265">
        <v>49.46714031971581</v>
      </c>
    </row>
    <row r="9" spans="1:8" ht="12.75">
      <c r="A9" s="1259">
        <v>2</v>
      </c>
      <c r="B9" s="1288" t="s">
        <v>1155</v>
      </c>
      <c r="C9" s="1261">
        <v>74.01</v>
      </c>
      <c r="D9" s="1262">
        <v>88.47800000000001</v>
      </c>
      <c r="E9" s="1263">
        <v>73.331</v>
      </c>
      <c r="F9" s="637">
        <v>85.62829194883372</v>
      </c>
      <c r="G9" s="1264">
        <v>19.548709633833255</v>
      </c>
      <c r="H9" s="1265">
        <v>-17.119509934673033</v>
      </c>
    </row>
    <row r="10" spans="1:8" ht="12.75">
      <c r="A10" s="1259">
        <v>3</v>
      </c>
      <c r="B10" s="1288" t="s">
        <v>1156</v>
      </c>
      <c r="C10" s="1261">
        <v>95.9</v>
      </c>
      <c r="D10" s="1262">
        <v>15.4</v>
      </c>
      <c r="E10" s="1263">
        <v>86.1</v>
      </c>
      <c r="F10" s="637">
        <v>36.609686609686634</v>
      </c>
      <c r="G10" s="1264">
        <v>-83.94160583941607</v>
      </c>
      <c r="H10" s="1265">
        <v>459.0909090909091</v>
      </c>
    </row>
    <row r="11" spans="1:8" ht="12.75">
      <c r="A11" s="1259">
        <v>4</v>
      </c>
      <c r="B11" s="1288" t="s">
        <v>1157</v>
      </c>
      <c r="C11" s="1261">
        <v>57.6</v>
      </c>
      <c r="D11" s="1262">
        <v>36.9</v>
      </c>
      <c r="E11" s="1263">
        <v>10.6</v>
      </c>
      <c r="F11" s="637">
        <v>171.69811320754718</v>
      </c>
      <c r="G11" s="1264">
        <v>-35.9375</v>
      </c>
      <c r="H11" s="1265">
        <v>-71.27371273712737</v>
      </c>
    </row>
    <row r="12" spans="1:8" ht="12.75">
      <c r="A12" s="1259">
        <v>5</v>
      </c>
      <c r="B12" s="1288" t="s">
        <v>1158</v>
      </c>
      <c r="C12" s="1261">
        <v>48.9</v>
      </c>
      <c r="D12" s="1262">
        <v>43</v>
      </c>
      <c r="E12" s="1263">
        <v>81</v>
      </c>
      <c r="F12" s="637">
        <v>468.6046511627908</v>
      </c>
      <c r="G12" s="1264">
        <v>-12.06543967280163</v>
      </c>
      <c r="H12" s="1265">
        <v>88.37209302325581</v>
      </c>
    </row>
    <row r="13" spans="1:8" ht="12.75">
      <c r="A13" s="1259">
        <v>6</v>
      </c>
      <c r="B13" s="1288" t="s">
        <v>1159</v>
      </c>
      <c r="C13" s="1261">
        <v>402.6</v>
      </c>
      <c r="D13" s="1262">
        <v>232.2</v>
      </c>
      <c r="E13" s="1263">
        <v>374.6</v>
      </c>
      <c r="F13" s="637">
        <v>44.820143884892104</v>
      </c>
      <c r="G13" s="1264">
        <v>-42.32488822652758</v>
      </c>
      <c r="H13" s="1265">
        <v>61.32644272179158</v>
      </c>
    </row>
    <row r="14" spans="1:8" ht="12.75">
      <c r="A14" s="1259">
        <v>7</v>
      </c>
      <c r="B14" s="1288" t="s">
        <v>1160</v>
      </c>
      <c r="C14" s="1261">
        <v>113.8</v>
      </c>
      <c r="D14" s="1262">
        <v>54.7</v>
      </c>
      <c r="E14" s="1263">
        <v>0</v>
      </c>
      <c r="F14" s="637">
        <v>-52.76048152760482</v>
      </c>
      <c r="G14" s="1264">
        <v>-51.933216168717045</v>
      </c>
      <c r="H14" s="1265" t="s">
        <v>636</v>
      </c>
    </row>
    <row r="15" spans="1:8" ht="12.75">
      <c r="A15" s="1259">
        <v>8</v>
      </c>
      <c r="B15" s="1288" t="s">
        <v>1095</v>
      </c>
      <c r="C15" s="1261">
        <v>450.5</v>
      </c>
      <c r="D15" s="1262">
        <v>408</v>
      </c>
      <c r="E15" s="1263">
        <v>619.6</v>
      </c>
      <c r="F15" s="637">
        <v>-56.51964096129717</v>
      </c>
      <c r="G15" s="1264">
        <v>-9.433962264150935</v>
      </c>
      <c r="H15" s="1265">
        <v>51.86274509803923</v>
      </c>
    </row>
    <row r="16" spans="1:8" ht="12.75">
      <c r="A16" s="1259">
        <v>9</v>
      </c>
      <c r="B16" s="1288" t="s">
        <v>1161</v>
      </c>
      <c r="C16" s="1261">
        <v>72.5</v>
      </c>
      <c r="D16" s="1262">
        <v>71.5</v>
      </c>
      <c r="E16" s="1263">
        <v>82.5</v>
      </c>
      <c r="F16" s="637">
        <v>92.8191489361702</v>
      </c>
      <c r="G16" s="1264">
        <v>-1.3793103448275872</v>
      </c>
      <c r="H16" s="1265">
        <v>15.384615384615373</v>
      </c>
    </row>
    <row r="17" spans="1:8" ht="12.75">
      <c r="A17" s="1259">
        <v>10</v>
      </c>
      <c r="B17" s="1288" t="s">
        <v>1162</v>
      </c>
      <c r="C17" s="1261">
        <v>158.017</v>
      </c>
      <c r="D17" s="1262">
        <v>528.501</v>
      </c>
      <c r="E17" s="1263">
        <v>1151.34</v>
      </c>
      <c r="F17" s="637">
        <v>-22.120749137506166</v>
      </c>
      <c r="G17" s="1264">
        <v>234.45831777593548</v>
      </c>
      <c r="H17" s="1265">
        <v>117.85010813603</v>
      </c>
    </row>
    <row r="18" spans="1:8" ht="12.75">
      <c r="A18" s="1259">
        <v>11</v>
      </c>
      <c r="B18" s="1288" t="s">
        <v>1163</v>
      </c>
      <c r="C18" s="1261">
        <v>10.8</v>
      </c>
      <c r="D18" s="1262">
        <v>9.1</v>
      </c>
      <c r="E18" s="1263">
        <v>9</v>
      </c>
      <c r="F18" s="637">
        <v>125</v>
      </c>
      <c r="G18" s="1264">
        <v>-15.740740740740748</v>
      </c>
      <c r="H18" s="1265">
        <v>-1.098901098901095</v>
      </c>
    </row>
    <row r="19" spans="1:8" ht="12.75">
      <c r="A19" s="1259">
        <v>12</v>
      </c>
      <c r="B19" s="1288" t="s">
        <v>1164</v>
      </c>
      <c r="C19" s="1261">
        <v>117.8</v>
      </c>
      <c r="D19" s="1262">
        <v>101.6</v>
      </c>
      <c r="E19" s="1263">
        <v>109.4</v>
      </c>
      <c r="F19" s="637">
        <v>-17.85216178521617</v>
      </c>
      <c r="G19" s="1264">
        <v>-13.752122241086596</v>
      </c>
      <c r="H19" s="1265">
        <v>7.677165354330711</v>
      </c>
    </row>
    <row r="20" spans="1:8" ht="12.75">
      <c r="A20" s="1259">
        <v>13</v>
      </c>
      <c r="B20" s="1288" t="s">
        <v>1165</v>
      </c>
      <c r="C20" s="1261">
        <v>29.9</v>
      </c>
      <c r="D20" s="1262">
        <v>40.1</v>
      </c>
      <c r="E20" s="1263">
        <v>55.5</v>
      </c>
      <c r="F20" s="637">
        <v>-9.393939393939405</v>
      </c>
      <c r="G20" s="1264">
        <v>34.11371237458192</v>
      </c>
      <c r="H20" s="1265">
        <v>38.403990024937684</v>
      </c>
    </row>
    <row r="21" spans="1:8" ht="12.75">
      <c r="A21" s="1259">
        <v>14</v>
      </c>
      <c r="B21" s="1288" t="s">
        <v>1166</v>
      </c>
      <c r="C21" s="1261">
        <v>16.2</v>
      </c>
      <c r="D21" s="1262">
        <v>15.4</v>
      </c>
      <c r="E21" s="1263">
        <v>18.7</v>
      </c>
      <c r="F21" s="637">
        <v>16.54676258992805</v>
      </c>
      <c r="G21" s="1264">
        <v>-4.938271604938265</v>
      </c>
      <c r="H21" s="1265">
        <v>21.428571428571416</v>
      </c>
    </row>
    <row r="22" spans="1:8" ht="12.75">
      <c r="A22" s="1259">
        <v>15</v>
      </c>
      <c r="B22" s="1288" t="s">
        <v>1167</v>
      </c>
      <c r="C22" s="1261">
        <v>297.7</v>
      </c>
      <c r="D22" s="1262">
        <v>364.5</v>
      </c>
      <c r="E22" s="1263">
        <v>396.2</v>
      </c>
      <c r="F22" s="637">
        <v>37.315498154981555</v>
      </c>
      <c r="G22" s="1264">
        <v>22.438696674504527</v>
      </c>
      <c r="H22" s="1265">
        <v>8.696844993141298</v>
      </c>
    </row>
    <row r="23" spans="1:8" ht="12.75">
      <c r="A23" s="1259">
        <v>16</v>
      </c>
      <c r="B23" s="1288" t="s">
        <v>1168</v>
      </c>
      <c r="C23" s="1261">
        <v>53.2</v>
      </c>
      <c r="D23" s="1262">
        <v>62</v>
      </c>
      <c r="E23" s="1263">
        <v>97.2</v>
      </c>
      <c r="F23" s="637">
        <v>72.72727272727275</v>
      </c>
      <c r="G23" s="1264">
        <v>16.54135338345864</v>
      </c>
      <c r="H23" s="1265">
        <v>56.7741935483871</v>
      </c>
    </row>
    <row r="24" spans="1:8" ht="12.75">
      <c r="A24" s="1259">
        <v>17</v>
      </c>
      <c r="B24" s="1288" t="s">
        <v>1099</v>
      </c>
      <c r="C24" s="1261">
        <v>125.7</v>
      </c>
      <c r="D24" s="1262">
        <v>137</v>
      </c>
      <c r="E24" s="1263">
        <v>79</v>
      </c>
      <c r="F24" s="637">
        <v>-25.621301775147927</v>
      </c>
      <c r="G24" s="1264">
        <v>8.98965791567224</v>
      </c>
      <c r="H24" s="1265">
        <v>-42.33576642335767</v>
      </c>
    </row>
    <row r="25" spans="1:8" ht="12.75">
      <c r="A25" s="1259">
        <v>18</v>
      </c>
      <c r="B25" s="1288" t="s">
        <v>1169</v>
      </c>
      <c r="C25" s="1261">
        <v>83.7</v>
      </c>
      <c r="D25" s="1262">
        <v>90.1</v>
      </c>
      <c r="E25" s="1263">
        <v>120.7</v>
      </c>
      <c r="F25" s="637">
        <v>0.6009615384615614</v>
      </c>
      <c r="G25" s="1264">
        <v>7.646356033452804</v>
      </c>
      <c r="H25" s="1265">
        <v>33.96226415094338</v>
      </c>
    </row>
    <row r="26" spans="1:8" ht="12.75">
      <c r="A26" s="1259">
        <v>19</v>
      </c>
      <c r="B26" s="1288" t="s">
        <v>1170</v>
      </c>
      <c r="C26" s="1261">
        <v>192.52</v>
      </c>
      <c r="D26" s="1262">
        <v>468.545</v>
      </c>
      <c r="E26" s="1263">
        <v>1086.93</v>
      </c>
      <c r="F26" s="637">
        <v>53.52472089314193</v>
      </c>
      <c r="G26" s="1264">
        <v>143.37471431539583</v>
      </c>
      <c r="H26" s="1265">
        <v>131.9798525221697</v>
      </c>
    </row>
    <row r="27" spans="1:8" ht="12.75">
      <c r="A27" s="1259">
        <v>20</v>
      </c>
      <c r="B27" s="1288" t="s">
        <v>1171</v>
      </c>
      <c r="C27" s="1261">
        <v>21.9</v>
      </c>
      <c r="D27" s="1262">
        <v>40.9</v>
      </c>
      <c r="E27" s="1263">
        <v>41.6</v>
      </c>
      <c r="F27" s="637">
        <v>37.7358490566038</v>
      </c>
      <c r="G27" s="1264">
        <v>86.7579908675799</v>
      </c>
      <c r="H27" s="1265">
        <v>1.711491442542794</v>
      </c>
    </row>
    <row r="28" spans="1:8" ht="12.75">
      <c r="A28" s="1259">
        <v>21</v>
      </c>
      <c r="B28" s="1288" t="s">
        <v>1172</v>
      </c>
      <c r="C28" s="1261">
        <v>86.1</v>
      </c>
      <c r="D28" s="1262">
        <v>129.6</v>
      </c>
      <c r="E28" s="1263">
        <v>71.5</v>
      </c>
      <c r="F28" s="637">
        <v>80.50314465408803</v>
      </c>
      <c r="G28" s="1264">
        <v>50.52264808362369</v>
      </c>
      <c r="H28" s="1265">
        <v>-44.83024691358024</v>
      </c>
    </row>
    <row r="29" spans="1:8" ht="12.75">
      <c r="A29" s="1259">
        <v>22</v>
      </c>
      <c r="B29" s="1288" t="s">
        <v>1108</v>
      </c>
      <c r="C29" s="1261">
        <v>65</v>
      </c>
      <c r="D29" s="1262">
        <v>38.3</v>
      </c>
      <c r="E29" s="1263">
        <v>36.5</v>
      </c>
      <c r="F29" s="637">
        <v>-5.24781341107871</v>
      </c>
      <c r="G29" s="1264">
        <v>-41.07692307692308</v>
      </c>
      <c r="H29" s="1265">
        <v>-4.699738903394248</v>
      </c>
    </row>
    <row r="30" spans="1:8" ht="12.75">
      <c r="A30" s="1259">
        <v>23</v>
      </c>
      <c r="B30" s="1288" t="s">
        <v>1173</v>
      </c>
      <c r="C30" s="1261">
        <v>746.88</v>
      </c>
      <c r="D30" s="1262">
        <v>1007.817</v>
      </c>
      <c r="E30" s="1263">
        <v>798.577</v>
      </c>
      <c r="F30" s="637">
        <v>18.859907379410217</v>
      </c>
      <c r="G30" s="1264">
        <v>34.93693766066838</v>
      </c>
      <c r="H30" s="1265">
        <v>-20.761705746182088</v>
      </c>
    </row>
    <row r="31" spans="1:8" ht="12.75">
      <c r="A31" s="1259">
        <v>24</v>
      </c>
      <c r="B31" s="1288" t="s">
        <v>1174</v>
      </c>
      <c r="C31" s="1261">
        <v>200.51</v>
      </c>
      <c r="D31" s="1262">
        <v>119.63199999999999</v>
      </c>
      <c r="E31" s="1263">
        <v>238.284</v>
      </c>
      <c r="F31" s="637">
        <v>21.550678952473334</v>
      </c>
      <c r="G31" s="1264">
        <v>-40.3361428357688</v>
      </c>
      <c r="H31" s="1265">
        <v>99.18082118496724</v>
      </c>
    </row>
    <row r="32" spans="1:8" ht="12.75">
      <c r="A32" s="1259">
        <v>25</v>
      </c>
      <c r="B32" s="1288" t="s">
        <v>1175</v>
      </c>
      <c r="C32" s="1261">
        <v>863</v>
      </c>
      <c r="D32" s="1262">
        <v>981.8</v>
      </c>
      <c r="E32" s="1263">
        <v>1103.7</v>
      </c>
      <c r="F32" s="637">
        <v>51.64294500087857</v>
      </c>
      <c r="G32" s="1264">
        <v>13.765932792584024</v>
      </c>
      <c r="H32" s="1265">
        <v>12.415970666123428</v>
      </c>
    </row>
    <row r="33" spans="1:8" ht="12.75">
      <c r="A33" s="1259">
        <v>26</v>
      </c>
      <c r="B33" s="1288" t="s">
        <v>1176</v>
      </c>
      <c r="C33" s="1261">
        <v>9.6</v>
      </c>
      <c r="D33" s="1262">
        <v>1.2</v>
      </c>
      <c r="E33" s="1263">
        <v>0.1</v>
      </c>
      <c r="F33" s="637">
        <v>-54.92957746478873</v>
      </c>
      <c r="G33" s="1264">
        <v>-87.5</v>
      </c>
      <c r="H33" s="1265">
        <v>-91.66666666666667</v>
      </c>
    </row>
    <row r="34" spans="1:8" ht="12.75">
      <c r="A34" s="1259">
        <v>27</v>
      </c>
      <c r="B34" s="1288" t="s">
        <v>1177</v>
      </c>
      <c r="C34" s="1261">
        <v>549.8</v>
      </c>
      <c r="D34" s="1262">
        <v>545.5</v>
      </c>
      <c r="E34" s="1263">
        <v>801.3</v>
      </c>
      <c r="F34" s="637">
        <v>25.011368804001805</v>
      </c>
      <c r="G34" s="1264">
        <v>-0.7821025827573607</v>
      </c>
      <c r="H34" s="1265">
        <v>46.89275893675526</v>
      </c>
    </row>
    <row r="35" spans="1:8" ht="12.75">
      <c r="A35" s="1259">
        <v>28</v>
      </c>
      <c r="B35" s="1288" t="s">
        <v>1178</v>
      </c>
      <c r="C35" s="1261">
        <v>44.8</v>
      </c>
      <c r="D35" s="1262">
        <v>46.4</v>
      </c>
      <c r="E35" s="1263">
        <v>58.2</v>
      </c>
      <c r="F35" s="637">
        <v>-48.682703321878584</v>
      </c>
      <c r="G35" s="1264">
        <v>3.5714285714285836</v>
      </c>
      <c r="H35" s="1265">
        <v>25.431034482758633</v>
      </c>
    </row>
    <row r="36" spans="1:8" ht="12.75">
      <c r="A36" s="1259">
        <v>29</v>
      </c>
      <c r="B36" s="1288" t="s">
        <v>1115</v>
      </c>
      <c r="C36" s="1261">
        <v>231.2</v>
      </c>
      <c r="D36" s="1262">
        <v>113.9</v>
      </c>
      <c r="E36" s="1263">
        <v>162</v>
      </c>
      <c r="F36" s="637">
        <v>155.18763796909494</v>
      </c>
      <c r="G36" s="1264">
        <v>-50.735294117647065</v>
      </c>
      <c r="H36" s="1265">
        <v>42.230026338893765</v>
      </c>
    </row>
    <row r="37" spans="1:8" ht="12.75">
      <c r="A37" s="1259">
        <v>30</v>
      </c>
      <c r="B37" s="1288" t="s">
        <v>1179</v>
      </c>
      <c r="C37" s="1261">
        <v>5705.1</v>
      </c>
      <c r="D37" s="1262">
        <v>4733.8</v>
      </c>
      <c r="E37" s="1263">
        <v>7090.6</v>
      </c>
      <c r="F37" s="637">
        <v>20.666243654822352</v>
      </c>
      <c r="G37" s="1264">
        <v>-17.025117876987267</v>
      </c>
      <c r="H37" s="1265">
        <v>49.786640753728506</v>
      </c>
    </row>
    <row r="38" spans="1:8" ht="12.75">
      <c r="A38" s="1259">
        <v>31</v>
      </c>
      <c r="B38" s="1288" t="s">
        <v>1180</v>
      </c>
      <c r="C38" s="1261">
        <v>33.5</v>
      </c>
      <c r="D38" s="1262">
        <v>186.6</v>
      </c>
      <c r="E38" s="1263">
        <v>100.4</v>
      </c>
      <c r="F38" s="637">
        <v>-9.214092140921423</v>
      </c>
      <c r="G38" s="1264">
        <v>457.01492537313436</v>
      </c>
      <c r="H38" s="1265">
        <v>-46.19506966773847</v>
      </c>
    </row>
    <row r="39" spans="1:8" ht="12.75">
      <c r="A39" s="1259">
        <v>32</v>
      </c>
      <c r="B39" s="1288" t="s">
        <v>1118</v>
      </c>
      <c r="C39" s="1261">
        <v>18.3</v>
      </c>
      <c r="D39" s="1262">
        <v>7.4</v>
      </c>
      <c r="E39" s="1263">
        <v>21.3</v>
      </c>
      <c r="F39" s="637">
        <v>-67.37967914438502</v>
      </c>
      <c r="G39" s="1264">
        <v>-59.56284153005464</v>
      </c>
      <c r="H39" s="1265">
        <v>187.83783783783787</v>
      </c>
    </row>
    <row r="40" spans="1:8" ht="12.75">
      <c r="A40" s="1259">
        <v>33</v>
      </c>
      <c r="B40" s="1288" t="s">
        <v>1181</v>
      </c>
      <c r="C40" s="1261">
        <v>89.2</v>
      </c>
      <c r="D40" s="1262">
        <v>93</v>
      </c>
      <c r="E40" s="1263">
        <v>92.6</v>
      </c>
      <c r="F40" s="637">
        <v>59.001782531194294</v>
      </c>
      <c r="G40" s="1264">
        <v>4.260089686098681</v>
      </c>
      <c r="H40" s="1265">
        <v>-0.43010752688172715</v>
      </c>
    </row>
    <row r="41" spans="1:8" ht="12.75">
      <c r="A41" s="1259">
        <v>34</v>
      </c>
      <c r="B41" s="1288" t="s">
        <v>1182</v>
      </c>
      <c r="C41" s="1261">
        <v>13.7</v>
      </c>
      <c r="D41" s="1262">
        <v>12.8</v>
      </c>
      <c r="E41" s="1263">
        <v>4.3</v>
      </c>
      <c r="F41" s="637">
        <v>-16.96969696969697</v>
      </c>
      <c r="G41" s="1264">
        <v>-6.569343065693445</v>
      </c>
      <c r="H41" s="1265">
        <v>-66.40625</v>
      </c>
    </row>
    <row r="42" spans="1:8" ht="12.75">
      <c r="A42" s="1259">
        <v>35</v>
      </c>
      <c r="B42" s="1288" t="s">
        <v>1147</v>
      </c>
      <c r="C42" s="1261">
        <v>224.4</v>
      </c>
      <c r="D42" s="1262">
        <v>270.3</v>
      </c>
      <c r="E42" s="1263">
        <v>256.5</v>
      </c>
      <c r="F42" s="637">
        <v>-12.172211350293551</v>
      </c>
      <c r="G42" s="1264">
        <v>20.45454545454548</v>
      </c>
      <c r="H42" s="1265">
        <v>-5.105438401775814</v>
      </c>
    </row>
    <row r="43" spans="1:8" ht="12.75">
      <c r="A43" s="1259">
        <v>36</v>
      </c>
      <c r="B43" s="1288" t="s">
        <v>1183</v>
      </c>
      <c r="C43" s="1261">
        <v>261.2</v>
      </c>
      <c r="D43" s="1262">
        <v>268.8</v>
      </c>
      <c r="E43" s="1263">
        <v>141.6</v>
      </c>
      <c r="F43" s="637">
        <v>-46.878177750660974</v>
      </c>
      <c r="G43" s="1264">
        <v>2.9096477794793287</v>
      </c>
      <c r="H43" s="1265">
        <v>-47.321428571428584</v>
      </c>
    </row>
    <row r="44" spans="1:8" ht="12.75">
      <c r="A44" s="1259">
        <v>37</v>
      </c>
      <c r="B44" s="1288" t="s">
        <v>1184</v>
      </c>
      <c r="C44" s="1261">
        <v>1.9</v>
      </c>
      <c r="D44" s="1262">
        <v>4.6</v>
      </c>
      <c r="E44" s="1263">
        <v>74.6</v>
      </c>
      <c r="F44" s="637">
        <v>-24</v>
      </c>
      <c r="G44" s="1264">
        <v>142.10526315789474</v>
      </c>
      <c r="H44" s="1265">
        <v>1521.7391304347825</v>
      </c>
    </row>
    <row r="45" spans="1:8" ht="12.75">
      <c r="A45" s="1259">
        <v>38</v>
      </c>
      <c r="B45" s="1288" t="s">
        <v>1185</v>
      </c>
      <c r="C45" s="1261">
        <v>59.6</v>
      </c>
      <c r="D45" s="1262">
        <v>39.5</v>
      </c>
      <c r="E45" s="1263">
        <v>25.8</v>
      </c>
      <c r="F45" s="637">
        <v>227.47252747252753</v>
      </c>
      <c r="G45" s="1264">
        <v>-33.7248322147651</v>
      </c>
      <c r="H45" s="1265">
        <v>-34.683544303797476</v>
      </c>
    </row>
    <row r="46" spans="1:8" ht="12.75">
      <c r="A46" s="1259">
        <v>49</v>
      </c>
      <c r="B46" s="1288" t="s">
        <v>1186</v>
      </c>
      <c r="C46" s="1261">
        <v>37.8</v>
      </c>
      <c r="D46" s="1262">
        <v>14.3</v>
      </c>
      <c r="E46" s="1263">
        <v>24.4</v>
      </c>
      <c r="F46" s="637">
        <v>117.24137931034483</v>
      </c>
      <c r="G46" s="1264">
        <v>-62.169312169312164</v>
      </c>
      <c r="H46" s="1265">
        <v>70.62937062937061</v>
      </c>
    </row>
    <row r="47" spans="1:8" ht="12.75">
      <c r="A47" s="1259">
        <v>40</v>
      </c>
      <c r="B47" s="1288" t="s">
        <v>1187</v>
      </c>
      <c r="C47" s="1261">
        <v>0</v>
      </c>
      <c r="D47" s="1262">
        <v>0</v>
      </c>
      <c r="E47" s="1263">
        <v>0</v>
      </c>
      <c r="F47" s="637">
        <v>-100</v>
      </c>
      <c r="G47" s="1264" t="s">
        <v>636</v>
      </c>
      <c r="H47" s="1265" t="s">
        <v>636</v>
      </c>
    </row>
    <row r="48" spans="1:8" ht="12.75">
      <c r="A48" s="1259">
        <v>41</v>
      </c>
      <c r="B48" s="1288" t="s">
        <v>1188</v>
      </c>
      <c r="C48" s="1261">
        <v>2.3</v>
      </c>
      <c r="D48" s="1262">
        <v>4.5</v>
      </c>
      <c r="E48" s="1263">
        <v>4.2</v>
      </c>
      <c r="F48" s="637">
        <v>-95.34412955465586</v>
      </c>
      <c r="G48" s="1264">
        <v>95.6521739130435</v>
      </c>
      <c r="H48" s="1265">
        <v>-6.666666666666671</v>
      </c>
    </row>
    <row r="49" spans="1:8" ht="12.75">
      <c r="A49" s="1259">
        <v>42</v>
      </c>
      <c r="B49" s="1288" t="s">
        <v>1151</v>
      </c>
      <c r="C49" s="1261">
        <v>11.9</v>
      </c>
      <c r="D49" s="1262">
        <v>7.2</v>
      </c>
      <c r="E49" s="1263">
        <v>15.4</v>
      </c>
      <c r="F49" s="637">
        <v>63.013698630136986</v>
      </c>
      <c r="G49" s="1264">
        <v>-39.49579831932773</v>
      </c>
      <c r="H49" s="1265">
        <v>113.88888888888889</v>
      </c>
    </row>
    <row r="50" spans="1:8" ht="12.75">
      <c r="A50" s="1259">
        <v>43</v>
      </c>
      <c r="B50" s="1288" t="s">
        <v>1189</v>
      </c>
      <c r="C50" s="1261">
        <v>324.8</v>
      </c>
      <c r="D50" s="1262">
        <v>383.9</v>
      </c>
      <c r="E50" s="1263">
        <v>416.9</v>
      </c>
      <c r="F50" s="637">
        <v>26.184926184926212</v>
      </c>
      <c r="G50" s="1264">
        <v>18.195812807881765</v>
      </c>
      <c r="H50" s="1265">
        <v>8.59598853868195</v>
      </c>
    </row>
    <row r="51" spans="1:8" ht="12.75">
      <c r="A51" s="1259">
        <v>44</v>
      </c>
      <c r="B51" s="1288" t="s">
        <v>1130</v>
      </c>
      <c r="C51" s="1261">
        <v>445.3</v>
      </c>
      <c r="D51" s="1262">
        <v>540.7</v>
      </c>
      <c r="E51" s="1263">
        <v>740.4</v>
      </c>
      <c r="F51" s="637">
        <v>2.9357374017568105</v>
      </c>
      <c r="G51" s="1264">
        <v>21.423759263417935</v>
      </c>
      <c r="H51" s="1265">
        <v>36.93360458664691</v>
      </c>
    </row>
    <row r="52" spans="1:8" ht="12.75">
      <c r="A52" s="1259">
        <v>45</v>
      </c>
      <c r="B52" s="1288" t="s">
        <v>1190</v>
      </c>
      <c r="C52" s="1261">
        <v>70.3</v>
      </c>
      <c r="D52" s="1262">
        <v>116</v>
      </c>
      <c r="E52" s="1263">
        <v>144.6</v>
      </c>
      <c r="F52" s="637">
        <v>-16.309523809523796</v>
      </c>
      <c r="G52" s="1264">
        <v>65.00711237553341</v>
      </c>
      <c r="H52" s="1265">
        <v>24.65517241379311</v>
      </c>
    </row>
    <row r="53" spans="1:8" ht="12.75">
      <c r="A53" s="1259">
        <v>46</v>
      </c>
      <c r="B53" s="1288" t="s">
        <v>1191</v>
      </c>
      <c r="C53" s="1261">
        <v>66</v>
      </c>
      <c r="D53" s="1262">
        <v>66.7</v>
      </c>
      <c r="E53" s="1263">
        <v>94.3</v>
      </c>
      <c r="F53" s="637">
        <v>28.654970760233937</v>
      </c>
      <c r="G53" s="1264">
        <v>1.0606060606060765</v>
      </c>
      <c r="H53" s="1265">
        <v>41.379310344827616</v>
      </c>
    </row>
    <row r="54" spans="1:8" ht="12.75">
      <c r="A54" s="1259">
        <v>47</v>
      </c>
      <c r="B54" s="1288" t="s">
        <v>1192</v>
      </c>
      <c r="C54" s="1261">
        <v>250.2</v>
      </c>
      <c r="D54" s="1262">
        <v>163.2</v>
      </c>
      <c r="E54" s="1263">
        <v>152.2</v>
      </c>
      <c r="F54" s="637">
        <v>-26.238207547169807</v>
      </c>
      <c r="G54" s="1264">
        <v>-34.77218225419665</v>
      </c>
      <c r="H54" s="1265">
        <v>-6.740196078431367</v>
      </c>
    </row>
    <row r="55" spans="1:8" ht="12.75">
      <c r="A55" s="1259">
        <v>48</v>
      </c>
      <c r="B55" s="1288" t="s">
        <v>1193</v>
      </c>
      <c r="C55" s="1261">
        <v>1373.2</v>
      </c>
      <c r="D55" s="1262">
        <v>1857.6</v>
      </c>
      <c r="E55" s="1263">
        <v>2500</v>
      </c>
      <c r="F55" s="637">
        <v>57.06279309161613</v>
      </c>
      <c r="G55" s="1264">
        <v>35.275269443635324</v>
      </c>
      <c r="H55" s="1265">
        <v>34.58225667527995</v>
      </c>
    </row>
    <row r="56" spans="1:8" ht="12.75">
      <c r="A56" s="1259">
        <v>49</v>
      </c>
      <c r="B56" s="1288" t="s">
        <v>1194</v>
      </c>
      <c r="C56" s="1261">
        <v>18.1</v>
      </c>
      <c r="D56" s="1262">
        <v>20.1</v>
      </c>
      <c r="E56" s="1263">
        <v>19.4</v>
      </c>
      <c r="F56" s="637">
        <v>-61.57112526539278</v>
      </c>
      <c r="G56" s="1264">
        <v>11.049723756906076</v>
      </c>
      <c r="H56" s="1265">
        <v>-3.482587064676636</v>
      </c>
    </row>
    <row r="57" spans="1:8" ht="7.5" customHeight="1">
      <c r="A57" s="1251"/>
      <c r="B57" s="1266"/>
      <c r="C57" s="1261"/>
      <c r="D57" s="1262"/>
      <c r="E57" s="1263"/>
      <c r="F57" s="637"/>
      <c r="G57" s="1264"/>
      <c r="H57" s="1265"/>
    </row>
    <row r="58" spans="1:8" ht="12.75">
      <c r="A58" s="1251"/>
      <c r="B58" s="1267" t="s">
        <v>1137</v>
      </c>
      <c r="C58" s="1268">
        <v>4632.162999999999</v>
      </c>
      <c r="D58" s="1269">
        <v>5179.695</v>
      </c>
      <c r="E58" s="1270">
        <v>6832.137999999999</v>
      </c>
      <c r="F58" s="1271">
        <v>12.619751525613296</v>
      </c>
      <c r="G58" s="1272">
        <v>11.820223079369214</v>
      </c>
      <c r="H58" s="1273">
        <v>31.90232243404293</v>
      </c>
    </row>
    <row r="59" spans="1:8" ht="6.75" customHeight="1">
      <c r="A59" s="1251"/>
      <c r="B59" s="1266"/>
      <c r="C59" s="1268"/>
      <c r="D59" s="1269"/>
      <c r="E59" s="1274"/>
      <c r="F59" s="1271"/>
      <c r="G59" s="1272"/>
      <c r="H59" s="1273"/>
    </row>
    <row r="60" spans="1:8" ht="13.5" thickBot="1">
      <c r="A60" s="1275"/>
      <c r="B60" s="1289" t="s">
        <v>1195</v>
      </c>
      <c r="C60" s="1277">
        <v>18977.8</v>
      </c>
      <c r="D60" s="1278">
        <v>19987.968</v>
      </c>
      <c r="E60" s="1279">
        <v>26851.7</v>
      </c>
      <c r="F60" s="1280">
        <v>12.365817411023542</v>
      </c>
      <c r="G60" s="1281">
        <v>5.322893064528046</v>
      </c>
      <c r="H60" s="1282">
        <v>34.33931853403004</v>
      </c>
    </row>
    <row r="61" spans="1:8" ht="12.75">
      <c r="A61" s="1285" t="s">
        <v>1196</v>
      </c>
      <c r="B61" s="431"/>
      <c r="C61" s="431"/>
      <c r="D61" s="431"/>
      <c r="E61" s="578"/>
      <c r="F61" s="431"/>
      <c r="G61" s="431"/>
      <c r="H61" s="431"/>
    </row>
    <row r="62" spans="1:8" ht="12.75">
      <c r="A62" s="1285" t="s">
        <v>1197</v>
      </c>
      <c r="B62" s="431"/>
      <c r="C62" s="431"/>
      <c r="D62" s="431"/>
      <c r="E62" s="578"/>
      <c r="F62" s="431"/>
      <c r="G62" s="431"/>
      <c r="H62" s="431"/>
    </row>
  </sheetData>
  <sheetProtection/>
  <mergeCells count="5">
    <mergeCell ref="A1:H1"/>
    <mergeCell ref="A2:H2"/>
    <mergeCell ref="A4:H4"/>
    <mergeCell ref="C5:E5"/>
    <mergeCell ref="F5:H5"/>
  </mergeCells>
  <printOptions horizontalCentered="1"/>
  <pageMargins left="0.75" right="0.75" top="0.5" bottom="0.25" header="0.5" footer="0.5"/>
  <pageSetup fitToHeight="1" fitToWidth="1" horizontalDpi="600" verticalDpi="600" orientation="portrait" scale="9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3.140625" style="0" customWidth="1"/>
    <col min="2" max="2" width="25.140625" style="0" customWidth="1"/>
  </cols>
  <sheetData>
    <row r="1" spans="1:8" ht="12.75">
      <c r="A1" s="1627" t="s">
        <v>1267</v>
      </c>
      <c r="B1" s="1627"/>
      <c r="C1" s="1627"/>
      <c r="D1" s="1627"/>
      <c r="E1" s="1627"/>
      <c r="F1" s="1627"/>
      <c r="G1" s="1627"/>
      <c r="H1" s="1627"/>
    </row>
    <row r="2" spans="1:8" ht="15.75">
      <c r="A2" s="1838" t="s">
        <v>695</v>
      </c>
      <c r="B2" s="1838"/>
      <c r="C2" s="1838"/>
      <c r="D2" s="1838"/>
      <c r="E2" s="1838"/>
      <c r="F2" s="1838"/>
      <c r="G2" s="1838"/>
      <c r="H2" s="1838"/>
    </row>
    <row r="3" spans="1:10" ht="13.5" thickBot="1">
      <c r="A3" s="1839" t="s">
        <v>73</v>
      </c>
      <c r="B3" s="1839"/>
      <c r="C3" s="1839"/>
      <c r="D3" s="1839"/>
      <c r="E3" s="1839"/>
      <c r="F3" s="1839"/>
      <c r="G3" s="1839"/>
      <c r="H3" s="1839"/>
      <c r="J3" s="1447"/>
    </row>
    <row r="4" spans="1:10" ht="12.75">
      <c r="A4" s="1242"/>
      <c r="B4" s="1243"/>
      <c r="C4" s="1843" t="str">
        <f>'M-Ind'!C5:E5</f>
        <v>First Two Months</v>
      </c>
      <c r="D4" s="1844"/>
      <c r="E4" s="1845"/>
      <c r="F4" s="1846" t="s">
        <v>407</v>
      </c>
      <c r="G4" s="1846"/>
      <c r="H4" s="1847"/>
      <c r="J4" s="1447"/>
    </row>
    <row r="5" spans="1:8" ht="12.75">
      <c r="A5" s="1244"/>
      <c r="B5" s="1245"/>
      <c r="C5" s="1246" t="str">
        <f>'M-Ind'!C6</f>
        <v>2006/07</v>
      </c>
      <c r="D5" s="1247" t="str">
        <f>'M-Ind'!D6</f>
        <v>2007/08P</v>
      </c>
      <c r="E5" s="1248" t="str">
        <f>'M-Ind'!E6</f>
        <v>2008/09P</v>
      </c>
      <c r="F5" s="1249" t="str">
        <f>'M-Ind'!F6</f>
        <v>2006/07</v>
      </c>
      <c r="G5" s="1247" t="str">
        <f>'M-Ind'!G6</f>
        <v>2007/08</v>
      </c>
      <c r="H5" s="1290" t="str">
        <f>'M-Ind'!H6</f>
        <v>2008/09</v>
      </c>
    </row>
    <row r="6" spans="1:8" ht="12.75">
      <c r="A6" s="1251"/>
      <c r="B6" s="1252" t="s">
        <v>1086</v>
      </c>
      <c r="C6" s="1291">
        <v>8617.9</v>
      </c>
      <c r="D6" s="1292">
        <v>10336.5</v>
      </c>
      <c r="E6" s="1293">
        <v>16658</v>
      </c>
      <c r="F6" s="1256">
        <v>1.8267106211525146</v>
      </c>
      <c r="G6" s="1257">
        <v>19.94221330022394</v>
      </c>
      <c r="H6" s="1258">
        <v>61.15706477047354</v>
      </c>
    </row>
    <row r="7" spans="1:8" ht="12.75">
      <c r="A7" s="1259">
        <v>1</v>
      </c>
      <c r="B7" s="1288" t="s">
        <v>1198</v>
      </c>
      <c r="C7" s="1294">
        <v>429</v>
      </c>
      <c r="D7" s="1295">
        <v>199.7</v>
      </c>
      <c r="E7" s="1296">
        <v>258.1</v>
      </c>
      <c r="F7" s="637">
        <v>137.54152823920265</v>
      </c>
      <c r="G7" s="1264">
        <v>-53.44988344988345</v>
      </c>
      <c r="H7" s="1265">
        <v>29.243865798698067</v>
      </c>
    </row>
    <row r="8" spans="1:8" ht="12.75">
      <c r="A8" s="1259">
        <v>2</v>
      </c>
      <c r="B8" s="1288" t="s">
        <v>1199</v>
      </c>
      <c r="C8" s="1294">
        <v>22.4</v>
      </c>
      <c r="D8" s="1295">
        <v>0.7</v>
      </c>
      <c r="E8" s="1296">
        <v>1</v>
      </c>
      <c r="F8" s="637">
        <v>-14.503816793893137</v>
      </c>
      <c r="G8" s="1264">
        <v>-96.875</v>
      </c>
      <c r="H8" s="1265">
        <v>42.85714285714286</v>
      </c>
    </row>
    <row r="9" spans="1:8" ht="12.75">
      <c r="A9" s="1259">
        <v>3</v>
      </c>
      <c r="B9" s="1288" t="s">
        <v>1200</v>
      </c>
      <c r="C9" s="1294">
        <v>106.4</v>
      </c>
      <c r="D9" s="1295">
        <v>152.6</v>
      </c>
      <c r="E9" s="1296">
        <v>473.2</v>
      </c>
      <c r="F9" s="637">
        <v>-47.740667976424355</v>
      </c>
      <c r="G9" s="1264">
        <v>43.42105263157896</v>
      </c>
      <c r="H9" s="1265">
        <v>210.09174311926603</v>
      </c>
    </row>
    <row r="10" spans="1:8" ht="12.75">
      <c r="A10" s="1259">
        <v>4</v>
      </c>
      <c r="B10" s="1288" t="s">
        <v>1201</v>
      </c>
      <c r="C10" s="1294">
        <v>2.6</v>
      </c>
      <c r="D10" s="1295">
        <v>0.6</v>
      </c>
      <c r="E10" s="1296">
        <v>1</v>
      </c>
      <c r="F10" s="637">
        <v>-75</v>
      </c>
      <c r="G10" s="1264">
        <v>-76.92307692307692</v>
      </c>
      <c r="H10" s="1265">
        <v>66.66666666666669</v>
      </c>
    </row>
    <row r="11" spans="1:8" ht="12.75">
      <c r="A11" s="1259">
        <v>5</v>
      </c>
      <c r="B11" s="1288" t="s">
        <v>1202</v>
      </c>
      <c r="C11" s="1294">
        <v>17.4</v>
      </c>
      <c r="D11" s="1295">
        <v>17.9</v>
      </c>
      <c r="E11" s="1296">
        <v>9</v>
      </c>
      <c r="F11" s="637">
        <v>-20.54794520547945</v>
      </c>
      <c r="G11" s="1264">
        <v>2.8735632183908137</v>
      </c>
      <c r="H11" s="1265">
        <v>-49.72067039106145</v>
      </c>
    </row>
    <row r="12" spans="1:8" ht="12.75">
      <c r="A12" s="1259">
        <v>6</v>
      </c>
      <c r="B12" s="1288" t="s">
        <v>1160</v>
      </c>
      <c r="C12" s="1294">
        <v>0</v>
      </c>
      <c r="D12" s="1295">
        <v>19.5</v>
      </c>
      <c r="E12" s="1296">
        <v>0</v>
      </c>
      <c r="F12" s="637">
        <v>-100</v>
      </c>
      <c r="G12" s="1264" t="s">
        <v>636</v>
      </c>
      <c r="H12" s="1265">
        <v>-100</v>
      </c>
    </row>
    <row r="13" spans="1:8" ht="12.75">
      <c r="A13" s="1259">
        <v>7</v>
      </c>
      <c r="B13" s="1288" t="s">
        <v>1203</v>
      </c>
      <c r="C13" s="1294">
        <v>0</v>
      </c>
      <c r="D13" s="1295">
        <v>5.5</v>
      </c>
      <c r="E13" s="1296">
        <v>11.4</v>
      </c>
      <c r="F13" s="637">
        <v>-100</v>
      </c>
      <c r="G13" s="1264" t="s">
        <v>636</v>
      </c>
      <c r="H13" s="1265">
        <v>107.27272727272728</v>
      </c>
    </row>
    <row r="14" spans="1:8" ht="12.75">
      <c r="A14" s="1259">
        <v>8</v>
      </c>
      <c r="B14" s="1288" t="s">
        <v>1204</v>
      </c>
      <c r="C14" s="1294">
        <v>23.6</v>
      </c>
      <c r="D14" s="1295">
        <v>10.7</v>
      </c>
      <c r="E14" s="1296">
        <v>6.2</v>
      </c>
      <c r="F14" s="637" t="s">
        <v>636</v>
      </c>
      <c r="G14" s="1264">
        <v>-54.66101694915254</v>
      </c>
      <c r="H14" s="1265">
        <v>-42.05607476635515</v>
      </c>
    </row>
    <row r="15" spans="1:8" ht="12.75">
      <c r="A15" s="1259">
        <v>9</v>
      </c>
      <c r="B15" s="1288" t="s">
        <v>1205</v>
      </c>
      <c r="C15" s="1294">
        <v>6</v>
      </c>
      <c r="D15" s="1295">
        <v>0.9</v>
      </c>
      <c r="E15" s="1296">
        <v>3</v>
      </c>
      <c r="F15" s="637">
        <v>36.363636363636346</v>
      </c>
      <c r="G15" s="1264">
        <v>-85</v>
      </c>
      <c r="H15" s="1265">
        <v>233.33333333333331</v>
      </c>
    </row>
    <row r="16" spans="1:8" ht="12.75">
      <c r="A16" s="1259">
        <v>10</v>
      </c>
      <c r="B16" s="1288" t="s">
        <v>1206</v>
      </c>
      <c r="C16" s="1294">
        <v>447.3</v>
      </c>
      <c r="D16" s="1295">
        <v>143.9</v>
      </c>
      <c r="E16" s="1296">
        <v>697.2</v>
      </c>
      <c r="F16" s="637">
        <v>63.01020408163265</v>
      </c>
      <c r="G16" s="1264">
        <v>-67.82919740666219</v>
      </c>
      <c r="H16" s="1265">
        <v>384.503127171647</v>
      </c>
    </row>
    <row r="17" spans="1:8" ht="12.75">
      <c r="A17" s="1259">
        <v>11</v>
      </c>
      <c r="B17" s="1288" t="s">
        <v>1207</v>
      </c>
      <c r="C17" s="1294">
        <v>421.4</v>
      </c>
      <c r="D17" s="1295">
        <v>336.7</v>
      </c>
      <c r="E17" s="1296">
        <v>452.1</v>
      </c>
      <c r="F17" s="637">
        <v>112.82828282828282</v>
      </c>
      <c r="G17" s="1264">
        <v>-20.09966777408637</v>
      </c>
      <c r="H17" s="1265">
        <v>34.27383427383427</v>
      </c>
    </row>
    <row r="18" spans="1:8" ht="12.75">
      <c r="A18" s="1259">
        <v>12</v>
      </c>
      <c r="B18" s="1288" t="s">
        <v>1208</v>
      </c>
      <c r="C18" s="1294">
        <v>88.4</v>
      </c>
      <c r="D18" s="1295">
        <v>54.4</v>
      </c>
      <c r="E18" s="1296">
        <v>74.9</v>
      </c>
      <c r="F18" s="637">
        <v>150.42492917847028</v>
      </c>
      <c r="G18" s="1264">
        <v>-38.46153846153846</v>
      </c>
      <c r="H18" s="1265">
        <v>37.68382352941174</v>
      </c>
    </row>
    <row r="19" spans="1:8" ht="12.75">
      <c r="A19" s="1259">
        <v>13</v>
      </c>
      <c r="B19" s="1288" t="s">
        <v>1209</v>
      </c>
      <c r="C19" s="1294">
        <v>20.9</v>
      </c>
      <c r="D19" s="1295">
        <v>2.8</v>
      </c>
      <c r="E19" s="1296">
        <v>6.1</v>
      </c>
      <c r="F19" s="637">
        <v>280</v>
      </c>
      <c r="G19" s="1264">
        <v>-86.60287081339713</v>
      </c>
      <c r="H19" s="1265">
        <v>117.85714285714283</v>
      </c>
    </row>
    <row r="20" spans="1:8" ht="12.75">
      <c r="A20" s="1259">
        <v>14</v>
      </c>
      <c r="B20" s="1288" t="s">
        <v>1210</v>
      </c>
      <c r="C20" s="1294">
        <v>1465.1</v>
      </c>
      <c r="D20" s="1295">
        <v>822.5</v>
      </c>
      <c r="E20" s="1296">
        <v>1014.1</v>
      </c>
      <c r="F20" s="637">
        <v>58.95627644569814</v>
      </c>
      <c r="G20" s="1264">
        <v>-43.8604873387482</v>
      </c>
      <c r="H20" s="1265">
        <v>23.294832826747708</v>
      </c>
    </row>
    <row r="21" spans="1:8" ht="12.75">
      <c r="A21" s="1259">
        <v>15</v>
      </c>
      <c r="B21" s="1288" t="s">
        <v>1211</v>
      </c>
      <c r="C21" s="1294">
        <v>336.9</v>
      </c>
      <c r="D21" s="1295">
        <v>542.7</v>
      </c>
      <c r="E21" s="1296">
        <v>202.1</v>
      </c>
      <c r="F21" s="637">
        <v>-23.86440677966101</v>
      </c>
      <c r="G21" s="1264">
        <v>61.08637577916295</v>
      </c>
      <c r="H21" s="1265">
        <v>-62.76027271052147</v>
      </c>
    </row>
    <row r="22" spans="1:8" ht="12.75">
      <c r="A22" s="1259">
        <v>16</v>
      </c>
      <c r="B22" s="1288" t="s">
        <v>1212</v>
      </c>
      <c r="C22" s="1294">
        <v>0.6</v>
      </c>
      <c r="D22" s="1295">
        <v>0</v>
      </c>
      <c r="E22" s="1296">
        <v>0</v>
      </c>
      <c r="F22" s="637">
        <v>-57.14285714285714</v>
      </c>
      <c r="G22" s="1264">
        <v>-100</v>
      </c>
      <c r="H22" s="1265" t="s">
        <v>636</v>
      </c>
    </row>
    <row r="23" spans="1:8" ht="12.75">
      <c r="A23" s="1259">
        <v>17</v>
      </c>
      <c r="B23" s="1288" t="s">
        <v>1213</v>
      </c>
      <c r="C23" s="1294">
        <v>3.8</v>
      </c>
      <c r="D23" s="1295">
        <v>2.2</v>
      </c>
      <c r="E23" s="1296">
        <v>10.4</v>
      </c>
      <c r="F23" s="637">
        <v>-33.33333333333334</v>
      </c>
      <c r="G23" s="1264">
        <v>-42.10526315789475</v>
      </c>
      <c r="H23" s="1265">
        <v>372.72727272727286</v>
      </c>
    </row>
    <row r="24" spans="1:8" ht="12.75">
      <c r="A24" s="1259">
        <v>18</v>
      </c>
      <c r="B24" s="1288" t="s">
        <v>1214</v>
      </c>
      <c r="C24" s="1294">
        <v>3.7</v>
      </c>
      <c r="D24" s="1295">
        <v>43.2</v>
      </c>
      <c r="E24" s="1296">
        <v>35.2</v>
      </c>
      <c r="F24" s="637">
        <v>-71.96969696969697</v>
      </c>
      <c r="G24" s="1264">
        <v>1067.5675675675675</v>
      </c>
      <c r="H24" s="1265">
        <v>-18.518518518518505</v>
      </c>
    </row>
    <row r="25" spans="1:8" ht="12.75">
      <c r="A25" s="1259">
        <v>19</v>
      </c>
      <c r="B25" s="1288" t="s">
        <v>1215</v>
      </c>
      <c r="C25" s="1294">
        <v>57.6</v>
      </c>
      <c r="D25" s="1295">
        <v>21.9</v>
      </c>
      <c r="E25" s="1296">
        <v>15.8</v>
      </c>
      <c r="F25" s="637">
        <v>65.99423631123918</v>
      </c>
      <c r="G25" s="1264">
        <v>-61.97916666666667</v>
      </c>
      <c r="H25" s="1265">
        <v>-27.853881278538807</v>
      </c>
    </row>
    <row r="26" spans="1:8" ht="12.75">
      <c r="A26" s="1259">
        <v>20</v>
      </c>
      <c r="B26" s="1288" t="s">
        <v>1216</v>
      </c>
      <c r="C26" s="1294">
        <v>473.9</v>
      </c>
      <c r="D26" s="1295">
        <v>732.2</v>
      </c>
      <c r="E26" s="1296">
        <v>712.5</v>
      </c>
      <c r="F26" s="637">
        <v>17.331022530329292</v>
      </c>
      <c r="G26" s="1264">
        <v>54.50516986706057</v>
      </c>
      <c r="H26" s="1265">
        <v>-2.69052171537831</v>
      </c>
    </row>
    <row r="27" spans="1:8" ht="12.75">
      <c r="A27" s="1259">
        <v>21</v>
      </c>
      <c r="B27" s="1288" t="s">
        <v>1217</v>
      </c>
      <c r="C27" s="1294">
        <v>9.5</v>
      </c>
      <c r="D27" s="1295">
        <v>4.2</v>
      </c>
      <c r="E27" s="1296">
        <v>7.1</v>
      </c>
      <c r="F27" s="637">
        <v>31.94444444444443</v>
      </c>
      <c r="G27" s="1264">
        <v>-55.789473684210535</v>
      </c>
      <c r="H27" s="1265">
        <v>69.0476190476191</v>
      </c>
    </row>
    <row r="28" spans="1:8" ht="12.75">
      <c r="A28" s="1259">
        <v>22</v>
      </c>
      <c r="B28" s="1288" t="s">
        <v>1218</v>
      </c>
      <c r="C28" s="1294">
        <v>3.4</v>
      </c>
      <c r="D28" s="1295">
        <v>0</v>
      </c>
      <c r="E28" s="1296">
        <v>0.1</v>
      </c>
      <c r="F28" s="637">
        <v>78.9473684210526</v>
      </c>
      <c r="G28" s="1264">
        <v>-100</v>
      </c>
      <c r="H28" s="1265" t="s">
        <v>636</v>
      </c>
    </row>
    <row r="29" spans="1:8" ht="12.75">
      <c r="A29" s="1259">
        <v>23</v>
      </c>
      <c r="B29" s="1288" t="s">
        <v>1219</v>
      </c>
      <c r="C29" s="1294">
        <v>3.8</v>
      </c>
      <c r="D29" s="1295">
        <v>0</v>
      </c>
      <c r="E29" s="1296">
        <v>15.8</v>
      </c>
      <c r="F29" s="637" t="s">
        <v>636</v>
      </c>
      <c r="G29" s="1264">
        <v>-100</v>
      </c>
      <c r="H29" s="1265" t="s">
        <v>636</v>
      </c>
    </row>
    <row r="30" spans="1:8" ht="12.75">
      <c r="A30" s="1259">
        <v>24</v>
      </c>
      <c r="B30" s="1288" t="s">
        <v>1220</v>
      </c>
      <c r="C30" s="1294">
        <v>19.4</v>
      </c>
      <c r="D30" s="1295">
        <v>23.6</v>
      </c>
      <c r="E30" s="1296">
        <v>27.2</v>
      </c>
      <c r="F30" s="637">
        <v>373.17073170731703</v>
      </c>
      <c r="G30" s="1264">
        <v>21.649484536082483</v>
      </c>
      <c r="H30" s="1265">
        <v>15.25423728813557</v>
      </c>
    </row>
    <row r="31" spans="1:8" ht="12.75">
      <c r="A31" s="1259">
        <v>25</v>
      </c>
      <c r="B31" s="1288" t="s">
        <v>1221</v>
      </c>
      <c r="C31" s="1294">
        <v>0</v>
      </c>
      <c r="D31" s="1295">
        <v>2065.6</v>
      </c>
      <c r="E31" s="1296">
        <v>3913.5</v>
      </c>
      <c r="F31" s="637">
        <v>-100</v>
      </c>
      <c r="G31" s="1264" t="s">
        <v>636</v>
      </c>
      <c r="H31" s="1265">
        <v>89.46068938807127</v>
      </c>
    </row>
    <row r="32" spans="1:8" ht="12.75">
      <c r="A32" s="1259">
        <v>26</v>
      </c>
      <c r="B32" s="1288" t="s">
        <v>1172</v>
      </c>
      <c r="C32" s="1294">
        <v>1.4</v>
      </c>
      <c r="D32" s="1295">
        <v>0</v>
      </c>
      <c r="E32" s="1296">
        <v>64.7</v>
      </c>
      <c r="F32" s="637">
        <v>2.842170943040401E-14</v>
      </c>
      <c r="G32" s="1264">
        <v>-100</v>
      </c>
      <c r="H32" s="1265" t="s">
        <v>636</v>
      </c>
    </row>
    <row r="33" spans="1:8" ht="12.75">
      <c r="A33" s="1259">
        <v>27</v>
      </c>
      <c r="B33" s="1288" t="s">
        <v>1173</v>
      </c>
      <c r="C33" s="1294">
        <v>23.6</v>
      </c>
      <c r="D33" s="1295">
        <v>121.6</v>
      </c>
      <c r="E33" s="1296">
        <v>662.1</v>
      </c>
      <c r="F33" s="637">
        <v>-94.34865900383141</v>
      </c>
      <c r="G33" s="1264">
        <v>415.2542372881355</v>
      </c>
      <c r="H33" s="1265">
        <v>444.4901315789474</v>
      </c>
    </row>
    <row r="34" spans="1:8" ht="12.75">
      <c r="A34" s="1259">
        <v>28</v>
      </c>
      <c r="B34" s="1288" t="s">
        <v>1222</v>
      </c>
      <c r="C34" s="1294">
        <v>56.1</v>
      </c>
      <c r="D34" s="1295">
        <v>169.5</v>
      </c>
      <c r="E34" s="1296">
        <v>3.2</v>
      </c>
      <c r="F34" s="637">
        <v>-61.81075561606535</v>
      </c>
      <c r="G34" s="1264">
        <v>202.13903743315507</v>
      </c>
      <c r="H34" s="1265">
        <v>-98.11209439528024</v>
      </c>
    </row>
    <row r="35" spans="1:8" ht="12.75">
      <c r="A35" s="1259">
        <v>29</v>
      </c>
      <c r="B35" s="1288" t="s">
        <v>1223</v>
      </c>
      <c r="C35" s="1294">
        <v>166</v>
      </c>
      <c r="D35" s="1295">
        <v>129.3</v>
      </c>
      <c r="E35" s="1296">
        <v>203.3</v>
      </c>
      <c r="F35" s="637">
        <v>43.598615916955026</v>
      </c>
      <c r="G35" s="1264">
        <v>-22.10843373493975</v>
      </c>
      <c r="H35" s="1265">
        <v>57.23124516627996</v>
      </c>
    </row>
    <row r="36" spans="1:8" ht="12.75">
      <c r="A36" s="1259">
        <v>30</v>
      </c>
      <c r="B36" s="1288" t="s">
        <v>1175</v>
      </c>
      <c r="C36" s="1294">
        <v>338.4</v>
      </c>
      <c r="D36" s="1295">
        <v>135.3</v>
      </c>
      <c r="E36" s="1296">
        <v>111.6</v>
      </c>
      <c r="F36" s="637">
        <v>353.01204819277103</v>
      </c>
      <c r="G36" s="1264">
        <v>-60.0177304964539</v>
      </c>
      <c r="H36" s="1265">
        <v>-17.516629711751676</v>
      </c>
    </row>
    <row r="37" spans="1:8" ht="12.75">
      <c r="A37" s="1259">
        <v>31</v>
      </c>
      <c r="B37" s="1288" t="s">
        <v>1224</v>
      </c>
      <c r="C37" s="1294">
        <v>6.9</v>
      </c>
      <c r="D37" s="1295">
        <v>11.9</v>
      </c>
      <c r="E37" s="1296">
        <v>20.2</v>
      </c>
      <c r="F37" s="637">
        <v>-49.635036496350374</v>
      </c>
      <c r="G37" s="1264">
        <v>72.46376811594203</v>
      </c>
      <c r="H37" s="1265">
        <v>69.74789915966389</v>
      </c>
    </row>
    <row r="38" spans="1:8" ht="12.75">
      <c r="A38" s="1259">
        <v>32</v>
      </c>
      <c r="B38" s="1288" t="s">
        <v>1225</v>
      </c>
      <c r="C38" s="1294">
        <v>355.5</v>
      </c>
      <c r="D38" s="1295">
        <v>565.5</v>
      </c>
      <c r="E38" s="1296">
        <v>1080.3</v>
      </c>
      <c r="F38" s="637">
        <v>0.5942275042444862</v>
      </c>
      <c r="G38" s="1264">
        <v>59.0717299578059</v>
      </c>
      <c r="H38" s="1265">
        <v>91.03448275862067</v>
      </c>
    </row>
    <row r="39" spans="1:8" ht="12.75">
      <c r="A39" s="1259">
        <v>33</v>
      </c>
      <c r="B39" s="1288" t="s">
        <v>1226</v>
      </c>
      <c r="C39" s="1294">
        <v>197.5</v>
      </c>
      <c r="D39" s="1295">
        <v>38.7</v>
      </c>
      <c r="E39" s="1296">
        <v>78.3</v>
      </c>
      <c r="F39" s="637">
        <v>173.1673582295989</v>
      </c>
      <c r="G39" s="1264">
        <v>-80.40506329113924</v>
      </c>
      <c r="H39" s="1265">
        <v>102.32558139534879</v>
      </c>
    </row>
    <row r="40" spans="1:8" ht="12.75">
      <c r="A40" s="1259">
        <v>34</v>
      </c>
      <c r="B40" s="1288" t="s">
        <v>1227</v>
      </c>
      <c r="C40" s="1294">
        <v>32</v>
      </c>
      <c r="D40" s="1295">
        <v>163.9</v>
      </c>
      <c r="E40" s="1296">
        <v>278.5</v>
      </c>
      <c r="F40" s="637">
        <v>-23.261390887290162</v>
      </c>
      <c r="G40" s="1264">
        <v>412.1875</v>
      </c>
      <c r="H40" s="1265">
        <v>69.92068334350213</v>
      </c>
    </row>
    <row r="41" spans="1:8" ht="12.75">
      <c r="A41" s="1259">
        <v>35</v>
      </c>
      <c r="B41" s="1288" t="s">
        <v>1228</v>
      </c>
      <c r="C41" s="1294">
        <v>62.6</v>
      </c>
      <c r="D41" s="1295">
        <v>62.6</v>
      </c>
      <c r="E41" s="1296">
        <v>177.6</v>
      </c>
      <c r="F41" s="637">
        <v>-72.59194395796848</v>
      </c>
      <c r="G41" s="1264">
        <v>0</v>
      </c>
      <c r="H41" s="1265">
        <v>183.70607028753994</v>
      </c>
    </row>
    <row r="42" spans="1:8" ht="12.75">
      <c r="A42" s="1259">
        <v>36</v>
      </c>
      <c r="B42" s="1288" t="s">
        <v>1229</v>
      </c>
      <c r="C42" s="1294">
        <v>31.9</v>
      </c>
      <c r="D42" s="1295">
        <v>1.2</v>
      </c>
      <c r="E42" s="1296">
        <v>9.5</v>
      </c>
      <c r="F42" s="637">
        <v>19.924812030075174</v>
      </c>
      <c r="G42" s="1264">
        <v>-96.23824451410658</v>
      </c>
      <c r="H42" s="1265">
        <v>691.6666666666667</v>
      </c>
    </row>
    <row r="43" spans="1:8" ht="12.75">
      <c r="A43" s="1259">
        <v>37</v>
      </c>
      <c r="B43" s="1288" t="s">
        <v>1179</v>
      </c>
      <c r="C43" s="1294">
        <v>125.2</v>
      </c>
      <c r="D43" s="1295">
        <v>71.3</v>
      </c>
      <c r="E43" s="1296">
        <v>125.8</v>
      </c>
      <c r="F43" s="637">
        <v>76.83615819209038</v>
      </c>
      <c r="G43" s="1264">
        <v>-43.05111821086262</v>
      </c>
      <c r="H43" s="1265">
        <v>76.43758765778404</v>
      </c>
    </row>
    <row r="44" spans="1:8" ht="12.75">
      <c r="A44" s="1259">
        <v>38</v>
      </c>
      <c r="B44" s="1288" t="s">
        <v>1230</v>
      </c>
      <c r="C44" s="1294">
        <v>28.7</v>
      </c>
      <c r="D44" s="1295">
        <v>8</v>
      </c>
      <c r="E44" s="1296">
        <v>36.3</v>
      </c>
      <c r="F44" s="637">
        <v>23.17596566523605</v>
      </c>
      <c r="G44" s="1264">
        <v>-72.12543554006969</v>
      </c>
      <c r="H44" s="1265">
        <v>353.75</v>
      </c>
    </row>
    <row r="45" spans="1:8" ht="12.75">
      <c r="A45" s="1259">
        <v>39</v>
      </c>
      <c r="B45" s="1288" t="s">
        <v>1231</v>
      </c>
      <c r="C45" s="1294">
        <v>344</v>
      </c>
      <c r="D45" s="1295">
        <v>750.9</v>
      </c>
      <c r="E45" s="1296">
        <v>991.4</v>
      </c>
      <c r="F45" s="637">
        <v>-46.53403792353124</v>
      </c>
      <c r="G45" s="1264">
        <v>118.28488372093022</v>
      </c>
      <c r="H45" s="1265">
        <v>32.02823278732188</v>
      </c>
    </row>
    <row r="46" spans="1:8" ht="12.75">
      <c r="A46" s="1259">
        <v>40</v>
      </c>
      <c r="B46" s="1288" t="s">
        <v>1232</v>
      </c>
      <c r="C46" s="1294">
        <v>18</v>
      </c>
      <c r="D46" s="1295">
        <v>11.8</v>
      </c>
      <c r="E46" s="1296">
        <v>19.5</v>
      </c>
      <c r="F46" s="637">
        <v>130.7692307692308</v>
      </c>
      <c r="G46" s="1264">
        <v>-34.44444444444444</v>
      </c>
      <c r="H46" s="1265">
        <v>65.25423728813558</v>
      </c>
    </row>
    <row r="47" spans="1:8" ht="12.75">
      <c r="A47" s="1259">
        <v>41</v>
      </c>
      <c r="B47" s="1288" t="s">
        <v>1233</v>
      </c>
      <c r="C47" s="1294">
        <v>1.7</v>
      </c>
      <c r="D47" s="1295">
        <v>1.3</v>
      </c>
      <c r="E47" s="1296">
        <v>0</v>
      </c>
      <c r="F47" s="637">
        <v>-95.58441558441558</v>
      </c>
      <c r="G47" s="1264">
        <v>-23.52941176470587</v>
      </c>
      <c r="H47" s="1265">
        <v>-100</v>
      </c>
    </row>
    <row r="48" spans="1:8" ht="12.75">
      <c r="A48" s="1259">
        <v>42</v>
      </c>
      <c r="B48" s="1288" t="s">
        <v>1234</v>
      </c>
      <c r="C48" s="1294">
        <v>199</v>
      </c>
      <c r="D48" s="1295">
        <v>164.3</v>
      </c>
      <c r="E48" s="1296">
        <v>102.6</v>
      </c>
      <c r="F48" s="637">
        <v>-37.55883275807971</v>
      </c>
      <c r="G48" s="1264">
        <v>-17.437185929648237</v>
      </c>
      <c r="H48" s="1265">
        <v>-37.55325623858796</v>
      </c>
    </row>
    <row r="49" spans="1:8" ht="12.75">
      <c r="A49" s="1259">
        <v>43</v>
      </c>
      <c r="B49" s="1288" t="s">
        <v>1147</v>
      </c>
      <c r="C49" s="1294">
        <v>323.7</v>
      </c>
      <c r="D49" s="1295">
        <v>58.9</v>
      </c>
      <c r="E49" s="1296">
        <v>156.7</v>
      </c>
      <c r="F49" s="637">
        <v>-25</v>
      </c>
      <c r="G49" s="1264">
        <v>-81.80413963546494</v>
      </c>
      <c r="H49" s="1265">
        <v>166.04414261460096</v>
      </c>
    </row>
    <row r="50" spans="1:8" ht="12.75">
      <c r="A50" s="1259">
        <v>44</v>
      </c>
      <c r="B50" s="1288" t="s">
        <v>1235</v>
      </c>
      <c r="C50" s="1294">
        <v>177.5</v>
      </c>
      <c r="D50" s="1295">
        <v>22.1</v>
      </c>
      <c r="E50" s="1296">
        <v>56.7</v>
      </c>
      <c r="F50" s="637">
        <v>9.907120743034056</v>
      </c>
      <c r="G50" s="1264">
        <v>-87.54929577464789</v>
      </c>
      <c r="H50" s="1265">
        <v>156.56108597285066</v>
      </c>
    </row>
    <row r="51" spans="1:8" ht="12.75">
      <c r="A51" s="1259">
        <v>45</v>
      </c>
      <c r="B51" s="1288" t="s">
        <v>1236</v>
      </c>
      <c r="C51" s="1294">
        <v>0</v>
      </c>
      <c r="D51" s="1295">
        <v>250.1</v>
      </c>
      <c r="E51" s="1296">
        <v>159.3</v>
      </c>
      <c r="F51" s="637">
        <v>-100</v>
      </c>
      <c r="G51" s="1264" t="s">
        <v>636</v>
      </c>
      <c r="H51" s="1265">
        <v>-36.30547780887644</v>
      </c>
    </row>
    <row r="52" spans="1:8" ht="12.75">
      <c r="A52" s="1259">
        <v>46</v>
      </c>
      <c r="B52" s="1288" t="s">
        <v>1237</v>
      </c>
      <c r="C52" s="1294">
        <v>10</v>
      </c>
      <c r="D52" s="1295">
        <v>23.3</v>
      </c>
      <c r="E52" s="1296">
        <v>21.3</v>
      </c>
      <c r="F52" s="637">
        <v>-76.19047619047619</v>
      </c>
      <c r="G52" s="1264">
        <v>133</v>
      </c>
      <c r="H52" s="1265">
        <v>-8.583690987124442</v>
      </c>
    </row>
    <row r="53" spans="1:8" ht="12.75">
      <c r="A53" s="1259">
        <v>47</v>
      </c>
      <c r="B53" s="1288" t="s">
        <v>1238</v>
      </c>
      <c r="C53" s="1294">
        <v>4.3</v>
      </c>
      <c r="D53" s="1295">
        <v>0</v>
      </c>
      <c r="E53" s="1296">
        <v>86.3</v>
      </c>
      <c r="F53" s="637">
        <v>-43.42105263157895</v>
      </c>
      <c r="G53" s="1264">
        <v>-100</v>
      </c>
      <c r="H53" s="1265" t="s">
        <v>636</v>
      </c>
    </row>
    <row r="54" spans="1:8" ht="12.75">
      <c r="A54" s="1259">
        <v>48</v>
      </c>
      <c r="B54" s="1288" t="s">
        <v>1239</v>
      </c>
      <c r="C54" s="1294">
        <v>13.6</v>
      </c>
      <c r="D54" s="1295">
        <v>0</v>
      </c>
      <c r="E54" s="1296">
        <v>55</v>
      </c>
      <c r="F54" s="637">
        <v>-63.63636363636363</v>
      </c>
      <c r="G54" s="1264">
        <v>-100</v>
      </c>
      <c r="H54" s="1265" t="s">
        <v>636</v>
      </c>
    </row>
    <row r="55" spans="1:8" ht="12.75">
      <c r="A55" s="1259">
        <v>49</v>
      </c>
      <c r="B55" s="1288" t="s">
        <v>1240</v>
      </c>
      <c r="C55" s="1294">
        <v>24.2</v>
      </c>
      <c r="D55" s="1295">
        <v>26.8</v>
      </c>
      <c r="E55" s="1296">
        <v>60.2</v>
      </c>
      <c r="F55" s="637">
        <v>-2.4193548387096655</v>
      </c>
      <c r="G55" s="1264">
        <v>10.743801652892571</v>
      </c>
      <c r="H55" s="1265">
        <v>124.62686567164178</v>
      </c>
    </row>
    <row r="56" spans="1:8" ht="12.75">
      <c r="A56" s="1259">
        <v>50</v>
      </c>
      <c r="B56" s="1288" t="s">
        <v>1241</v>
      </c>
      <c r="C56" s="1294">
        <v>23.6</v>
      </c>
      <c r="D56" s="1295">
        <v>18.5</v>
      </c>
      <c r="E56" s="1296">
        <v>28</v>
      </c>
      <c r="F56" s="637">
        <v>-28.700906344410882</v>
      </c>
      <c r="G56" s="1264">
        <v>-21.610169491525426</v>
      </c>
      <c r="H56" s="1265">
        <v>51.351351351351354</v>
      </c>
    </row>
    <row r="57" spans="1:8" ht="12.75">
      <c r="A57" s="1259">
        <v>51</v>
      </c>
      <c r="B57" s="1288" t="s">
        <v>1242</v>
      </c>
      <c r="C57" s="1294">
        <v>147.5</v>
      </c>
      <c r="D57" s="1295">
        <v>531.2</v>
      </c>
      <c r="E57" s="1296">
        <v>1375.1</v>
      </c>
      <c r="F57" s="637">
        <v>-56.17944147355912</v>
      </c>
      <c r="G57" s="1264">
        <v>260.13559322033905</v>
      </c>
      <c r="H57" s="1265">
        <v>158.86671686746985</v>
      </c>
    </row>
    <row r="58" spans="1:8" ht="12.75">
      <c r="A58" s="1259">
        <v>52</v>
      </c>
      <c r="B58" s="1288" t="s">
        <v>1243</v>
      </c>
      <c r="C58" s="1294">
        <v>61.1</v>
      </c>
      <c r="D58" s="1295">
        <v>26.1</v>
      </c>
      <c r="E58" s="1296">
        <v>36.4</v>
      </c>
      <c r="F58" s="637">
        <v>132.319391634981</v>
      </c>
      <c r="G58" s="1264">
        <v>-57.283142389525366</v>
      </c>
      <c r="H58" s="1265">
        <v>39.463601532567026</v>
      </c>
    </row>
    <row r="59" spans="1:8" ht="12.75">
      <c r="A59" s="1259">
        <v>53</v>
      </c>
      <c r="B59" s="1288" t="s">
        <v>1244</v>
      </c>
      <c r="C59" s="1294">
        <v>474.5</v>
      </c>
      <c r="D59" s="1295">
        <v>221.2</v>
      </c>
      <c r="E59" s="1296">
        <v>310.7</v>
      </c>
      <c r="F59" s="637">
        <v>58.43071786310517</v>
      </c>
      <c r="G59" s="1264">
        <v>-53.382507903055846</v>
      </c>
      <c r="H59" s="1265">
        <v>40.46112115732373</v>
      </c>
    </row>
    <row r="60" spans="1:8" ht="12.75">
      <c r="A60" s="1259">
        <v>54</v>
      </c>
      <c r="B60" s="1288" t="s">
        <v>1189</v>
      </c>
      <c r="C60" s="1294">
        <v>418.1</v>
      </c>
      <c r="D60" s="1295">
        <v>156.1</v>
      </c>
      <c r="E60" s="1296">
        <v>598.5</v>
      </c>
      <c r="F60" s="637">
        <v>30.697092841512983</v>
      </c>
      <c r="G60" s="1264">
        <v>-62.66443434585028</v>
      </c>
      <c r="H60" s="1265">
        <v>283.40807174887897</v>
      </c>
    </row>
    <row r="61" spans="1:8" ht="12.75">
      <c r="A61" s="1259">
        <v>55</v>
      </c>
      <c r="B61" s="1288" t="s">
        <v>1245</v>
      </c>
      <c r="C61" s="1294">
        <v>209.6</v>
      </c>
      <c r="D61" s="1295">
        <v>232.9</v>
      </c>
      <c r="E61" s="1296">
        <v>242.7</v>
      </c>
      <c r="F61" s="637">
        <v>-46.104397017228074</v>
      </c>
      <c r="G61" s="1264">
        <v>11.116412213740446</v>
      </c>
      <c r="H61" s="1265">
        <v>4.20781451266636</v>
      </c>
    </row>
    <row r="62" spans="1:8" ht="12.75">
      <c r="A62" s="1259">
        <v>56</v>
      </c>
      <c r="B62" s="1288" t="s">
        <v>1246</v>
      </c>
      <c r="C62" s="1294">
        <v>13.7</v>
      </c>
      <c r="D62" s="1295">
        <v>3.4</v>
      </c>
      <c r="E62" s="1296">
        <v>7.9</v>
      </c>
      <c r="F62" s="637">
        <v>-2.83687943262413</v>
      </c>
      <c r="G62" s="1264">
        <v>-75.18248175182481</v>
      </c>
      <c r="H62" s="1265">
        <v>132.3529411764706</v>
      </c>
    </row>
    <row r="63" spans="1:8" ht="12.75">
      <c r="A63" s="1259">
        <v>57</v>
      </c>
      <c r="B63" s="1288" t="s">
        <v>1247</v>
      </c>
      <c r="C63" s="1294">
        <v>220.3</v>
      </c>
      <c r="D63" s="1295">
        <v>567.6</v>
      </c>
      <c r="E63" s="1296">
        <v>852.3</v>
      </c>
      <c r="F63" s="637">
        <v>-25.874831763122472</v>
      </c>
      <c r="G63" s="1264">
        <v>157.64866091693148</v>
      </c>
      <c r="H63" s="1265">
        <v>50.158562367864704</v>
      </c>
    </row>
    <row r="64" spans="1:8" ht="12.75">
      <c r="A64" s="1259">
        <v>58</v>
      </c>
      <c r="B64" s="1288" t="s">
        <v>1248</v>
      </c>
      <c r="C64" s="1294">
        <v>20.1</v>
      </c>
      <c r="D64" s="1295">
        <v>23.9</v>
      </c>
      <c r="E64" s="1296">
        <v>9.1</v>
      </c>
      <c r="F64" s="637">
        <v>-10.666666666666686</v>
      </c>
      <c r="G64" s="1264">
        <v>18.905472636815944</v>
      </c>
      <c r="H64" s="1265">
        <v>-61.92468619246863</v>
      </c>
    </row>
    <row r="65" spans="1:8" ht="12.75">
      <c r="A65" s="1259">
        <v>59</v>
      </c>
      <c r="B65" s="1288" t="s">
        <v>1249</v>
      </c>
      <c r="C65" s="1294">
        <v>7.1</v>
      </c>
      <c r="D65" s="1295">
        <v>1.4</v>
      </c>
      <c r="E65" s="1296">
        <v>22.3</v>
      </c>
      <c r="F65" s="637">
        <v>91.8918918918919</v>
      </c>
      <c r="G65" s="1264">
        <v>-80.28169014084507</v>
      </c>
      <c r="H65" s="1265">
        <v>1492.8571428571431</v>
      </c>
    </row>
    <row r="66" spans="1:8" ht="12.75">
      <c r="A66" s="1259">
        <v>60</v>
      </c>
      <c r="B66" s="1288" t="s">
        <v>1250</v>
      </c>
      <c r="C66" s="1294">
        <v>147.5</v>
      </c>
      <c r="D66" s="1295">
        <v>229.7</v>
      </c>
      <c r="E66" s="1296">
        <v>276</v>
      </c>
      <c r="F66" s="637">
        <v>-21.998942358540447</v>
      </c>
      <c r="G66" s="1264">
        <v>55.72881355932202</v>
      </c>
      <c r="H66" s="1265">
        <v>20.15672616456247</v>
      </c>
    </row>
    <row r="67" spans="1:8" ht="12.75">
      <c r="A67" s="1259">
        <v>61</v>
      </c>
      <c r="B67" s="1288" t="s">
        <v>1251</v>
      </c>
      <c r="C67" s="1294">
        <v>37.2</v>
      </c>
      <c r="D67" s="1295">
        <v>14.3</v>
      </c>
      <c r="E67" s="1296">
        <v>20.2</v>
      </c>
      <c r="F67" s="637">
        <v>-14.087759815242478</v>
      </c>
      <c r="G67" s="1264">
        <v>-61.55913978494624</v>
      </c>
      <c r="H67" s="1265">
        <v>41.25874125874125</v>
      </c>
    </row>
    <row r="68" spans="1:8" ht="12.75">
      <c r="A68" s="1259">
        <v>62</v>
      </c>
      <c r="B68" s="1288" t="s">
        <v>1262</v>
      </c>
      <c r="C68" s="1294">
        <v>89.8</v>
      </c>
      <c r="D68" s="1295">
        <v>111.4</v>
      </c>
      <c r="E68" s="1296">
        <v>292.3</v>
      </c>
      <c r="F68" s="637">
        <v>2.277904328018195</v>
      </c>
      <c r="G68" s="1264">
        <v>24.05345211581293</v>
      </c>
      <c r="H68" s="1265">
        <v>162.3877917414722</v>
      </c>
    </row>
    <row r="69" spans="1:8" ht="12.75">
      <c r="A69" s="1259">
        <v>63</v>
      </c>
      <c r="B69" s="1288" t="s">
        <v>1263</v>
      </c>
      <c r="C69" s="1294">
        <v>17</v>
      </c>
      <c r="D69" s="1295">
        <v>50.6</v>
      </c>
      <c r="E69" s="1296">
        <v>6.9</v>
      </c>
      <c r="F69" s="637">
        <v>-15.422885572139307</v>
      </c>
      <c r="G69" s="1264">
        <v>197.6470588235294</v>
      </c>
      <c r="H69" s="1265">
        <v>-86.36363636363636</v>
      </c>
    </row>
    <row r="70" spans="1:8" ht="12.75">
      <c r="A70" s="1259">
        <v>64</v>
      </c>
      <c r="B70" s="1288" t="s">
        <v>1264</v>
      </c>
      <c r="C70" s="1294">
        <v>225.9</v>
      </c>
      <c r="D70" s="1295">
        <v>155.9</v>
      </c>
      <c r="E70" s="1296">
        <v>72.2</v>
      </c>
      <c r="F70" s="637">
        <v>-1.5686274509803866</v>
      </c>
      <c r="G70" s="1264">
        <v>-30.987162461266053</v>
      </c>
      <c r="H70" s="1265">
        <v>-53.68826170622194</v>
      </c>
    </row>
    <row r="71" spans="1:8" ht="6.75" customHeight="1">
      <c r="A71" s="1251"/>
      <c r="B71" s="1266"/>
      <c r="C71" s="1294"/>
      <c r="D71" s="1295"/>
      <c r="E71" s="1296"/>
      <c r="F71" s="637"/>
      <c r="G71" s="1264"/>
      <c r="H71" s="1265"/>
    </row>
    <row r="72" spans="1:8" ht="12.75">
      <c r="A72" s="1251"/>
      <c r="B72" s="1267" t="s">
        <v>1137</v>
      </c>
      <c r="C72" s="1297">
        <v>3538.4</v>
      </c>
      <c r="D72" s="1298">
        <v>3322.1</v>
      </c>
      <c r="E72" s="1299">
        <v>4717.8</v>
      </c>
      <c r="F72" s="1271">
        <v>43.139158576051784</v>
      </c>
      <c r="G72" s="1272">
        <v>-6.11293239882437</v>
      </c>
      <c r="H72" s="1273">
        <v>42.012582402697205</v>
      </c>
    </row>
    <row r="73" spans="1:8" ht="6" customHeight="1">
      <c r="A73" s="1251"/>
      <c r="B73" s="1267"/>
      <c r="C73" s="1297"/>
      <c r="D73" s="1298"/>
      <c r="E73" s="1300"/>
      <c r="F73" s="1271"/>
      <c r="G73" s="1272"/>
      <c r="H73" s="1273"/>
    </row>
    <row r="74" spans="1:8" ht="13.5" thickBot="1">
      <c r="A74" s="1275"/>
      <c r="B74" s="1289" t="s">
        <v>1195</v>
      </c>
      <c r="C74" s="1277">
        <v>12156.3</v>
      </c>
      <c r="D74" s="1278">
        <v>13658.6</v>
      </c>
      <c r="E74" s="1279">
        <v>21375.8</v>
      </c>
      <c r="F74" s="1280">
        <v>11.1656744670928</v>
      </c>
      <c r="G74" s="1281">
        <v>12.358201097373382</v>
      </c>
      <c r="H74" s="1282">
        <v>56.50066624690672</v>
      </c>
    </row>
    <row r="75" spans="1:8" ht="12.75">
      <c r="A75" s="719" t="s">
        <v>1265</v>
      </c>
      <c r="B75" s="431"/>
      <c r="C75" s="431"/>
      <c r="D75" s="431"/>
      <c r="E75" s="578"/>
      <c r="F75" s="431"/>
      <c r="G75" s="431"/>
      <c r="H75" s="431"/>
    </row>
    <row r="76" spans="1:8" ht="12.75">
      <c r="A76" s="1285" t="s">
        <v>1139</v>
      </c>
      <c r="B76" s="431"/>
      <c r="C76" s="431"/>
      <c r="D76" s="431"/>
      <c r="E76" s="578"/>
      <c r="F76" s="431"/>
      <c r="G76" s="431"/>
      <c r="H76" s="431"/>
    </row>
  </sheetData>
  <sheetProtection/>
  <mergeCells count="5">
    <mergeCell ref="A1:H1"/>
    <mergeCell ref="A2:H2"/>
    <mergeCell ref="A3:H3"/>
    <mergeCell ref="C4:E4"/>
    <mergeCell ref="F4:H4"/>
  </mergeCells>
  <printOptions horizontalCentered="1"/>
  <pageMargins left="0.75" right="0.75" top="0.5" bottom="0.25" header="0.5" footer="0.5"/>
  <pageSetup fitToHeight="1" fitToWidth="1" horizontalDpi="600" verticalDpi="600" orientation="portrait" scale="7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2.57421875" style="18" customWidth="1"/>
    <col min="2" max="3" width="2.28125" style="18" customWidth="1"/>
    <col min="4" max="4" width="2.00390625" style="18" customWidth="1"/>
    <col min="5" max="5" width="27.00390625" style="18" customWidth="1"/>
    <col min="6" max="16384" width="9.140625" style="18" customWidth="1"/>
  </cols>
  <sheetData>
    <row r="1" spans="1:12" ht="12.75">
      <c r="A1" s="1627" t="s">
        <v>1268</v>
      </c>
      <c r="B1" s="1627"/>
      <c r="C1" s="1627"/>
      <c r="D1" s="1627"/>
      <c r="E1" s="1627"/>
      <c r="F1" s="1627"/>
      <c r="G1" s="1627"/>
      <c r="H1" s="1627"/>
      <c r="I1" s="1627"/>
      <c r="J1" s="1627"/>
      <c r="K1" s="1627"/>
      <c r="L1" s="1627"/>
    </row>
    <row r="2" spans="1:12" ht="15.75">
      <c r="A2" s="1848" t="s">
        <v>44</v>
      </c>
      <c r="B2" s="1849"/>
      <c r="C2" s="1849"/>
      <c r="D2" s="1849"/>
      <c r="E2" s="1849"/>
      <c r="F2" s="1849"/>
      <c r="G2" s="1849"/>
      <c r="H2" s="1849"/>
      <c r="I2" s="1849"/>
      <c r="J2" s="1849"/>
      <c r="K2" s="1849"/>
      <c r="L2" s="1849"/>
    </row>
    <row r="3" spans="1:12" ht="15.75" thickBot="1">
      <c r="A3" s="1850"/>
      <c r="B3" s="1850"/>
      <c r="C3" s="1850"/>
      <c r="D3" s="1850"/>
      <c r="E3" s="1850"/>
      <c r="L3" s="400" t="s">
        <v>73</v>
      </c>
    </row>
    <row r="4" spans="1:12" ht="12.75">
      <c r="A4" s="1851" t="s">
        <v>510</v>
      </c>
      <c r="B4" s="1852"/>
      <c r="C4" s="1852"/>
      <c r="D4" s="1852"/>
      <c r="E4" s="1852"/>
      <c r="F4" s="1774" t="s">
        <v>47</v>
      </c>
      <c r="G4" s="1776"/>
      <c r="H4" s="1774" t="s">
        <v>512</v>
      </c>
      <c r="I4" s="1776"/>
      <c r="J4" s="1855" t="s">
        <v>28</v>
      </c>
      <c r="K4" s="1857" t="s">
        <v>407</v>
      </c>
      <c r="L4" s="1858"/>
    </row>
    <row r="5" spans="1:12" ht="12.75">
      <c r="A5" s="1803"/>
      <c r="B5" s="1637"/>
      <c r="C5" s="1637"/>
      <c r="D5" s="1637"/>
      <c r="E5" s="1637"/>
      <c r="F5" s="1758"/>
      <c r="G5" s="1854"/>
      <c r="H5" s="1758"/>
      <c r="I5" s="1854"/>
      <c r="J5" s="1856"/>
      <c r="K5" s="1859" t="s">
        <v>541</v>
      </c>
      <c r="L5" s="1860"/>
    </row>
    <row r="6" spans="1:12" ht="12.75">
      <c r="A6" s="1853"/>
      <c r="B6" s="1764"/>
      <c r="C6" s="1764"/>
      <c r="D6" s="1764"/>
      <c r="E6" s="1764"/>
      <c r="F6" s="1187" t="s">
        <v>820</v>
      </c>
      <c r="G6" s="796" t="s">
        <v>713</v>
      </c>
      <c r="H6" s="1187" t="str">
        <f>F6</f>
        <v>2 months</v>
      </c>
      <c r="I6" s="796" t="s">
        <v>713</v>
      </c>
      <c r="J6" s="1199" t="str">
        <f>F6</f>
        <v>2 months</v>
      </c>
      <c r="K6" s="800" t="str">
        <f>H4</f>
        <v>2007/08</v>
      </c>
      <c r="L6" s="801" t="str">
        <f>J4</f>
        <v>2008/09P</v>
      </c>
    </row>
    <row r="7" spans="1:12" ht="12.75">
      <c r="A7" s="57" t="s">
        <v>714</v>
      </c>
      <c r="B7" s="20"/>
      <c r="C7" s="20"/>
      <c r="D7" s="20"/>
      <c r="E7" s="802"/>
      <c r="F7" s="803">
        <v>-2954.7</v>
      </c>
      <c r="G7" s="804">
        <v>-902.1999999999825</v>
      </c>
      <c r="H7" s="803">
        <v>-3955.8</v>
      </c>
      <c r="I7" s="804">
        <v>21658.9</v>
      </c>
      <c r="J7" s="805">
        <v>454.09999999999854</v>
      </c>
      <c r="K7" s="4">
        <v>33.881612346431126</v>
      </c>
      <c r="L7" s="42">
        <v>-111.47934678194041</v>
      </c>
    </row>
    <row r="8" spans="1:12" ht="12.75">
      <c r="A8" s="57"/>
      <c r="B8" s="20" t="s">
        <v>715</v>
      </c>
      <c r="C8" s="20"/>
      <c r="D8" s="20"/>
      <c r="E8" s="802"/>
      <c r="F8" s="803">
        <v>10471.4</v>
      </c>
      <c r="G8" s="806">
        <v>61488.4</v>
      </c>
      <c r="H8" s="803">
        <v>10221.1</v>
      </c>
      <c r="I8" s="806">
        <v>63939.2</v>
      </c>
      <c r="J8" s="805">
        <v>13774.9</v>
      </c>
      <c r="K8" s="4">
        <v>-2.390320301010364</v>
      </c>
      <c r="L8" s="42">
        <v>34.76925184177828</v>
      </c>
    </row>
    <row r="9" spans="1:12" ht="12.75">
      <c r="A9" s="57"/>
      <c r="B9" s="20"/>
      <c r="C9" s="20" t="s">
        <v>716</v>
      </c>
      <c r="D9" s="20"/>
      <c r="E9" s="802"/>
      <c r="F9" s="803">
        <v>0</v>
      </c>
      <c r="G9" s="806">
        <v>0</v>
      </c>
      <c r="H9" s="803">
        <v>0</v>
      </c>
      <c r="I9" s="806">
        <v>0</v>
      </c>
      <c r="J9" s="805">
        <v>0</v>
      </c>
      <c r="K9" s="153" t="s">
        <v>636</v>
      </c>
      <c r="L9" s="152" t="s">
        <v>636</v>
      </c>
    </row>
    <row r="10" spans="1:12" ht="12.75">
      <c r="A10" s="57"/>
      <c r="B10" s="20"/>
      <c r="C10" s="20" t="s">
        <v>717</v>
      </c>
      <c r="D10" s="20"/>
      <c r="E10" s="802"/>
      <c r="F10" s="803">
        <v>10471.4</v>
      </c>
      <c r="G10" s="806">
        <v>61488.4</v>
      </c>
      <c r="H10" s="803">
        <v>10221.1</v>
      </c>
      <c r="I10" s="806">
        <v>63939.2</v>
      </c>
      <c r="J10" s="805">
        <v>13774.9</v>
      </c>
      <c r="K10" s="4">
        <v>-2.390320301010364</v>
      </c>
      <c r="L10" s="42">
        <v>34.76925184177828</v>
      </c>
    </row>
    <row r="11" spans="1:12" ht="12.75">
      <c r="A11" s="57"/>
      <c r="B11" s="20" t="s">
        <v>718</v>
      </c>
      <c r="C11" s="20"/>
      <c r="D11" s="20"/>
      <c r="E11" s="802"/>
      <c r="F11" s="803">
        <v>-30369.8</v>
      </c>
      <c r="G11" s="806">
        <v>-190437.1</v>
      </c>
      <c r="H11" s="803">
        <v>-33297</v>
      </c>
      <c r="I11" s="806">
        <v>-221650.2</v>
      </c>
      <c r="J11" s="805">
        <v>-47486.8</v>
      </c>
      <c r="K11" s="4">
        <v>9.638522479568522</v>
      </c>
      <c r="L11" s="42">
        <v>42.615851277892915</v>
      </c>
    </row>
    <row r="12" spans="1:12" ht="12.75">
      <c r="A12" s="57"/>
      <c r="B12" s="20"/>
      <c r="C12" s="20" t="s">
        <v>716</v>
      </c>
      <c r="D12" s="20"/>
      <c r="E12" s="802"/>
      <c r="F12" s="803">
        <v>-5705.1</v>
      </c>
      <c r="G12" s="806">
        <v>-33567.6</v>
      </c>
      <c r="H12" s="803">
        <v>-4732</v>
      </c>
      <c r="I12" s="806">
        <v>-39879.5</v>
      </c>
      <c r="J12" s="805">
        <v>-7090.6</v>
      </c>
      <c r="K12" s="4">
        <v>-17.05666859476609</v>
      </c>
      <c r="L12" s="42">
        <v>49.84361792054101</v>
      </c>
    </row>
    <row r="13" spans="1:12" ht="12.75">
      <c r="A13" s="57"/>
      <c r="B13" s="20"/>
      <c r="C13" s="20" t="s">
        <v>717</v>
      </c>
      <c r="D13" s="20"/>
      <c r="E13" s="802"/>
      <c r="F13" s="803">
        <v>-24664.7</v>
      </c>
      <c r="G13" s="806">
        <v>-156869.5</v>
      </c>
      <c r="H13" s="803">
        <v>-28565</v>
      </c>
      <c r="I13" s="806">
        <v>-181770.7</v>
      </c>
      <c r="J13" s="805">
        <v>-40396.2</v>
      </c>
      <c r="K13" s="4">
        <v>15.813287816190746</v>
      </c>
      <c r="L13" s="42">
        <v>41.41851916681252</v>
      </c>
    </row>
    <row r="14" spans="1:12" ht="12.75">
      <c r="A14" s="57"/>
      <c r="B14" s="20" t="s">
        <v>719</v>
      </c>
      <c r="C14" s="20"/>
      <c r="D14" s="20"/>
      <c r="E14" s="802"/>
      <c r="F14" s="803">
        <v>-19898.4</v>
      </c>
      <c r="G14" s="806">
        <v>-128948.7</v>
      </c>
      <c r="H14" s="803">
        <v>-23075.9</v>
      </c>
      <c r="I14" s="806">
        <v>-157711</v>
      </c>
      <c r="J14" s="805">
        <v>-33711.9</v>
      </c>
      <c r="K14" s="4">
        <v>15.96862059261046</v>
      </c>
      <c r="L14" s="42">
        <v>46.09137671770115</v>
      </c>
    </row>
    <row r="15" spans="1:12" ht="12.75">
      <c r="A15" s="57"/>
      <c r="B15" s="20" t="s">
        <v>720</v>
      </c>
      <c r="C15" s="20"/>
      <c r="D15" s="20"/>
      <c r="E15" s="802"/>
      <c r="F15" s="803">
        <v>-2037.3</v>
      </c>
      <c r="G15" s="806">
        <v>-8377.3</v>
      </c>
      <c r="H15" s="803">
        <v>-4024.2</v>
      </c>
      <c r="I15" s="806">
        <v>-11393.4</v>
      </c>
      <c r="J15" s="805">
        <v>-6857.4</v>
      </c>
      <c r="K15" s="807">
        <v>97.52613753497276</v>
      </c>
      <c r="L15" s="42">
        <v>70.40405546444013</v>
      </c>
    </row>
    <row r="16" spans="1:12" ht="12.75">
      <c r="A16" s="57"/>
      <c r="B16" s="20"/>
      <c r="C16" s="20" t="s">
        <v>721</v>
      </c>
      <c r="D16" s="20"/>
      <c r="E16" s="802"/>
      <c r="F16" s="803">
        <v>4918.2</v>
      </c>
      <c r="G16" s="806">
        <v>32078.9</v>
      </c>
      <c r="H16" s="803">
        <v>5309.4</v>
      </c>
      <c r="I16" s="806">
        <v>42236.1</v>
      </c>
      <c r="J16" s="805">
        <v>7038.9</v>
      </c>
      <c r="K16" s="4">
        <v>7.95412955959497</v>
      </c>
      <c r="L16" s="42">
        <v>32.57430218103741</v>
      </c>
    </row>
    <row r="17" spans="1:12" ht="12.75">
      <c r="A17" s="57"/>
      <c r="B17" s="20"/>
      <c r="C17" s="20"/>
      <c r="D17" s="20" t="s">
        <v>722</v>
      </c>
      <c r="E17" s="802"/>
      <c r="F17" s="803">
        <v>1231.2</v>
      </c>
      <c r="G17" s="806">
        <v>10125.3</v>
      </c>
      <c r="H17" s="803">
        <v>2129</v>
      </c>
      <c r="I17" s="806">
        <v>18653.1</v>
      </c>
      <c r="J17" s="805">
        <v>2982</v>
      </c>
      <c r="K17" s="4">
        <v>72.92072774528914</v>
      </c>
      <c r="L17" s="42">
        <v>40.065758572099575</v>
      </c>
    </row>
    <row r="18" spans="1:12" ht="12.75">
      <c r="A18" s="57"/>
      <c r="B18" s="20"/>
      <c r="C18" s="20"/>
      <c r="D18" s="20" t="s">
        <v>723</v>
      </c>
      <c r="E18" s="802"/>
      <c r="F18" s="803">
        <v>1989.5</v>
      </c>
      <c r="G18" s="806">
        <v>12336.4</v>
      </c>
      <c r="H18" s="803">
        <v>1603.6</v>
      </c>
      <c r="I18" s="806">
        <v>13301.8</v>
      </c>
      <c r="J18" s="805">
        <v>2486.5</v>
      </c>
      <c r="K18" s="4">
        <v>-19.39683337521991</v>
      </c>
      <c r="L18" s="42">
        <v>55.05737091544027</v>
      </c>
    </row>
    <row r="19" spans="1:12" ht="12.75">
      <c r="A19" s="57"/>
      <c r="B19" s="20"/>
      <c r="C19" s="20"/>
      <c r="D19" s="20" t="s">
        <v>717</v>
      </c>
      <c r="E19" s="802"/>
      <c r="F19" s="803">
        <v>1697.5</v>
      </c>
      <c r="G19" s="806">
        <v>9617.2</v>
      </c>
      <c r="H19" s="803">
        <v>1576.8</v>
      </c>
      <c r="I19" s="806">
        <v>10281.2</v>
      </c>
      <c r="J19" s="805">
        <v>1570.4</v>
      </c>
      <c r="K19" s="4">
        <v>-7.110456553755526</v>
      </c>
      <c r="L19" s="42">
        <v>-0.4058853373921781</v>
      </c>
    </row>
    <row r="20" spans="1:12" ht="12.75">
      <c r="A20" s="57"/>
      <c r="B20" s="20"/>
      <c r="C20" s="20" t="s">
        <v>724</v>
      </c>
      <c r="D20" s="20"/>
      <c r="E20" s="802"/>
      <c r="F20" s="803">
        <v>-6955.5</v>
      </c>
      <c r="G20" s="806">
        <v>-40456.2</v>
      </c>
      <c r="H20" s="803">
        <v>-9333.6</v>
      </c>
      <c r="I20" s="806">
        <v>-53629.5</v>
      </c>
      <c r="J20" s="805">
        <v>-13896.3</v>
      </c>
      <c r="K20" s="4">
        <v>34.19020918697434</v>
      </c>
      <c r="L20" s="42">
        <v>48.884674723579316</v>
      </c>
    </row>
    <row r="21" spans="1:12" ht="12.75">
      <c r="A21" s="57"/>
      <c r="B21" s="20"/>
      <c r="C21" s="20"/>
      <c r="D21" s="20" t="s">
        <v>725</v>
      </c>
      <c r="E21" s="802"/>
      <c r="F21" s="803">
        <v>-2574.7</v>
      </c>
      <c r="G21" s="806">
        <v>-14557.4</v>
      </c>
      <c r="H21" s="803">
        <v>-4226.6</v>
      </c>
      <c r="I21" s="806">
        <v>-22969.2</v>
      </c>
      <c r="J21" s="805">
        <v>-5256.8</v>
      </c>
      <c r="K21" s="4">
        <v>64.15893113760829</v>
      </c>
      <c r="L21" s="42">
        <v>24.374201485827847</v>
      </c>
    </row>
    <row r="22" spans="1:12" ht="12.75">
      <c r="A22" s="57"/>
      <c r="B22" s="20"/>
      <c r="C22" s="20"/>
      <c r="D22" s="20" t="s">
        <v>722</v>
      </c>
      <c r="E22" s="802"/>
      <c r="F22" s="803">
        <v>-3229.7</v>
      </c>
      <c r="G22" s="806">
        <v>-15785</v>
      </c>
      <c r="H22" s="803">
        <v>-3198.7</v>
      </c>
      <c r="I22" s="806">
        <v>-20862</v>
      </c>
      <c r="J22" s="805">
        <v>-6645.5</v>
      </c>
      <c r="K22" s="4">
        <v>-0.9598414713440877</v>
      </c>
      <c r="L22" s="42">
        <v>107.75627598711979</v>
      </c>
    </row>
    <row r="23" spans="1:12" ht="12.75">
      <c r="A23" s="57"/>
      <c r="B23" s="20"/>
      <c r="C23" s="20"/>
      <c r="D23" s="20"/>
      <c r="E23" s="808" t="s">
        <v>765</v>
      </c>
      <c r="F23" s="803">
        <v>-1223</v>
      </c>
      <c r="G23" s="806">
        <v>-6336.6</v>
      </c>
      <c r="H23" s="803">
        <v>-1369.9</v>
      </c>
      <c r="I23" s="806">
        <v>-7373</v>
      </c>
      <c r="J23" s="805">
        <v>-2811.7</v>
      </c>
      <c r="K23" s="4">
        <v>12.011447260834023</v>
      </c>
      <c r="L23" s="42">
        <v>105.24855828892616</v>
      </c>
    </row>
    <row r="24" spans="1:12" ht="12.75">
      <c r="A24" s="57"/>
      <c r="B24" s="20"/>
      <c r="C24" s="20"/>
      <c r="D24" s="20" t="s">
        <v>726</v>
      </c>
      <c r="E24" s="808"/>
      <c r="F24" s="803">
        <v>-108.7</v>
      </c>
      <c r="G24" s="806">
        <v>-189.4</v>
      </c>
      <c r="H24" s="803">
        <v>-111.2</v>
      </c>
      <c r="I24" s="806">
        <v>-635.7</v>
      </c>
      <c r="J24" s="805">
        <v>-250</v>
      </c>
      <c r="K24" s="4">
        <v>2.2999080036798527</v>
      </c>
      <c r="L24" s="42">
        <v>124.82014388489209</v>
      </c>
    </row>
    <row r="25" spans="1:12" ht="12.75">
      <c r="A25" s="57"/>
      <c r="B25" s="20"/>
      <c r="C25" s="20"/>
      <c r="D25" s="20" t="s">
        <v>717</v>
      </c>
      <c r="E25" s="802"/>
      <c r="F25" s="803">
        <v>-1151.1</v>
      </c>
      <c r="G25" s="806">
        <v>-10113.8</v>
      </c>
      <c r="H25" s="803">
        <v>-1908.3</v>
      </c>
      <c r="I25" s="806">
        <v>-9798.3</v>
      </c>
      <c r="J25" s="805">
        <v>-1994</v>
      </c>
      <c r="K25" s="4">
        <v>65.7805577273912</v>
      </c>
      <c r="L25" s="42">
        <v>4.4909081381334195</v>
      </c>
    </row>
    <row r="26" spans="1:12" ht="12.75">
      <c r="A26" s="57"/>
      <c r="B26" s="20" t="s">
        <v>727</v>
      </c>
      <c r="C26" s="20"/>
      <c r="D26" s="20"/>
      <c r="E26" s="802"/>
      <c r="F26" s="803">
        <v>-21935.7</v>
      </c>
      <c r="G26" s="806">
        <v>-137326</v>
      </c>
      <c r="H26" s="803">
        <v>-27100.1</v>
      </c>
      <c r="I26" s="806">
        <v>-169104.4</v>
      </c>
      <c r="J26" s="805">
        <v>-40569.3</v>
      </c>
      <c r="K26" s="4">
        <v>23.54335626398974</v>
      </c>
      <c r="L26" s="42">
        <v>49.701661617484824</v>
      </c>
    </row>
    <row r="27" spans="1:12" ht="12.75">
      <c r="A27" s="57"/>
      <c r="B27" s="20" t="s">
        <v>728</v>
      </c>
      <c r="C27" s="20"/>
      <c r="D27" s="20"/>
      <c r="E27" s="802"/>
      <c r="F27" s="803">
        <v>-453.6</v>
      </c>
      <c r="G27" s="806">
        <v>7431.8</v>
      </c>
      <c r="H27" s="803">
        <v>175.3</v>
      </c>
      <c r="I27" s="806">
        <v>7946.8</v>
      </c>
      <c r="J27" s="805">
        <v>1352.8</v>
      </c>
      <c r="K27" s="4">
        <v>-138.64638447971782</v>
      </c>
      <c r="L27" s="42" t="s">
        <v>636</v>
      </c>
    </row>
    <row r="28" spans="1:12" ht="12.75">
      <c r="A28" s="57"/>
      <c r="B28" s="20"/>
      <c r="C28" s="20" t="s">
        <v>729</v>
      </c>
      <c r="D28" s="20"/>
      <c r="E28" s="802"/>
      <c r="F28" s="803">
        <v>383.5</v>
      </c>
      <c r="G28" s="806">
        <v>14500.8</v>
      </c>
      <c r="H28" s="803">
        <v>806.6</v>
      </c>
      <c r="I28" s="806">
        <v>13447.7</v>
      </c>
      <c r="J28" s="805">
        <v>2021.8</v>
      </c>
      <c r="K28" s="4">
        <v>110.32594524119948</v>
      </c>
      <c r="L28" s="42">
        <v>150.65707909744603</v>
      </c>
    </row>
    <row r="29" spans="1:12" ht="12.75">
      <c r="A29" s="57"/>
      <c r="B29" s="20"/>
      <c r="C29" s="20" t="s">
        <v>730</v>
      </c>
      <c r="D29" s="20"/>
      <c r="E29" s="802"/>
      <c r="F29" s="803">
        <v>-837.1</v>
      </c>
      <c r="G29" s="806">
        <v>-7069</v>
      </c>
      <c r="H29" s="803">
        <v>-631.3</v>
      </c>
      <c r="I29" s="806">
        <v>-5500.9</v>
      </c>
      <c r="J29" s="805">
        <v>-669</v>
      </c>
      <c r="K29" s="4">
        <v>-24.58487635885797</v>
      </c>
      <c r="L29" s="42">
        <v>5.9718042135276495</v>
      </c>
    </row>
    <row r="30" spans="1:12" ht="12.75">
      <c r="A30" s="57"/>
      <c r="B30" s="20" t="s">
        <v>731</v>
      </c>
      <c r="C30" s="20"/>
      <c r="D30" s="20"/>
      <c r="E30" s="802"/>
      <c r="F30" s="803">
        <v>-22389.3</v>
      </c>
      <c r="G30" s="806">
        <v>-129894.2</v>
      </c>
      <c r="H30" s="803">
        <v>-26924.8</v>
      </c>
      <c r="I30" s="806">
        <v>-161157.6</v>
      </c>
      <c r="J30" s="805">
        <v>-39216.5</v>
      </c>
      <c r="K30" s="4">
        <v>20.257444404246673</v>
      </c>
      <c r="L30" s="42">
        <v>45.65196398859045</v>
      </c>
    </row>
    <row r="31" spans="1:12" ht="12.75">
      <c r="A31" s="57"/>
      <c r="B31" s="419" t="s">
        <v>732</v>
      </c>
      <c r="C31" s="20"/>
      <c r="D31" s="20"/>
      <c r="E31" s="802"/>
      <c r="F31" s="803">
        <v>19434.6</v>
      </c>
      <c r="G31" s="806">
        <v>128992</v>
      </c>
      <c r="H31" s="803">
        <v>22969</v>
      </c>
      <c r="I31" s="806">
        <v>182816.5</v>
      </c>
      <c r="J31" s="805">
        <v>39670.6</v>
      </c>
      <c r="K31" s="4">
        <v>18.186121659308665</v>
      </c>
      <c r="L31" s="42">
        <v>72.71365753842134</v>
      </c>
    </row>
    <row r="32" spans="1:12" ht="12.75">
      <c r="A32" s="57"/>
      <c r="B32" s="20"/>
      <c r="C32" s="20" t="s">
        <v>733</v>
      </c>
      <c r="D32" s="20"/>
      <c r="E32" s="802"/>
      <c r="F32" s="803">
        <v>20362.9</v>
      </c>
      <c r="G32" s="806">
        <v>133196.8</v>
      </c>
      <c r="H32" s="803">
        <v>23382.6</v>
      </c>
      <c r="I32" s="806">
        <v>185462.9</v>
      </c>
      <c r="J32" s="805">
        <v>40198.3</v>
      </c>
      <c r="K32" s="4">
        <v>14.82942017099724</v>
      </c>
      <c r="L32" s="42">
        <v>71.91544139659408</v>
      </c>
    </row>
    <row r="33" spans="1:12" ht="12.75">
      <c r="A33" s="57"/>
      <c r="B33" s="20"/>
      <c r="C33" s="20"/>
      <c r="D33" s="20" t="s">
        <v>734</v>
      </c>
      <c r="E33" s="802"/>
      <c r="F33" s="803">
        <v>2570.2</v>
      </c>
      <c r="G33" s="806">
        <v>18218.2</v>
      </c>
      <c r="H33" s="803">
        <v>2103.3</v>
      </c>
      <c r="I33" s="806">
        <v>20993.2</v>
      </c>
      <c r="J33" s="805">
        <v>5026.5</v>
      </c>
      <c r="K33" s="4">
        <v>-18.16590148626565</v>
      </c>
      <c r="L33" s="42">
        <v>138.98160034231918</v>
      </c>
    </row>
    <row r="34" spans="1:12" ht="12.75">
      <c r="A34" s="57"/>
      <c r="B34" s="20"/>
      <c r="C34" s="20"/>
      <c r="D34" s="20" t="s">
        <v>735</v>
      </c>
      <c r="E34" s="802"/>
      <c r="F34" s="803">
        <v>15637.8</v>
      </c>
      <c r="G34" s="806">
        <v>100144.8</v>
      </c>
      <c r="H34" s="803">
        <v>18338.1</v>
      </c>
      <c r="I34" s="806">
        <v>142682.7</v>
      </c>
      <c r="J34" s="805">
        <v>31883.4</v>
      </c>
      <c r="K34" s="4">
        <v>17.267774239343126</v>
      </c>
      <c r="L34" s="42">
        <v>73.86424984049604</v>
      </c>
    </row>
    <row r="35" spans="1:12" ht="12.75">
      <c r="A35" s="57"/>
      <c r="B35" s="20"/>
      <c r="C35" s="20"/>
      <c r="D35" s="20" t="s">
        <v>736</v>
      </c>
      <c r="E35" s="802"/>
      <c r="F35" s="803">
        <v>1843</v>
      </c>
      <c r="G35" s="806">
        <v>12937</v>
      </c>
      <c r="H35" s="803">
        <v>2424</v>
      </c>
      <c r="I35" s="806">
        <v>18789.9</v>
      </c>
      <c r="J35" s="805">
        <v>2954.4</v>
      </c>
      <c r="K35" s="4">
        <v>31.524688008681494</v>
      </c>
      <c r="L35" s="42">
        <v>21.881188118811885</v>
      </c>
    </row>
    <row r="36" spans="1:12" ht="12.75">
      <c r="A36" s="57"/>
      <c r="B36" s="20"/>
      <c r="C36" s="20"/>
      <c r="D36" s="20" t="s">
        <v>737</v>
      </c>
      <c r="E36" s="802"/>
      <c r="F36" s="803">
        <v>311.9</v>
      </c>
      <c r="G36" s="806">
        <v>1896.8</v>
      </c>
      <c r="H36" s="803">
        <v>517.2</v>
      </c>
      <c r="I36" s="806">
        <v>2997.1</v>
      </c>
      <c r="J36" s="805">
        <v>334</v>
      </c>
      <c r="K36" s="153">
        <v>65.82237896761785</v>
      </c>
      <c r="L36" s="152">
        <v>-35.42150038669761</v>
      </c>
    </row>
    <row r="37" spans="1:12" ht="12.75">
      <c r="A37" s="57"/>
      <c r="B37" s="20"/>
      <c r="C37" s="20" t="s">
        <v>738</v>
      </c>
      <c r="D37" s="20"/>
      <c r="E37" s="802"/>
      <c r="F37" s="803">
        <v>-928.3</v>
      </c>
      <c r="G37" s="806">
        <v>-4204.8</v>
      </c>
      <c r="H37" s="803">
        <v>-413.6</v>
      </c>
      <c r="I37" s="806">
        <v>-2646.4</v>
      </c>
      <c r="J37" s="805">
        <v>-527.7</v>
      </c>
      <c r="K37" s="809">
        <v>-55.4454378972315</v>
      </c>
      <c r="L37" s="42">
        <v>27.587040618955516</v>
      </c>
    </row>
    <row r="38" spans="1:12" ht="12.75">
      <c r="A38" s="420" t="s">
        <v>739</v>
      </c>
      <c r="B38" s="108" t="s">
        <v>740</v>
      </c>
      <c r="C38" s="108"/>
      <c r="D38" s="108"/>
      <c r="E38" s="810"/>
      <c r="F38" s="811">
        <v>1076</v>
      </c>
      <c r="G38" s="804">
        <v>4449.9</v>
      </c>
      <c r="H38" s="811">
        <v>514.2</v>
      </c>
      <c r="I38" s="804">
        <v>7912.5</v>
      </c>
      <c r="J38" s="812">
        <v>355.6</v>
      </c>
      <c r="K38" s="807">
        <v>-52.21189591078067</v>
      </c>
      <c r="L38" s="137">
        <v>-30.844029560482305</v>
      </c>
    </row>
    <row r="39" spans="1:12" ht="12.75">
      <c r="A39" s="421" t="s">
        <v>741</v>
      </c>
      <c r="B39" s="228"/>
      <c r="C39" s="162"/>
      <c r="D39" s="162"/>
      <c r="E39" s="813"/>
      <c r="F39" s="809">
        <v>-1878.7</v>
      </c>
      <c r="G39" s="814">
        <v>3547.7000000000116</v>
      </c>
      <c r="H39" s="809">
        <v>-3441.599999999995</v>
      </c>
      <c r="I39" s="814">
        <v>29571.4</v>
      </c>
      <c r="J39" s="815">
        <v>809.6999999999971</v>
      </c>
      <c r="K39" s="5">
        <v>83.19050407196438</v>
      </c>
      <c r="L39" s="43">
        <v>-123.52684797768474</v>
      </c>
    </row>
    <row r="40" spans="1:12" ht="12.75">
      <c r="A40" s="57" t="s">
        <v>742</v>
      </c>
      <c r="B40" s="20" t="s">
        <v>743</v>
      </c>
      <c r="C40" s="20"/>
      <c r="D40" s="20"/>
      <c r="E40" s="802"/>
      <c r="F40" s="803">
        <v>4036.6</v>
      </c>
      <c r="G40" s="806">
        <v>-2362.1</v>
      </c>
      <c r="H40" s="803">
        <v>2197</v>
      </c>
      <c r="I40" s="806">
        <v>12831.7</v>
      </c>
      <c r="J40" s="805">
        <v>-2726.7</v>
      </c>
      <c r="K40" s="807">
        <v>-45.57300698607739</v>
      </c>
      <c r="L40" s="42">
        <v>-224.11015020482475</v>
      </c>
    </row>
    <row r="41" spans="1:12" ht="12.75">
      <c r="A41" s="57"/>
      <c r="B41" s="20" t="s">
        <v>744</v>
      </c>
      <c r="C41" s="20"/>
      <c r="D41" s="20"/>
      <c r="E41" s="802"/>
      <c r="F41" s="803">
        <v>0</v>
      </c>
      <c r="G41" s="806">
        <v>362.3</v>
      </c>
      <c r="H41" s="803">
        <v>0</v>
      </c>
      <c r="I41" s="806">
        <v>293.9</v>
      </c>
      <c r="J41" s="805">
        <v>32.5</v>
      </c>
      <c r="K41" s="153" t="s">
        <v>636</v>
      </c>
      <c r="L41" s="152" t="s">
        <v>636</v>
      </c>
    </row>
    <row r="42" spans="1:12" ht="12.75">
      <c r="A42" s="57"/>
      <c r="B42" s="20" t="s">
        <v>745</v>
      </c>
      <c r="C42" s="20"/>
      <c r="D42" s="20"/>
      <c r="E42" s="802"/>
      <c r="F42" s="803">
        <v>0</v>
      </c>
      <c r="G42" s="806">
        <v>0</v>
      </c>
      <c r="H42" s="803">
        <v>0</v>
      </c>
      <c r="I42" s="806">
        <v>0</v>
      </c>
      <c r="J42" s="805">
        <v>0</v>
      </c>
      <c r="K42" s="153" t="s">
        <v>636</v>
      </c>
      <c r="L42" s="152" t="s">
        <v>636</v>
      </c>
    </row>
    <row r="43" spans="1:12" ht="12.75">
      <c r="A43" s="57"/>
      <c r="B43" s="20" t="s">
        <v>746</v>
      </c>
      <c r="C43" s="20"/>
      <c r="D43" s="20"/>
      <c r="E43" s="802"/>
      <c r="F43" s="803">
        <v>-3212.6</v>
      </c>
      <c r="G43" s="806">
        <v>-10690</v>
      </c>
      <c r="H43" s="803">
        <v>-1458.2</v>
      </c>
      <c r="I43" s="806">
        <v>-12354.6</v>
      </c>
      <c r="J43" s="805">
        <v>-4001.9</v>
      </c>
      <c r="K43" s="4">
        <v>-54.609973230405274</v>
      </c>
      <c r="L43" s="42">
        <v>174.44109175696062</v>
      </c>
    </row>
    <row r="44" spans="1:12" ht="12.75">
      <c r="A44" s="57"/>
      <c r="B44" s="20"/>
      <c r="C44" s="20" t="s">
        <v>747</v>
      </c>
      <c r="D44" s="20"/>
      <c r="E44" s="802"/>
      <c r="F44" s="803">
        <v>-1957.9</v>
      </c>
      <c r="G44" s="806">
        <v>-5127.6</v>
      </c>
      <c r="H44" s="803">
        <v>-548.2</v>
      </c>
      <c r="I44" s="806">
        <v>-105.3</v>
      </c>
      <c r="J44" s="805">
        <v>-951</v>
      </c>
      <c r="K44" s="4">
        <v>-72.00061290157822</v>
      </c>
      <c r="L44" s="42">
        <v>73.47683327252827</v>
      </c>
    </row>
    <row r="45" spans="1:12" ht="12.75">
      <c r="A45" s="57"/>
      <c r="B45" s="20"/>
      <c r="C45" s="20" t="s">
        <v>717</v>
      </c>
      <c r="D45" s="20"/>
      <c r="E45" s="802"/>
      <c r="F45" s="803">
        <v>-1254.7</v>
      </c>
      <c r="G45" s="806">
        <v>-5562.4</v>
      </c>
      <c r="H45" s="803">
        <v>-910</v>
      </c>
      <c r="I45" s="806">
        <v>-12249.3</v>
      </c>
      <c r="J45" s="805">
        <v>-3050.9</v>
      </c>
      <c r="K45" s="4">
        <v>-27.472702638080822</v>
      </c>
      <c r="L45" s="42">
        <v>235.2637362637363</v>
      </c>
    </row>
    <row r="46" spans="1:12" ht="12.75">
      <c r="A46" s="57"/>
      <c r="B46" s="20" t="s">
        <v>748</v>
      </c>
      <c r="C46" s="20"/>
      <c r="D46" s="20"/>
      <c r="E46" s="802"/>
      <c r="F46" s="803">
        <v>7249.2</v>
      </c>
      <c r="G46" s="806">
        <v>7965.6</v>
      </c>
      <c r="H46" s="803">
        <v>3655.2</v>
      </c>
      <c r="I46" s="806">
        <v>24892.4</v>
      </c>
      <c r="J46" s="805">
        <v>1242.7</v>
      </c>
      <c r="K46" s="4">
        <v>-49.57788445621586</v>
      </c>
      <c r="L46" s="42">
        <v>-66.00186036331802</v>
      </c>
    </row>
    <row r="47" spans="1:12" ht="12.75">
      <c r="A47" s="57"/>
      <c r="B47" s="20"/>
      <c r="C47" s="20" t="s">
        <v>747</v>
      </c>
      <c r="D47" s="20"/>
      <c r="E47" s="802"/>
      <c r="F47" s="803">
        <v>6250.8</v>
      </c>
      <c r="G47" s="806">
        <v>1727.8</v>
      </c>
      <c r="H47" s="803">
        <v>4317.2</v>
      </c>
      <c r="I47" s="806">
        <v>15241.2</v>
      </c>
      <c r="J47" s="805">
        <v>-311.1</v>
      </c>
      <c r="K47" s="4">
        <v>-30.933640494016775</v>
      </c>
      <c r="L47" s="42">
        <v>-107.20605948299824</v>
      </c>
    </row>
    <row r="48" spans="1:12" ht="12.75">
      <c r="A48" s="57"/>
      <c r="B48" s="20"/>
      <c r="C48" s="20" t="s">
        <v>749</v>
      </c>
      <c r="D48" s="20"/>
      <c r="E48" s="802"/>
      <c r="F48" s="803">
        <v>342.2</v>
      </c>
      <c r="G48" s="806">
        <v>1455.6</v>
      </c>
      <c r="H48" s="803">
        <v>-97.1</v>
      </c>
      <c r="I48" s="806">
        <v>3391.5</v>
      </c>
      <c r="J48" s="805">
        <v>-303.3</v>
      </c>
      <c r="K48" s="807">
        <v>-128.37521917007598</v>
      </c>
      <c r="L48" s="42">
        <v>212.35839340885687</v>
      </c>
    </row>
    <row r="49" spans="1:12" ht="12.75">
      <c r="A49" s="57"/>
      <c r="B49" s="20"/>
      <c r="C49" s="20"/>
      <c r="D49" s="20" t="s">
        <v>750</v>
      </c>
      <c r="E49" s="802"/>
      <c r="F49" s="803">
        <v>344.5</v>
      </c>
      <c r="G49" s="806">
        <v>2150.7</v>
      </c>
      <c r="H49" s="803">
        <v>-92.6</v>
      </c>
      <c r="I49" s="806">
        <v>3455.9</v>
      </c>
      <c r="J49" s="805">
        <v>-300</v>
      </c>
      <c r="K49" s="807">
        <v>-126.87953555878084</v>
      </c>
      <c r="L49" s="42">
        <v>223.97408207343418</v>
      </c>
    </row>
    <row r="50" spans="1:12" ht="12.75">
      <c r="A50" s="57"/>
      <c r="B50" s="20"/>
      <c r="C50" s="20"/>
      <c r="D50" s="20"/>
      <c r="E50" s="802" t="s">
        <v>751</v>
      </c>
      <c r="F50" s="803">
        <v>546.4</v>
      </c>
      <c r="G50" s="806">
        <v>9689.7</v>
      </c>
      <c r="H50" s="803">
        <v>347.3</v>
      </c>
      <c r="I50" s="806">
        <v>11325.5</v>
      </c>
      <c r="J50" s="805">
        <v>500.6</v>
      </c>
      <c r="K50" s="153">
        <v>-36.43850658857979</v>
      </c>
      <c r="L50" s="42">
        <v>44.14051252519436</v>
      </c>
    </row>
    <row r="51" spans="1:12" ht="12.75">
      <c r="A51" s="57"/>
      <c r="B51" s="20"/>
      <c r="C51" s="20"/>
      <c r="D51" s="20"/>
      <c r="E51" s="802" t="s">
        <v>752</v>
      </c>
      <c r="F51" s="803">
        <v>-201.9</v>
      </c>
      <c r="G51" s="806">
        <v>-7539</v>
      </c>
      <c r="H51" s="803">
        <v>-439.9</v>
      </c>
      <c r="I51" s="806">
        <v>-7869.6</v>
      </c>
      <c r="J51" s="805">
        <v>-800.6</v>
      </c>
      <c r="K51" s="4">
        <v>117.88013868251608</v>
      </c>
      <c r="L51" s="42">
        <v>81.99590816094569</v>
      </c>
    </row>
    <row r="52" spans="1:12" ht="12.75">
      <c r="A52" s="57"/>
      <c r="B52" s="20"/>
      <c r="C52" s="20"/>
      <c r="D52" s="20" t="s">
        <v>753</v>
      </c>
      <c r="E52" s="802"/>
      <c r="F52" s="803">
        <v>-2.3</v>
      </c>
      <c r="G52" s="806">
        <v>-695.1</v>
      </c>
      <c r="H52" s="803">
        <v>-4.5</v>
      </c>
      <c r="I52" s="806">
        <v>-64.4</v>
      </c>
      <c r="J52" s="805">
        <v>-3.3</v>
      </c>
      <c r="K52" s="4">
        <v>95.6521739130435</v>
      </c>
      <c r="L52" s="42">
        <v>-26.66666666666667</v>
      </c>
    </row>
    <row r="53" spans="1:12" ht="12.75">
      <c r="A53" s="57"/>
      <c r="B53" s="20"/>
      <c r="C53" s="20" t="s">
        <v>754</v>
      </c>
      <c r="D53" s="20"/>
      <c r="E53" s="802"/>
      <c r="F53" s="803">
        <v>656.2</v>
      </c>
      <c r="G53" s="806">
        <v>4782.2</v>
      </c>
      <c r="H53" s="803">
        <v>-564.9</v>
      </c>
      <c r="I53" s="806">
        <v>6259.7</v>
      </c>
      <c r="J53" s="805">
        <v>1857.1</v>
      </c>
      <c r="K53" s="4">
        <v>-186.08655897592195</v>
      </c>
      <c r="L53" s="42">
        <v>-428.74845105328376</v>
      </c>
    </row>
    <row r="54" spans="1:12" ht="12.75">
      <c r="A54" s="57"/>
      <c r="B54" s="20"/>
      <c r="C54" s="20"/>
      <c r="D54" s="20" t="s">
        <v>254</v>
      </c>
      <c r="E54" s="802"/>
      <c r="F54" s="803">
        <v>56.7</v>
      </c>
      <c r="G54" s="806">
        <v>2.4</v>
      </c>
      <c r="H54" s="803">
        <v>-9.2</v>
      </c>
      <c r="I54" s="806">
        <v>-5.6</v>
      </c>
      <c r="J54" s="805">
        <v>0</v>
      </c>
      <c r="K54" s="4">
        <v>-116.22574955908289</v>
      </c>
      <c r="L54" s="42">
        <v>-100</v>
      </c>
    </row>
    <row r="55" spans="1:12" ht="12.75">
      <c r="A55" s="57"/>
      <c r="B55" s="20"/>
      <c r="C55" s="20"/>
      <c r="D55" s="20" t="s">
        <v>755</v>
      </c>
      <c r="E55" s="802"/>
      <c r="F55" s="803">
        <v>599.5</v>
      </c>
      <c r="G55" s="806">
        <v>4779.8</v>
      </c>
      <c r="H55" s="803">
        <v>-555.7</v>
      </c>
      <c r="I55" s="806">
        <v>6265.3</v>
      </c>
      <c r="J55" s="805">
        <v>1857.1</v>
      </c>
      <c r="K55" s="4">
        <v>-192.69391159299417</v>
      </c>
      <c r="L55" s="42">
        <v>-434.19111031131905</v>
      </c>
    </row>
    <row r="56" spans="1:12" ht="12.75">
      <c r="A56" s="57"/>
      <c r="B56" s="20"/>
      <c r="C56" s="20" t="s">
        <v>756</v>
      </c>
      <c r="D56" s="20"/>
      <c r="E56" s="802"/>
      <c r="F56" s="803">
        <v>0</v>
      </c>
      <c r="G56" s="806">
        <v>0</v>
      </c>
      <c r="H56" s="803">
        <v>0</v>
      </c>
      <c r="I56" s="806">
        <v>0</v>
      </c>
      <c r="J56" s="805">
        <v>0</v>
      </c>
      <c r="K56" s="153" t="s">
        <v>636</v>
      </c>
      <c r="L56" s="152" t="s">
        <v>636</v>
      </c>
    </row>
    <row r="57" spans="1:12" ht="12.75">
      <c r="A57" s="57" t="s">
        <v>757</v>
      </c>
      <c r="B57" s="20"/>
      <c r="C57" s="20"/>
      <c r="D57" s="20"/>
      <c r="E57" s="802"/>
      <c r="F57" s="803">
        <v>2157.9</v>
      </c>
      <c r="G57" s="806">
        <v>1185.6000000000058</v>
      </c>
      <c r="H57" s="803">
        <v>-1244.599999999995</v>
      </c>
      <c r="I57" s="806">
        <v>42403.100000000064</v>
      </c>
      <c r="J57" s="805">
        <v>-1917</v>
      </c>
      <c r="K57" s="4">
        <v>-157.67644469159808</v>
      </c>
      <c r="L57" s="42">
        <v>54.025389683433055</v>
      </c>
    </row>
    <row r="58" spans="1:12" ht="12.75">
      <c r="A58" s="420" t="s">
        <v>758</v>
      </c>
      <c r="B58" s="108" t="s">
        <v>759</v>
      </c>
      <c r="C58" s="108"/>
      <c r="D58" s="108"/>
      <c r="E58" s="810"/>
      <c r="F58" s="811">
        <v>-743.7000000000007</v>
      </c>
      <c r="G58" s="804">
        <v>9500.899999999994</v>
      </c>
      <c r="H58" s="811">
        <v>-2020.8000000000065</v>
      </c>
      <c r="I58" s="804">
        <v>-6468.70000000007</v>
      </c>
      <c r="J58" s="812">
        <v>1664.400000000005</v>
      </c>
      <c r="K58" s="3">
        <v>171.7224687373947</v>
      </c>
      <c r="L58" s="137">
        <v>-182.36342042755342</v>
      </c>
    </row>
    <row r="59" spans="1:12" ht="12.75">
      <c r="A59" s="421" t="s">
        <v>760</v>
      </c>
      <c r="B59" s="162"/>
      <c r="C59" s="162"/>
      <c r="D59" s="162"/>
      <c r="E59" s="813"/>
      <c r="F59" s="809">
        <v>1414.2</v>
      </c>
      <c r="G59" s="814">
        <v>10686.5</v>
      </c>
      <c r="H59" s="809">
        <v>-3265.4</v>
      </c>
      <c r="I59" s="814">
        <v>35934.4</v>
      </c>
      <c r="J59" s="815">
        <v>-252.59999999999854</v>
      </c>
      <c r="K59" s="5">
        <v>-330.90086267854616</v>
      </c>
      <c r="L59" s="43">
        <v>-92.2643474000123</v>
      </c>
    </row>
    <row r="60" spans="1:12" ht="12.75">
      <c r="A60" s="57" t="s">
        <v>761</v>
      </c>
      <c r="B60" s="20"/>
      <c r="C60" s="20"/>
      <c r="D60" s="20"/>
      <c r="E60" s="802"/>
      <c r="F60" s="803">
        <v>-1414.2</v>
      </c>
      <c r="G60" s="806">
        <v>-10686.5</v>
      </c>
      <c r="H60" s="803">
        <v>3265.4</v>
      </c>
      <c r="I60" s="806">
        <v>-35934.4</v>
      </c>
      <c r="J60" s="805">
        <v>252.59999999999854</v>
      </c>
      <c r="K60" s="4">
        <v>-330.90086267854616</v>
      </c>
      <c r="L60" s="42">
        <v>-92.2643474000123</v>
      </c>
    </row>
    <row r="61" spans="1:12" ht="12.75">
      <c r="A61" s="57"/>
      <c r="B61" s="20" t="s">
        <v>762</v>
      </c>
      <c r="C61" s="20"/>
      <c r="D61" s="20"/>
      <c r="E61" s="802"/>
      <c r="F61" s="803">
        <v>-1414.2</v>
      </c>
      <c r="G61" s="806">
        <v>-13410.2</v>
      </c>
      <c r="H61" s="803">
        <v>3265.4</v>
      </c>
      <c r="I61" s="806">
        <v>-37002</v>
      </c>
      <c r="J61" s="805">
        <v>252.59999999999854</v>
      </c>
      <c r="K61" s="4">
        <v>-330.90086267854616</v>
      </c>
      <c r="L61" s="42">
        <v>-92.2643474000123</v>
      </c>
    </row>
    <row r="62" spans="1:12" ht="12.75">
      <c r="A62" s="57"/>
      <c r="B62" s="20"/>
      <c r="C62" s="20" t="s">
        <v>254</v>
      </c>
      <c r="D62" s="20"/>
      <c r="E62" s="802"/>
      <c r="F62" s="803">
        <v>-853.8</v>
      </c>
      <c r="G62" s="806">
        <v>-10963.2</v>
      </c>
      <c r="H62" s="803">
        <v>4333.3</v>
      </c>
      <c r="I62" s="806">
        <v>-29636.8</v>
      </c>
      <c r="J62" s="805">
        <v>2419.6</v>
      </c>
      <c r="K62" s="4">
        <v>-607.5310377137504</v>
      </c>
      <c r="L62" s="152">
        <v>-44.16264740498004</v>
      </c>
    </row>
    <row r="63" spans="1:12" ht="12.75">
      <c r="A63" s="57"/>
      <c r="B63" s="20"/>
      <c r="C63" s="20" t="s">
        <v>755</v>
      </c>
      <c r="D63" s="20"/>
      <c r="E63" s="802"/>
      <c r="F63" s="803">
        <v>-560.4</v>
      </c>
      <c r="G63" s="806">
        <v>-2447</v>
      </c>
      <c r="H63" s="803">
        <v>-1067.9</v>
      </c>
      <c r="I63" s="806">
        <v>-7365.2</v>
      </c>
      <c r="J63" s="805">
        <v>-2167</v>
      </c>
      <c r="K63" s="807">
        <v>90.56031406138474</v>
      </c>
      <c r="L63" s="42">
        <v>102.92162187470734</v>
      </c>
    </row>
    <row r="64" spans="1:12" ht="12.75">
      <c r="A64" s="57"/>
      <c r="B64" s="20" t="s">
        <v>763</v>
      </c>
      <c r="C64" s="20"/>
      <c r="D64" s="20"/>
      <c r="E64" s="802"/>
      <c r="F64" s="803">
        <v>0</v>
      </c>
      <c r="G64" s="806">
        <v>2723.7</v>
      </c>
      <c r="H64" s="803">
        <v>0</v>
      </c>
      <c r="I64" s="806">
        <v>1067.6</v>
      </c>
      <c r="J64" s="805">
        <v>0</v>
      </c>
      <c r="K64" s="153" t="s">
        <v>636</v>
      </c>
      <c r="L64" s="152" t="s">
        <v>636</v>
      </c>
    </row>
    <row r="65" spans="1:12" ht="13.5" thickBot="1">
      <c r="A65" s="816" t="s">
        <v>764</v>
      </c>
      <c r="B65" s="817"/>
      <c r="C65" s="817"/>
      <c r="D65" s="817"/>
      <c r="E65" s="817"/>
      <c r="F65" s="818">
        <v>-758</v>
      </c>
      <c r="G65" s="819">
        <v>-5904.3</v>
      </c>
      <c r="H65" s="818">
        <v>2700.5</v>
      </c>
      <c r="I65" s="819">
        <v>-29674.7</v>
      </c>
      <c r="J65" s="820">
        <v>2109.7</v>
      </c>
      <c r="K65" s="124">
        <v>-456.2664907651715</v>
      </c>
      <c r="L65" s="55">
        <v>-21.877430105536018</v>
      </c>
    </row>
  </sheetData>
  <sheetProtection/>
  <mergeCells count="9">
    <mergeCell ref="A1:L1"/>
    <mergeCell ref="A2:L2"/>
    <mergeCell ref="A3:E3"/>
    <mergeCell ref="A4:E6"/>
    <mergeCell ref="F4:G5"/>
    <mergeCell ref="H4:I5"/>
    <mergeCell ref="J4:J5"/>
    <mergeCell ref="K4:L4"/>
    <mergeCell ref="K5:L5"/>
  </mergeCells>
  <printOptions horizontalCentered="1"/>
  <pageMargins left="0.75" right="0.75" top="0.5" bottom="0.2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N23" sqref="N23"/>
    </sheetView>
  </sheetViews>
  <sheetFormatPr defaultColWidth="8.140625" defaultRowHeight="12.75"/>
  <cols>
    <col min="1" max="1" width="4.57421875" style="18" customWidth="1"/>
    <col min="2" max="2" width="24.140625" style="18" customWidth="1"/>
    <col min="3" max="3" width="12.00390625" style="18" customWidth="1"/>
    <col min="4" max="4" width="11.7109375" style="18" customWidth="1"/>
    <col min="5" max="5" width="12.140625" style="18" customWidth="1"/>
    <col min="6" max="6" width="11.28125" style="18" customWidth="1"/>
    <col min="7" max="7" width="7.8515625" style="18" customWidth="1"/>
    <col min="8" max="8" width="2.421875" style="18" customWidth="1"/>
    <col min="9" max="9" width="7.57421875" style="18" customWidth="1"/>
    <col min="10" max="10" width="8.28125" style="18" customWidth="1"/>
    <col min="11" max="11" width="2.28125" style="18" customWidth="1"/>
    <col min="12" max="12" width="7.7109375" style="18" customWidth="1"/>
    <col min="13" max="16384" width="8.140625" style="18" customWidth="1"/>
  </cols>
  <sheetData>
    <row r="1" spans="1:12" s="76" customFormat="1" ht="12.75">
      <c r="A1" s="18"/>
      <c r="B1" s="1627" t="s">
        <v>147</v>
      </c>
      <c r="C1" s="1627"/>
      <c r="D1" s="1627"/>
      <c r="E1" s="1627"/>
      <c r="F1" s="1627"/>
      <c r="G1" s="1627"/>
      <c r="H1" s="1627"/>
      <c r="I1" s="1627"/>
      <c r="J1" s="1627"/>
      <c r="K1" s="1627"/>
      <c r="L1" s="1627"/>
    </row>
    <row r="2" spans="1:13" ht="15.75">
      <c r="A2" s="18"/>
      <c r="B2" s="1628" t="s">
        <v>599</v>
      </c>
      <c r="C2" s="1628"/>
      <c r="D2" s="1628"/>
      <c r="E2" s="1628"/>
      <c r="F2" s="1628"/>
      <c r="G2" s="1628"/>
      <c r="H2" s="1628"/>
      <c r="I2" s="1628"/>
      <c r="J2" s="1628"/>
      <c r="K2" s="1628"/>
      <c r="L2" s="1628"/>
      <c r="M2" s="1447"/>
    </row>
    <row r="3" ht="12.75">
      <c r="L3" s="103" t="s">
        <v>73</v>
      </c>
    </row>
    <row r="4" spans="2:12" ht="12.75" customHeight="1">
      <c r="B4" s="1635" t="s">
        <v>341</v>
      </c>
      <c r="C4" s="1625">
        <v>2007</v>
      </c>
      <c r="D4" s="1625">
        <v>2007</v>
      </c>
      <c r="E4" s="1625">
        <v>2008</v>
      </c>
      <c r="F4" s="1625">
        <v>2008</v>
      </c>
      <c r="G4" s="1629" t="str">
        <f>MS!F4</f>
        <v> Changes in the First Two Months of </v>
      </c>
      <c r="H4" s="1630"/>
      <c r="I4" s="1630"/>
      <c r="J4" s="1630"/>
      <c r="K4" s="1630"/>
      <c r="L4" s="1631"/>
    </row>
    <row r="5" spans="2:12" ht="12.75">
      <c r="B5" s="1636"/>
      <c r="C5" s="1626"/>
      <c r="D5" s="1626"/>
      <c r="E5" s="1626"/>
      <c r="F5" s="1626"/>
      <c r="G5" s="1632" t="s">
        <v>512</v>
      </c>
      <c r="H5" s="1633"/>
      <c r="I5" s="1634"/>
      <c r="J5" s="1632" t="s">
        <v>1279</v>
      </c>
      <c r="K5" s="1633"/>
      <c r="L5" s="1634"/>
    </row>
    <row r="6" spans="2:12" ht="17.25" customHeight="1">
      <c r="B6" s="1637"/>
      <c r="C6" s="712" t="s">
        <v>503</v>
      </c>
      <c r="D6" s="712" t="s">
        <v>671</v>
      </c>
      <c r="E6" s="712" t="s">
        <v>503</v>
      </c>
      <c r="F6" s="712" t="str">
        <f>D6</f>
        <v>Mid-Sept</v>
      </c>
      <c r="G6" s="1623" t="s">
        <v>51</v>
      </c>
      <c r="H6" s="1624"/>
      <c r="I6" s="713" t="s">
        <v>600</v>
      </c>
      <c r="J6" s="1623" t="s">
        <v>51</v>
      </c>
      <c r="K6" s="1624"/>
      <c r="L6" s="713" t="s">
        <v>600</v>
      </c>
    </row>
    <row r="7" spans="2:12" s="104" customFormat="1" ht="15" customHeight="1">
      <c r="B7" s="704" t="s">
        <v>601</v>
      </c>
      <c r="C7" s="793">
        <v>126285.51683242922</v>
      </c>
      <c r="D7" s="793">
        <v>122372.38614224798</v>
      </c>
      <c r="E7" s="793">
        <v>164656.646472394</v>
      </c>
      <c r="F7" s="793">
        <v>165251.280463986</v>
      </c>
      <c r="G7" s="1587">
        <v>-4323.970690181235</v>
      </c>
      <c r="H7" s="1588" t="s">
        <v>1422</v>
      </c>
      <c r="I7" s="1589">
        <v>-3.4239640448388062</v>
      </c>
      <c r="J7" s="1590">
        <v>-2419.4560084079894</v>
      </c>
      <c r="K7" s="1591" t="s">
        <v>1423</v>
      </c>
      <c r="L7" s="1592">
        <v>-1.46939468296145</v>
      </c>
    </row>
    <row r="8" spans="2:12" ht="15" customHeight="1">
      <c r="B8" s="705" t="s">
        <v>602</v>
      </c>
      <c r="C8" s="757">
        <v>130213.85892042922</v>
      </c>
      <c r="D8" s="757">
        <v>126322.33894124799</v>
      </c>
      <c r="E8" s="757">
        <v>170314.216566394</v>
      </c>
      <c r="F8" s="757">
        <v>170948.671608266</v>
      </c>
      <c r="G8" s="1593">
        <v>-3891.519979181234</v>
      </c>
      <c r="H8" s="1594"/>
      <c r="I8" s="1595">
        <v>-2.9885605199360956</v>
      </c>
      <c r="J8" s="1596">
        <v>634.4550418720173</v>
      </c>
      <c r="K8" s="1591"/>
      <c r="L8" s="1597">
        <v>0.3725203066795579</v>
      </c>
    </row>
    <row r="9" spans="2:12" ht="15" customHeight="1">
      <c r="B9" s="706" t="s">
        <v>603</v>
      </c>
      <c r="C9" s="758">
        <v>3928.342087999999</v>
      </c>
      <c r="D9" s="758">
        <v>3949.952799</v>
      </c>
      <c r="E9" s="758">
        <v>5657.570094</v>
      </c>
      <c r="F9" s="758">
        <v>5697.391144279999</v>
      </c>
      <c r="G9" s="1593">
        <v>21.610711000001174</v>
      </c>
      <c r="H9" s="1594"/>
      <c r="I9" s="1595">
        <v>0.5501229403115359</v>
      </c>
      <c r="J9" s="1596">
        <v>39.82105027999933</v>
      </c>
      <c r="K9" s="1591"/>
      <c r="L9" s="1597">
        <v>0.7038542981947424</v>
      </c>
    </row>
    <row r="10" spans="2:12" s="104" customFormat="1" ht="15" customHeight="1">
      <c r="B10" s="704" t="s">
        <v>604</v>
      </c>
      <c r="C10" s="793">
        <v>-7021.271234429201</v>
      </c>
      <c r="D10" s="793">
        <v>-9400.937090248004</v>
      </c>
      <c r="E10" s="793">
        <v>-20065.031864173976</v>
      </c>
      <c r="F10" s="793">
        <v>-26350.560845565993</v>
      </c>
      <c r="G10" s="1587">
        <v>-1968.825855818803</v>
      </c>
      <c r="H10" s="1588" t="s">
        <v>1422</v>
      </c>
      <c r="I10" s="1589">
        <v>28.04087450951266</v>
      </c>
      <c r="J10" s="1598">
        <v>-3271.438981392017</v>
      </c>
      <c r="K10" s="1599" t="s">
        <v>1423</v>
      </c>
      <c r="L10" s="1592">
        <v>16.30418034487728</v>
      </c>
    </row>
    <row r="11" spans="2:12" s="104" customFormat="1" ht="15" customHeight="1">
      <c r="B11" s="707" t="s">
        <v>605</v>
      </c>
      <c r="C11" s="755">
        <v>23181.571933</v>
      </c>
      <c r="D11" s="755">
        <v>19749.605924999996</v>
      </c>
      <c r="E11" s="755">
        <v>19185.523311130015</v>
      </c>
      <c r="F11" s="755">
        <v>17700.11761212</v>
      </c>
      <c r="G11" s="1593">
        <v>-3431.966008000003</v>
      </c>
      <c r="H11" s="1594"/>
      <c r="I11" s="1595">
        <v>-14.804716513268227</v>
      </c>
      <c r="J11" s="1596">
        <v>-1485.4056990100144</v>
      </c>
      <c r="K11" s="1591"/>
      <c r="L11" s="1597">
        <v>-7.742325684430471</v>
      </c>
    </row>
    <row r="12" spans="2:12" ht="15" customHeight="1">
      <c r="B12" s="705" t="s">
        <v>606</v>
      </c>
      <c r="C12" s="757">
        <v>12493.613420000001</v>
      </c>
      <c r="D12" s="757">
        <v>10668.43537</v>
      </c>
      <c r="E12" s="757">
        <v>14996.594264670013</v>
      </c>
      <c r="F12" s="757">
        <v>14681.8540397</v>
      </c>
      <c r="G12" s="1593">
        <v>-1825.1780500000023</v>
      </c>
      <c r="H12" s="1594"/>
      <c r="I12" s="1595">
        <v>-14.608888466792354</v>
      </c>
      <c r="J12" s="1596">
        <v>-314.7402249700135</v>
      </c>
      <c r="K12" s="1591"/>
      <c r="L12" s="1597">
        <v>-2.0987446843947746</v>
      </c>
    </row>
    <row r="13" spans="2:12" ht="15" customHeight="1">
      <c r="B13" s="705" t="s">
        <v>607</v>
      </c>
      <c r="C13" s="757">
        <v>15616.144069000002</v>
      </c>
      <c r="D13" s="757">
        <v>17771.24137</v>
      </c>
      <c r="E13" s="757">
        <v>18925.778102520002</v>
      </c>
      <c r="F13" s="757">
        <v>22609.745602520004</v>
      </c>
      <c r="G13" s="1593">
        <v>2155.097300999998</v>
      </c>
      <c r="H13" s="1594"/>
      <c r="I13" s="1595">
        <v>13.800444536613462</v>
      </c>
      <c r="J13" s="1596">
        <v>3683.9675000000025</v>
      </c>
      <c r="K13" s="1591"/>
      <c r="L13" s="1597">
        <v>19.465342349699615</v>
      </c>
    </row>
    <row r="14" spans="2:12" ht="15" customHeight="1">
      <c r="B14" s="705" t="s">
        <v>608</v>
      </c>
      <c r="C14" s="757">
        <v>3122.5306490000003</v>
      </c>
      <c r="D14" s="757">
        <v>7102.8060000000005</v>
      </c>
      <c r="E14" s="757">
        <v>3929.183837849989</v>
      </c>
      <c r="F14" s="757">
        <v>7927.891562820005</v>
      </c>
      <c r="G14" s="1593">
        <v>3980.2753510000002</v>
      </c>
      <c r="H14" s="1594"/>
      <c r="I14" s="1595">
        <v>127.46953668091922</v>
      </c>
      <c r="J14" s="1596">
        <v>3998.707724970016</v>
      </c>
      <c r="K14" s="1591"/>
      <c r="L14" s="1597">
        <v>101.7694231165847</v>
      </c>
    </row>
    <row r="15" spans="2:12" ht="15" customHeight="1">
      <c r="B15" s="705" t="s">
        <v>609</v>
      </c>
      <c r="C15" s="757">
        <v>661.3645</v>
      </c>
      <c r="D15" s="757">
        <v>661.166555</v>
      </c>
      <c r="E15" s="757">
        <v>438.05401000000006</v>
      </c>
      <c r="F15" s="757">
        <v>393.65401</v>
      </c>
      <c r="G15" s="1593">
        <v>-0.19794500000000426</v>
      </c>
      <c r="H15" s="1594"/>
      <c r="I15" s="1595">
        <v>-0.029929789095121413</v>
      </c>
      <c r="J15" s="1596">
        <v>-44.4</v>
      </c>
      <c r="K15" s="1591"/>
      <c r="L15" s="1597">
        <v>-10.13573645861615</v>
      </c>
    </row>
    <row r="16" spans="2:12" ht="15" customHeight="1">
      <c r="B16" s="705" t="s">
        <v>615</v>
      </c>
      <c r="C16" s="757">
        <v>39</v>
      </c>
      <c r="D16" s="757">
        <v>39</v>
      </c>
      <c r="E16" s="757">
        <v>37.045</v>
      </c>
      <c r="F16" s="757">
        <v>37.045</v>
      </c>
      <c r="G16" s="1593">
        <v>0</v>
      </c>
      <c r="H16" s="1594"/>
      <c r="I16" s="1595">
        <v>0</v>
      </c>
      <c r="J16" s="1596">
        <v>0</v>
      </c>
      <c r="K16" s="1591"/>
      <c r="L16" s="1597">
        <v>0</v>
      </c>
    </row>
    <row r="17" spans="2:12" ht="15" customHeight="1">
      <c r="B17" s="705" t="s">
        <v>610</v>
      </c>
      <c r="C17" s="757">
        <v>1870.81</v>
      </c>
      <c r="D17" s="757">
        <v>480.81</v>
      </c>
      <c r="E17" s="757">
        <v>660.655</v>
      </c>
      <c r="F17" s="757">
        <v>60.655</v>
      </c>
      <c r="G17" s="1593">
        <v>-1390</v>
      </c>
      <c r="H17" s="1594"/>
      <c r="I17" s="1595">
        <v>-74.29936765358322</v>
      </c>
      <c r="J17" s="1596">
        <v>-600</v>
      </c>
      <c r="K17" s="1591"/>
      <c r="L17" s="1597">
        <v>-90.8189599715434</v>
      </c>
    </row>
    <row r="18" spans="2:12" ht="15" customHeight="1">
      <c r="B18" s="705" t="s">
        <v>611</v>
      </c>
      <c r="C18" s="757">
        <v>8116.784013</v>
      </c>
      <c r="D18" s="757">
        <v>7900.1939999999995</v>
      </c>
      <c r="E18" s="757">
        <v>3053.1750364600002</v>
      </c>
      <c r="F18" s="757">
        <v>2526.9095624200004</v>
      </c>
      <c r="G18" s="1593">
        <v>-216.5900130000009</v>
      </c>
      <c r="H18" s="1594"/>
      <c r="I18" s="1595">
        <v>-2.6684215405153826</v>
      </c>
      <c r="J18" s="1596">
        <v>-526.2654740399998</v>
      </c>
      <c r="K18" s="1591"/>
      <c r="L18" s="1597">
        <v>-17.236662417172706</v>
      </c>
    </row>
    <row r="19" spans="2:12" s="104" customFormat="1" ht="15" customHeight="1">
      <c r="B19" s="708" t="s">
        <v>614</v>
      </c>
      <c r="C19" s="794">
        <v>30202.8431674292</v>
      </c>
      <c r="D19" s="794">
        <v>29150.543015248</v>
      </c>
      <c r="E19" s="794">
        <v>39250.55517530399</v>
      </c>
      <c r="F19" s="794">
        <v>44050.67845768599</v>
      </c>
      <c r="G19" s="1600">
        <v>-1463.1401521812002</v>
      </c>
      <c r="H19" s="1601" t="s">
        <v>1422</v>
      </c>
      <c r="I19" s="1602">
        <v>-4.844378868804819</v>
      </c>
      <c r="J19" s="1590">
        <v>1786.0332823820027</v>
      </c>
      <c r="K19" s="1591" t="s">
        <v>1423</v>
      </c>
      <c r="L19" s="1603">
        <v>4.550338904520145</v>
      </c>
    </row>
    <row r="20" spans="2:12" s="104" customFormat="1" ht="15" customHeight="1">
      <c r="B20" s="707" t="s">
        <v>622</v>
      </c>
      <c r="C20" s="755">
        <v>119264.24559800001</v>
      </c>
      <c r="D20" s="755">
        <v>112971.44905199998</v>
      </c>
      <c r="E20" s="755">
        <v>144591.61460822003</v>
      </c>
      <c r="F20" s="755">
        <v>138900.71961842003</v>
      </c>
      <c r="G20" s="1587">
        <v>-6292.796546000027</v>
      </c>
      <c r="H20" s="1604"/>
      <c r="I20" s="1605">
        <v>-5.276347923426225</v>
      </c>
      <c r="J20" s="1598">
        <v>-5690.894989799999</v>
      </c>
      <c r="K20" s="1606"/>
      <c r="L20" s="1607">
        <v>-3.9358402665464616</v>
      </c>
    </row>
    <row r="21" spans="2:12" ht="15" customHeight="1">
      <c r="B21" s="705" t="s">
        <v>612</v>
      </c>
      <c r="C21" s="757">
        <v>90913.03904500001</v>
      </c>
      <c r="D21" s="757">
        <v>87775.553</v>
      </c>
      <c r="E21" s="757">
        <v>112827.084928</v>
      </c>
      <c r="F21" s="757">
        <v>107792.917616</v>
      </c>
      <c r="G21" s="1593">
        <v>-3137.4860450000124</v>
      </c>
      <c r="H21" s="1594"/>
      <c r="I21" s="1595">
        <v>-3.451084770631222</v>
      </c>
      <c r="J21" s="1596">
        <v>-5034.1673119999905</v>
      </c>
      <c r="K21" s="1591"/>
      <c r="L21" s="1597">
        <v>-4.46184293001323</v>
      </c>
    </row>
    <row r="22" spans="2:12" ht="15" customHeight="1">
      <c r="B22" s="705" t="s">
        <v>616</v>
      </c>
      <c r="C22" s="757">
        <v>22597.7195</v>
      </c>
      <c r="D22" s="757">
        <v>18842.781663</v>
      </c>
      <c r="E22" s="757">
        <v>23857.26192658</v>
      </c>
      <c r="F22" s="757">
        <v>25145.56941861</v>
      </c>
      <c r="G22" s="1593">
        <v>-3754.9378369999977</v>
      </c>
      <c r="H22" s="1594"/>
      <c r="I22" s="1595">
        <v>-16.61644590729608</v>
      </c>
      <c r="J22" s="1596">
        <v>1288.3074920300023</v>
      </c>
      <c r="K22" s="1591"/>
      <c r="L22" s="1597">
        <v>5.4000643325907625</v>
      </c>
    </row>
    <row r="23" spans="2:12" ht="15" customHeight="1">
      <c r="B23" s="705" t="s">
        <v>613</v>
      </c>
      <c r="C23" s="757">
        <v>5758.533493000001</v>
      </c>
      <c r="D23" s="757">
        <v>6358.14</v>
      </c>
      <c r="E23" s="757">
        <v>7907.2677536400015</v>
      </c>
      <c r="F23" s="757">
        <v>5962.232583809998</v>
      </c>
      <c r="G23" s="1593">
        <v>599.6065069999995</v>
      </c>
      <c r="H23" s="1594"/>
      <c r="I23" s="1595">
        <v>10.41248622985129</v>
      </c>
      <c r="J23" s="1596">
        <v>-1945.0351698300037</v>
      </c>
      <c r="K23" s="1591"/>
      <c r="L23" s="1597">
        <v>-24.59806889598033</v>
      </c>
    </row>
    <row r="24" spans="2:12" s="104" customFormat="1" ht="15" customHeight="1">
      <c r="B24" s="1302" t="s">
        <v>970</v>
      </c>
      <c r="C24" s="1007">
        <v>119269.29203800001</v>
      </c>
      <c r="D24" s="1007">
        <v>112976.474663</v>
      </c>
      <c r="E24" s="1007">
        <v>144591.61460822</v>
      </c>
      <c r="F24" s="1007">
        <v>138900.71961842</v>
      </c>
      <c r="G24" s="1608">
        <v>-6292.817375000013</v>
      </c>
      <c r="H24" s="1609"/>
      <c r="I24" s="1608">
        <v>-5.276142138074466</v>
      </c>
      <c r="J24" s="1609">
        <v>-5690.894989799999</v>
      </c>
      <c r="K24" s="1609"/>
      <c r="L24" s="1609">
        <v>-3.935840266546462</v>
      </c>
    </row>
    <row r="25" spans="2:12" s="104" customFormat="1" ht="15" customHeight="1">
      <c r="B25" s="1302" t="s">
        <v>971</v>
      </c>
      <c r="C25" s="1007">
        <v>-3122.5306490000003</v>
      </c>
      <c r="D25" s="1007">
        <v>-7102.8060000000005</v>
      </c>
      <c r="E25" s="1007">
        <v>-3929.183837849989</v>
      </c>
      <c r="F25" s="1007">
        <v>-7927.891562820005</v>
      </c>
      <c r="G25" s="714"/>
      <c r="H25" s="370"/>
      <c r="I25" s="714"/>
      <c r="J25" s="370"/>
      <c r="K25" s="370"/>
      <c r="L25" s="370"/>
    </row>
    <row r="26" spans="2:12" s="104" customFormat="1" ht="15" customHeight="1">
      <c r="B26" s="370"/>
      <c r="C26" s="48"/>
      <c r="D26" s="48"/>
      <c r="E26" s="48"/>
      <c r="F26" s="48"/>
      <c r="G26" s="714"/>
      <c r="H26" s="370"/>
      <c r="I26" s="714"/>
      <c r="J26" s="370"/>
      <c r="K26" s="370"/>
      <c r="L26" s="370"/>
    </row>
    <row r="27" spans="2:4" ht="15" customHeight="1">
      <c r="B27" s="18" t="s">
        <v>1258</v>
      </c>
      <c r="C27" s="716"/>
      <c r="D27" s="716"/>
    </row>
    <row r="28" spans="2:6" ht="15" customHeight="1">
      <c r="B28" s="18" t="s">
        <v>1259</v>
      </c>
      <c r="C28" s="716"/>
      <c r="D28" s="716"/>
      <c r="F28" s="1"/>
    </row>
  </sheetData>
  <sheetProtection/>
  <mergeCells count="12">
    <mergeCell ref="D4:D5"/>
    <mergeCell ref="G6:H6"/>
    <mergeCell ref="J6:K6"/>
    <mergeCell ref="F4:F5"/>
    <mergeCell ref="B1:L1"/>
    <mergeCell ref="B2:L2"/>
    <mergeCell ref="G4:L4"/>
    <mergeCell ref="G5:I5"/>
    <mergeCell ref="J5:L5"/>
    <mergeCell ref="E4:E5"/>
    <mergeCell ref="B4:B6"/>
    <mergeCell ref="C4:C5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J18"/>
  <sheetViews>
    <sheetView zoomScalePageLayoutView="0" workbookViewId="0" topLeftCell="A1">
      <selection activeCell="K10" sqref="K10"/>
    </sheetView>
  </sheetViews>
  <sheetFormatPr defaultColWidth="11.00390625" defaultRowHeight="12.75"/>
  <cols>
    <col min="1" max="1" width="5.00390625" style="1031" customWidth="1"/>
    <col min="2" max="2" width="15.8515625" style="1031" customWidth="1"/>
    <col min="3" max="6" width="7.8515625" style="1031" customWidth="1"/>
    <col min="7" max="8" width="7.8515625" style="1087" customWidth="1"/>
    <col min="9" max="9" width="8.140625" style="1087" customWidth="1"/>
    <col min="10" max="16384" width="11.00390625" style="1031" customWidth="1"/>
  </cols>
  <sheetData>
    <row r="1" spans="2:7" ht="12.75">
      <c r="B1" s="1627" t="s">
        <v>1269</v>
      </c>
      <c r="C1" s="1627"/>
      <c r="D1" s="1627"/>
      <c r="E1" s="1627"/>
      <c r="F1" s="1627"/>
      <c r="G1" s="1627"/>
    </row>
    <row r="2" spans="2:7" ht="15.75">
      <c r="B2" s="1645" t="s">
        <v>999</v>
      </c>
      <c r="C2" s="1645"/>
      <c r="D2" s="1645"/>
      <c r="E2" s="1645"/>
      <c r="F2" s="1645"/>
      <c r="G2" s="1645"/>
    </row>
    <row r="3" spans="2:7" ht="15.75">
      <c r="B3" s="1645" t="s">
        <v>1000</v>
      </c>
      <c r="C3" s="1645"/>
      <c r="D3" s="1645"/>
      <c r="E3" s="1645"/>
      <c r="F3" s="1645"/>
      <c r="G3" s="1645"/>
    </row>
    <row r="4" spans="2:10" ht="15">
      <c r="B4" s="18"/>
      <c r="C4" s="18"/>
      <c r="D4" s="827"/>
      <c r="E4" s="103"/>
      <c r="F4" s="1107"/>
      <c r="G4" s="1107" t="s">
        <v>421</v>
      </c>
      <c r="J4" s="1579"/>
    </row>
    <row r="5" spans="2:8" ht="12.75">
      <c r="B5" s="279" t="s">
        <v>492</v>
      </c>
      <c r="C5" s="1108" t="s">
        <v>786</v>
      </c>
      <c r="D5" s="1109" t="s">
        <v>768</v>
      </c>
      <c r="E5" s="1110" t="s">
        <v>46</v>
      </c>
      <c r="F5" s="1110" t="s">
        <v>47</v>
      </c>
      <c r="G5" s="1110" t="s">
        <v>512</v>
      </c>
      <c r="H5" s="1110" t="s">
        <v>1279</v>
      </c>
    </row>
    <row r="6" spans="2:8" ht="15.75" customHeight="1">
      <c r="B6" s="705" t="s">
        <v>770</v>
      </c>
      <c r="C6" s="1111">
        <v>728.7</v>
      </c>
      <c r="D6" s="1112">
        <v>726.1</v>
      </c>
      <c r="E6" s="1111">
        <v>980.096</v>
      </c>
      <c r="F6" s="1111">
        <v>957.5</v>
      </c>
      <c r="G6" s="1111">
        <v>2133.8</v>
      </c>
      <c r="H6" s="1111">
        <v>3417.4</v>
      </c>
    </row>
    <row r="7" spans="2:8" ht="15.75" customHeight="1">
      <c r="B7" s="705" t="s">
        <v>771</v>
      </c>
      <c r="C7" s="1111">
        <v>980.1</v>
      </c>
      <c r="D7" s="1112">
        <v>1117.4</v>
      </c>
      <c r="E7" s="1111">
        <v>977.561</v>
      </c>
      <c r="F7" s="1111">
        <v>1207.954</v>
      </c>
      <c r="G7" s="1111">
        <v>1655.209</v>
      </c>
      <c r="H7" s="1111">
        <v>2820.1</v>
      </c>
    </row>
    <row r="8" spans="2:8" ht="15.75" customHeight="1">
      <c r="B8" s="705" t="s">
        <v>772</v>
      </c>
      <c r="C8" s="1111">
        <v>1114.2</v>
      </c>
      <c r="D8" s="1112">
        <v>1316.8</v>
      </c>
      <c r="E8" s="1111">
        <v>907.879</v>
      </c>
      <c r="F8" s="1111">
        <v>865.719</v>
      </c>
      <c r="G8" s="1113">
        <v>2411.6</v>
      </c>
      <c r="H8" s="1113" t="s">
        <v>429</v>
      </c>
    </row>
    <row r="9" spans="2:8" ht="15.75" customHeight="1">
      <c r="B9" s="705" t="s">
        <v>773</v>
      </c>
      <c r="C9" s="1111">
        <v>1019.2</v>
      </c>
      <c r="D9" s="1112">
        <v>1186.5</v>
      </c>
      <c r="E9" s="1111">
        <v>1103.189</v>
      </c>
      <c r="F9" s="1113">
        <v>1188.259</v>
      </c>
      <c r="G9" s="1113">
        <v>2065.7</v>
      </c>
      <c r="H9" s="1113" t="s">
        <v>45</v>
      </c>
    </row>
    <row r="10" spans="2:8" ht="15.75" customHeight="1">
      <c r="B10" s="705" t="s">
        <v>774</v>
      </c>
      <c r="C10" s="1111">
        <v>1354.5</v>
      </c>
      <c r="D10" s="1112">
        <v>1205.8</v>
      </c>
      <c r="E10" s="1111">
        <v>1583.675</v>
      </c>
      <c r="F10" s="1113">
        <v>1661.361</v>
      </c>
      <c r="G10" s="1113">
        <v>2859.9</v>
      </c>
      <c r="H10" s="1113" t="s">
        <v>45</v>
      </c>
    </row>
    <row r="11" spans="2:8" ht="15.75" customHeight="1">
      <c r="B11" s="705" t="s">
        <v>775</v>
      </c>
      <c r="C11" s="1111">
        <v>996.9</v>
      </c>
      <c r="D11" s="1112">
        <v>1394.9</v>
      </c>
      <c r="E11" s="1111">
        <v>1156.237</v>
      </c>
      <c r="F11" s="1113">
        <v>1643.985</v>
      </c>
      <c r="G11" s="1113">
        <v>3805.5</v>
      </c>
      <c r="H11" s="1113" t="s">
        <v>45</v>
      </c>
    </row>
    <row r="12" spans="2:8" ht="15.75" customHeight="1">
      <c r="B12" s="705" t="s">
        <v>776</v>
      </c>
      <c r="C12" s="1111">
        <v>1503.6</v>
      </c>
      <c r="D12" s="1112">
        <v>1154.4</v>
      </c>
      <c r="E12" s="1111">
        <v>603.806</v>
      </c>
      <c r="F12" s="1111">
        <v>716.981</v>
      </c>
      <c r="G12" s="1111">
        <v>2962.1</v>
      </c>
      <c r="H12" s="1111" t="s">
        <v>45</v>
      </c>
    </row>
    <row r="13" spans="2:8" ht="15.75" customHeight="1">
      <c r="B13" s="705" t="s">
        <v>777</v>
      </c>
      <c r="C13" s="1111">
        <v>1717.9</v>
      </c>
      <c r="D13" s="1112">
        <v>1107.8</v>
      </c>
      <c r="E13" s="1113">
        <v>603.011</v>
      </c>
      <c r="F13" s="1113">
        <v>1428.479</v>
      </c>
      <c r="G13" s="1113">
        <v>1963.1</v>
      </c>
      <c r="H13" s="1113" t="s">
        <v>45</v>
      </c>
    </row>
    <row r="14" spans="2:8" ht="15.75" customHeight="1">
      <c r="B14" s="705" t="s">
        <v>778</v>
      </c>
      <c r="C14" s="1111">
        <v>2060.5</v>
      </c>
      <c r="D14" s="1112">
        <v>1567.2</v>
      </c>
      <c r="E14" s="1113">
        <v>1398.554</v>
      </c>
      <c r="F14" s="1113">
        <v>2052.853</v>
      </c>
      <c r="G14" s="1113">
        <v>3442.1</v>
      </c>
      <c r="H14" s="1113" t="s">
        <v>45</v>
      </c>
    </row>
    <row r="15" spans="2:8" ht="15.75" customHeight="1">
      <c r="B15" s="705" t="s">
        <v>403</v>
      </c>
      <c r="C15" s="1111">
        <v>1309.9</v>
      </c>
      <c r="D15" s="1112">
        <v>1830.8</v>
      </c>
      <c r="E15" s="1113">
        <v>916.412</v>
      </c>
      <c r="F15" s="1113">
        <v>2714.843</v>
      </c>
      <c r="G15" s="1113">
        <v>3420.2</v>
      </c>
      <c r="H15" s="1113" t="s">
        <v>45</v>
      </c>
    </row>
    <row r="16" spans="2:8" ht="15.75" customHeight="1">
      <c r="B16" s="705" t="s">
        <v>404</v>
      </c>
      <c r="C16" s="1111">
        <v>1455.4</v>
      </c>
      <c r="D16" s="1112">
        <v>1825.2</v>
      </c>
      <c r="E16" s="1113">
        <v>1181.457</v>
      </c>
      <c r="F16" s="1113">
        <v>1711.2</v>
      </c>
      <c r="G16" s="1113">
        <v>2205.74</v>
      </c>
      <c r="H16" s="1113" t="s">
        <v>45</v>
      </c>
    </row>
    <row r="17" spans="2:8" ht="15.75" customHeight="1">
      <c r="B17" s="706" t="s">
        <v>405</v>
      </c>
      <c r="C17" s="1114">
        <v>1016</v>
      </c>
      <c r="D17" s="1115">
        <v>1900.2</v>
      </c>
      <c r="E17" s="1116">
        <v>1394</v>
      </c>
      <c r="F17" s="1113">
        <v>1571.796</v>
      </c>
      <c r="G17" s="1113">
        <v>3091.4</v>
      </c>
      <c r="H17" s="1113"/>
    </row>
    <row r="18" spans="2:8" ht="15.75" customHeight="1">
      <c r="B18" s="1117" t="s">
        <v>408</v>
      </c>
      <c r="C18" s="1118">
        <v>15256.9</v>
      </c>
      <c r="D18" s="1119">
        <f>SUM(D6:D17)</f>
        <v>16333.1</v>
      </c>
      <c r="E18" s="1119">
        <f>SUM(E6:E17)</f>
        <v>12805.877000000002</v>
      </c>
      <c r="F18" s="1120">
        <f>SUM(F6:F17)</f>
        <v>17720.93</v>
      </c>
      <c r="G18" s="1120">
        <f>SUM(G6:G17)</f>
        <v>32016.349000000002</v>
      </c>
      <c r="H18" s="1120">
        <f>SUM(H6:H17)</f>
        <v>6237.5</v>
      </c>
    </row>
  </sheetData>
  <sheetProtection/>
  <mergeCells count="3">
    <mergeCell ref="B1:G1"/>
    <mergeCell ref="B2:G2"/>
    <mergeCell ref="B3:G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4.140625" style="18" customWidth="1"/>
    <col min="2" max="2" width="27.8515625" style="18" customWidth="1"/>
    <col min="3" max="3" width="10.57421875" style="18" customWidth="1"/>
    <col min="4" max="4" width="10.140625" style="18" customWidth="1"/>
    <col min="5" max="5" width="10.421875" style="18" customWidth="1"/>
    <col min="6" max="6" width="10.00390625" style="18" customWidth="1"/>
    <col min="7" max="7" width="10.57421875" style="18" customWidth="1"/>
    <col min="8" max="8" width="10.421875" style="18" customWidth="1"/>
    <col min="9" max="9" width="8.8515625" style="18" customWidth="1"/>
    <col min="10" max="16384" width="9.140625" style="18" customWidth="1"/>
  </cols>
  <sheetData>
    <row r="1" spans="1:10" ht="12.75">
      <c r="A1" s="1627" t="s">
        <v>1305</v>
      </c>
      <c r="B1" s="1627"/>
      <c r="C1" s="1627"/>
      <c r="D1" s="1627"/>
      <c r="E1" s="1627"/>
      <c r="F1" s="1627"/>
      <c r="G1" s="1627"/>
      <c r="H1" s="1627"/>
      <c r="I1" s="1627"/>
      <c r="J1" s="1627"/>
    </row>
    <row r="2" spans="1:10" ht="15.75">
      <c r="A2" s="1861" t="s">
        <v>696</v>
      </c>
      <c r="B2" s="1862"/>
      <c r="C2" s="1862"/>
      <c r="D2" s="1862"/>
      <c r="E2" s="1862"/>
      <c r="F2" s="1862"/>
      <c r="G2" s="1862"/>
      <c r="H2" s="1862"/>
      <c r="I2" s="1862"/>
      <c r="J2" s="1862"/>
    </row>
    <row r="4" spans="1:10" ht="13.5" thickBot="1">
      <c r="A4" s="1863" t="s">
        <v>73</v>
      </c>
      <c r="B4" s="1864"/>
      <c r="C4" s="1864"/>
      <c r="D4" s="1864"/>
      <c r="E4" s="1864"/>
      <c r="F4" s="1864"/>
      <c r="G4" s="1864"/>
      <c r="H4" s="1864"/>
      <c r="I4" s="1864"/>
      <c r="J4" s="1864"/>
    </row>
    <row r="5" spans="1:10" ht="12.75">
      <c r="A5" s="580"/>
      <c r="B5" s="574"/>
      <c r="C5" s="1323">
        <v>2006</v>
      </c>
      <c r="D5" s="1324">
        <v>2006</v>
      </c>
      <c r="E5" s="1324">
        <v>2007</v>
      </c>
      <c r="F5" s="1324">
        <v>2007</v>
      </c>
      <c r="G5" s="1324">
        <v>2008</v>
      </c>
      <c r="H5" s="1325">
        <v>2008</v>
      </c>
      <c r="I5" s="594" t="s">
        <v>407</v>
      </c>
      <c r="J5" s="581"/>
    </row>
    <row r="6" spans="1:10" ht="12.75">
      <c r="A6" s="582"/>
      <c r="B6" s="591"/>
      <c r="C6" s="1387" t="s">
        <v>309</v>
      </c>
      <c r="D6" s="1388" t="s">
        <v>671</v>
      </c>
      <c r="E6" s="1388" t="s">
        <v>309</v>
      </c>
      <c r="F6" s="1388" t="str">
        <f>+D6</f>
        <v>Mid-Sept</v>
      </c>
      <c r="G6" s="1388" t="s">
        <v>309</v>
      </c>
      <c r="H6" s="1390" t="str">
        <f>+F6</f>
        <v>Mid-Sept</v>
      </c>
      <c r="I6" s="1391" t="s">
        <v>541</v>
      </c>
      <c r="J6" s="583"/>
    </row>
    <row r="7" spans="1:10" ht="12.75">
      <c r="A7" s="582"/>
      <c r="B7" s="591"/>
      <c r="C7" s="1387"/>
      <c r="D7" s="1388"/>
      <c r="E7" s="1388"/>
      <c r="F7" s="1388"/>
      <c r="G7" s="1388"/>
      <c r="H7" s="1389"/>
      <c r="I7" s="600" t="s">
        <v>512</v>
      </c>
      <c r="J7" s="599" t="s">
        <v>1279</v>
      </c>
    </row>
    <row r="8" spans="1:10" ht="12.75">
      <c r="A8" s="420"/>
      <c r="B8" s="108"/>
      <c r="C8" s="596"/>
      <c r="D8" s="597"/>
      <c r="E8" s="597"/>
      <c r="F8" s="597"/>
      <c r="G8" s="597"/>
      <c r="H8" s="598"/>
      <c r="I8" s="596"/>
      <c r="J8" s="344"/>
    </row>
    <row r="9" spans="1:10" ht="12.75">
      <c r="A9" s="584" t="s">
        <v>254</v>
      </c>
      <c r="B9" s="592"/>
      <c r="C9" s="608">
        <v>131967.6</v>
      </c>
      <c r="D9" s="609">
        <v>127990.8</v>
      </c>
      <c r="E9" s="609">
        <v>129626.4</v>
      </c>
      <c r="F9" s="609">
        <v>125739</v>
      </c>
      <c r="G9" s="609">
        <v>169683.6</v>
      </c>
      <c r="H9" s="610">
        <v>170315.7</v>
      </c>
      <c r="I9" s="783">
        <v>-2.998926144674229</v>
      </c>
      <c r="J9" s="784">
        <v>0.37251684900603266</v>
      </c>
    </row>
    <row r="10" spans="1:10" ht="12.75">
      <c r="A10" s="57"/>
      <c r="B10" s="20" t="s">
        <v>471</v>
      </c>
      <c r="C10" s="611">
        <v>124147.19600000001</v>
      </c>
      <c r="D10" s="612">
        <v>120740.4</v>
      </c>
      <c r="E10" s="612">
        <v>123755.264</v>
      </c>
      <c r="F10" s="612">
        <v>120450.018</v>
      </c>
      <c r="G10" s="612">
        <v>142848.828</v>
      </c>
      <c r="H10" s="613">
        <v>148392.893</v>
      </c>
      <c r="I10" s="785">
        <v>-2.6707922500977475</v>
      </c>
      <c r="J10" s="786">
        <v>3.8810713938794095</v>
      </c>
    </row>
    <row r="11" spans="1:10" ht="12.75">
      <c r="A11" s="57"/>
      <c r="B11" s="107" t="s">
        <v>472</v>
      </c>
      <c r="C11" s="611">
        <v>7820.4039999999995</v>
      </c>
      <c r="D11" s="612">
        <v>7250.4</v>
      </c>
      <c r="E11" s="612">
        <v>5871.136</v>
      </c>
      <c r="F11" s="612">
        <v>5288.982</v>
      </c>
      <c r="G11" s="612">
        <v>26834.772</v>
      </c>
      <c r="H11" s="613">
        <v>21922.806999999997</v>
      </c>
      <c r="I11" s="785">
        <v>-9.915525717680538</v>
      </c>
      <c r="J11" s="786">
        <v>-18.304478234434058</v>
      </c>
    </row>
    <row r="12" spans="1:10" ht="12.75">
      <c r="A12" s="421"/>
      <c r="B12" s="162"/>
      <c r="C12" s="614"/>
      <c r="D12" s="615"/>
      <c r="E12" s="615"/>
      <c r="F12" s="615"/>
      <c r="G12" s="615"/>
      <c r="H12" s="616"/>
      <c r="I12" s="787"/>
      <c r="J12" s="788"/>
    </row>
    <row r="13" spans="1:10" ht="12.75">
      <c r="A13" s="420"/>
      <c r="B13" s="108"/>
      <c r="C13" s="617"/>
      <c r="D13" s="618"/>
      <c r="E13" s="618"/>
      <c r="F13" s="618"/>
      <c r="G13" s="618"/>
      <c r="H13" s="619"/>
      <c r="I13" s="785"/>
      <c r="J13" s="786"/>
    </row>
    <row r="14" spans="1:10" ht="12.75">
      <c r="A14" s="584" t="s">
        <v>473</v>
      </c>
      <c r="B14" s="20"/>
      <c r="C14" s="620">
        <v>33065.4</v>
      </c>
      <c r="D14" s="621">
        <v>32217.5</v>
      </c>
      <c r="E14" s="621">
        <v>35499.6</v>
      </c>
      <c r="F14" s="621">
        <v>36626.4</v>
      </c>
      <c r="G14" s="621">
        <v>42939.9</v>
      </c>
      <c r="H14" s="622">
        <v>45110.5</v>
      </c>
      <c r="I14" s="783">
        <v>3.174120271777724</v>
      </c>
      <c r="J14" s="784">
        <v>5.054972182049795</v>
      </c>
    </row>
    <row r="15" spans="1:10" ht="12.75">
      <c r="A15" s="57"/>
      <c r="B15" s="20" t="s">
        <v>471</v>
      </c>
      <c r="C15" s="611">
        <v>31790.7</v>
      </c>
      <c r="D15" s="612">
        <v>28906</v>
      </c>
      <c r="E15" s="612">
        <v>31681</v>
      </c>
      <c r="F15" s="612">
        <v>33840.8</v>
      </c>
      <c r="G15" s="612">
        <v>38827.1</v>
      </c>
      <c r="H15" s="613">
        <v>42568.9</v>
      </c>
      <c r="I15" s="785">
        <v>6.817335311385378</v>
      </c>
      <c r="J15" s="786">
        <v>9.63708337733182</v>
      </c>
    </row>
    <row r="16" spans="1:10" ht="12.75">
      <c r="A16" s="57"/>
      <c r="B16" s="107" t="s">
        <v>472</v>
      </c>
      <c r="C16" s="611">
        <v>1274.7</v>
      </c>
      <c r="D16" s="612">
        <v>3311.5</v>
      </c>
      <c r="E16" s="612">
        <v>3818.6</v>
      </c>
      <c r="F16" s="612">
        <v>2785.6</v>
      </c>
      <c r="G16" s="612">
        <v>4112.8</v>
      </c>
      <c r="H16" s="613">
        <v>2541.6</v>
      </c>
      <c r="I16" s="785">
        <v>-27.051799088671245</v>
      </c>
      <c r="J16" s="786">
        <v>-38.202684302664856</v>
      </c>
    </row>
    <row r="17" spans="1:10" ht="12.75">
      <c r="A17" s="421"/>
      <c r="B17" s="162"/>
      <c r="C17" s="623"/>
      <c r="D17" s="624"/>
      <c r="E17" s="624"/>
      <c r="F17" s="624"/>
      <c r="G17" s="624"/>
      <c r="H17" s="625"/>
      <c r="I17" s="787"/>
      <c r="J17" s="788"/>
    </row>
    <row r="18" spans="1:10" ht="12.75">
      <c r="A18" s="57"/>
      <c r="B18" s="20"/>
      <c r="C18" s="611"/>
      <c r="D18" s="612"/>
      <c r="E18" s="612"/>
      <c r="F18" s="612"/>
      <c r="G18" s="612"/>
      <c r="H18" s="613"/>
      <c r="I18" s="785"/>
      <c r="J18" s="786"/>
    </row>
    <row r="19" spans="1:10" ht="12.75">
      <c r="A19" s="584" t="s">
        <v>474</v>
      </c>
      <c r="B19" s="592"/>
      <c r="C19" s="620">
        <v>165033</v>
      </c>
      <c r="D19" s="621">
        <v>160208.3</v>
      </c>
      <c r="E19" s="621">
        <v>165126</v>
      </c>
      <c r="F19" s="621">
        <v>162365.4</v>
      </c>
      <c r="G19" s="621">
        <v>212623.5</v>
      </c>
      <c r="H19" s="622">
        <v>215426.2</v>
      </c>
      <c r="I19" s="783">
        <v>-1.671814250935654</v>
      </c>
      <c r="J19" s="784">
        <v>1.3181515683826177</v>
      </c>
    </row>
    <row r="20" spans="1:10" ht="12.75">
      <c r="A20" s="57"/>
      <c r="B20" s="20"/>
      <c r="C20" s="611"/>
      <c r="D20" s="612"/>
      <c r="E20" s="612"/>
      <c r="F20" s="612"/>
      <c r="G20" s="612"/>
      <c r="H20" s="613"/>
      <c r="I20" s="785"/>
      <c r="J20" s="786"/>
    </row>
    <row r="21" spans="1:10" ht="12.75">
      <c r="A21" s="57"/>
      <c r="B21" s="20" t="s">
        <v>471</v>
      </c>
      <c r="C21" s="611">
        <v>155937.896</v>
      </c>
      <c r="D21" s="612">
        <v>149646.4</v>
      </c>
      <c r="E21" s="612">
        <v>155436.264</v>
      </c>
      <c r="F21" s="612">
        <v>154290.818</v>
      </c>
      <c r="G21" s="612">
        <v>181675.928</v>
      </c>
      <c r="H21" s="613">
        <v>190961.793</v>
      </c>
      <c r="I21" s="785">
        <v>-0.7369232703637323</v>
      </c>
      <c r="J21" s="786">
        <v>5.111224751800904</v>
      </c>
    </row>
    <row r="22" spans="1:10" ht="12.75">
      <c r="A22" s="57"/>
      <c r="B22" s="419" t="s">
        <v>475</v>
      </c>
      <c r="C22" s="611">
        <v>94.48891797398097</v>
      </c>
      <c r="D22" s="612">
        <v>93.40739524731241</v>
      </c>
      <c r="E22" s="612">
        <v>94.13191381127139</v>
      </c>
      <c r="F22" s="612">
        <v>95.02690721052637</v>
      </c>
      <c r="G22" s="612">
        <v>85.44489578997619</v>
      </c>
      <c r="H22" s="613">
        <v>88.64371789503784</v>
      </c>
      <c r="I22" s="785"/>
      <c r="J22" s="786"/>
    </row>
    <row r="23" spans="1:10" ht="12.75">
      <c r="A23" s="57"/>
      <c r="B23" s="107" t="s">
        <v>472</v>
      </c>
      <c r="C23" s="611">
        <v>9095.104</v>
      </c>
      <c r="D23" s="612">
        <v>10561.9</v>
      </c>
      <c r="E23" s="612">
        <v>9689.736</v>
      </c>
      <c r="F23" s="612">
        <v>8074.582</v>
      </c>
      <c r="G23" s="612">
        <v>30947.572</v>
      </c>
      <c r="H23" s="613">
        <v>24464.406999999996</v>
      </c>
      <c r="I23" s="785">
        <v>-16.668710065991476</v>
      </c>
      <c r="J23" s="786">
        <v>-20.948864744542817</v>
      </c>
    </row>
    <row r="24" spans="1:10" ht="12.75">
      <c r="A24" s="421"/>
      <c r="B24" s="105" t="s">
        <v>475</v>
      </c>
      <c r="C24" s="614">
        <v>5.5110820260190385</v>
      </c>
      <c r="D24" s="615">
        <v>6.592604752687594</v>
      </c>
      <c r="E24" s="615">
        <v>5.868086188728608</v>
      </c>
      <c r="F24" s="615">
        <v>4.973092789473619</v>
      </c>
      <c r="G24" s="615">
        <v>14.555104210023822</v>
      </c>
      <c r="H24" s="616">
        <v>11.35628210496216</v>
      </c>
      <c r="I24" s="785"/>
      <c r="J24" s="786"/>
    </row>
    <row r="25" spans="1:10" ht="12.75">
      <c r="A25" s="585" t="s">
        <v>476</v>
      </c>
      <c r="B25" s="593"/>
      <c r="C25" s="626"/>
      <c r="D25" s="627"/>
      <c r="E25" s="627"/>
      <c r="F25" s="627"/>
      <c r="G25" s="627"/>
      <c r="H25" s="628"/>
      <c r="I25" s="789"/>
      <c r="J25" s="790"/>
    </row>
    <row r="26" spans="1:10" ht="12.75">
      <c r="A26" s="586"/>
      <c r="B26" s="419" t="s">
        <v>477</v>
      </c>
      <c r="C26" s="611">
        <v>11.395975263018881</v>
      </c>
      <c r="D26" s="612">
        <v>11.318032965868477</v>
      </c>
      <c r="E26" s="612">
        <v>10.177539592777611</v>
      </c>
      <c r="F26" s="612">
        <v>9.671054512532164</v>
      </c>
      <c r="G26" s="612">
        <v>11.283951600063684</v>
      </c>
      <c r="H26" s="613">
        <v>8.9337494168265</v>
      </c>
      <c r="I26" s="785"/>
      <c r="J26" s="786"/>
    </row>
    <row r="27" spans="1:10" ht="12.75">
      <c r="A27" s="587"/>
      <c r="B27" s="105" t="s">
        <v>478</v>
      </c>
      <c r="C27" s="614">
        <v>9.563974785131283</v>
      </c>
      <c r="D27" s="615">
        <v>9.524699321653005</v>
      </c>
      <c r="E27" s="615">
        <v>8.426558616853526</v>
      </c>
      <c r="F27" s="615">
        <v>7.569694257182018</v>
      </c>
      <c r="G27" s="615">
        <v>9.120725802559827</v>
      </c>
      <c r="H27" s="629">
        <v>6.9</v>
      </c>
      <c r="I27" s="787"/>
      <c r="J27" s="788"/>
    </row>
    <row r="28" spans="1:10" ht="12.75">
      <c r="A28" s="588" t="s">
        <v>479</v>
      </c>
      <c r="B28" s="108"/>
      <c r="C28" s="611">
        <v>165033</v>
      </c>
      <c r="D28" s="612">
        <v>160208.3</v>
      </c>
      <c r="E28" s="612">
        <v>165126</v>
      </c>
      <c r="F28" s="612">
        <v>162365.4</v>
      </c>
      <c r="G28" s="612">
        <v>212623.5</v>
      </c>
      <c r="H28" s="613">
        <v>215426.2</v>
      </c>
      <c r="I28" s="785">
        <v>-1.671814250935654</v>
      </c>
      <c r="J28" s="786">
        <v>1.3181515683826177</v>
      </c>
    </row>
    <row r="29" spans="1:10" ht="12.75">
      <c r="A29" s="589" t="s">
        <v>480</v>
      </c>
      <c r="B29" s="20"/>
      <c r="C29" s="611">
        <v>1068.7</v>
      </c>
      <c r="D29" s="612">
        <v>1066.1</v>
      </c>
      <c r="E29" s="612">
        <v>587.5</v>
      </c>
      <c r="F29" s="612">
        <v>583.3</v>
      </c>
      <c r="G29" s="612">
        <v>630.6</v>
      </c>
      <c r="H29" s="613">
        <v>633</v>
      </c>
      <c r="I29" s="785">
        <v>-0.7148936170212892</v>
      </c>
      <c r="J29" s="786">
        <v>0.3805899143672633</v>
      </c>
    </row>
    <row r="30" spans="1:10" ht="12.75">
      <c r="A30" s="589" t="s">
        <v>481</v>
      </c>
      <c r="B30" s="20"/>
      <c r="C30" s="611">
        <v>166101.7</v>
      </c>
      <c r="D30" s="612">
        <v>161274.4</v>
      </c>
      <c r="E30" s="612">
        <v>165713.5</v>
      </c>
      <c r="F30" s="612">
        <v>162948.7</v>
      </c>
      <c r="G30" s="612">
        <v>213254.1</v>
      </c>
      <c r="H30" s="613">
        <v>216059.2</v>
      </c>
      <c r="I30" s="785">
        <v>-1.6684217037236095</v>
      </c>
      <c r="J30" s="786">
        <v>1.3153791650430264</v>
      </c>
    </row>
    <row r="31" spans="1:10" ht="12.75">
      <c r="A31" s="589" t="s">
        <v>482</v>
      </c>
      <c r="B31" s="20"/>
      <c r="C31" s="611">
        <v>26662.5</v>
      </c>
      <c r="D31" s="612">
        <v>26675.3</v>
      </c>
      <c r="E31" s="612">
        <v>33804</v>
      </c>
      <c r="F31" s="612">
        <v>33270</v>
      </c>
      <c r="G31" s="612">
        <v>41798.7</v>
      </c>
      <c r="H31" s="613">
        <v>43695.6</v>
      </c>
      <c r="I31" s="785">
        <v>-1.579694710685132</v>
      </c>
      <c r="J31" s="786">
        <v>4.538179417063205</v>
      </c>
    </row>
    <row r="32" spans="1:10" ht="12.75">
      <c r="A32" s="589" t="s">
        <v>483</v>
      </c>
      <c r="B32" s="20"/>
      <c r="C32" s="611">
        <v>139439.2</v>
      </c>
      <c r="D32" s="612">
        <v>134599.1</v>
      </c>
      <c r="E32" s="612">
        <v>131909.5</v>
      </c>
      <c r="F32" s="612">
        <v>129678.7</v>
      </c>
      <c r="G32" s="612">
        <v>171455.4</v>
      </c>
      <c r="H32" s="613">
        <v>172363.6</v>
      </c>
      <c r="I32" s="785">
        <v>-1.6911594691815424</v>
      </c>
      <c r="J32" s="786">
        <v>0.5297004352152044</v>
      </c>
    </row>
    <row r="33" spans="1:10" ht="12.75">
      <c r="A33" s="589" t="s">
        <v>484</v>
      </c>
      <c r="B33" s="20"/>
      <c r="C33" s="611" t="s">
        <v>636</v>
      </c>
      <c r="D33" s="612">
        <v>-26857.00000000006</v>
      </c>
      <c r="E33" s="612">
        <v>7529.700000000012</v>
      </c>
      <c r="F33" s="612">
        <v>2230.8000000000175</v>
      </c>
      <c r="G33" s="612">
        <v>-39545.9</v>
      </c>
      <c r="H33" s="613">
        <v>-908.1999999999825</v>
      </c>
      <c r="I33" s="785" t="s">
        <v>636</v>
      </c>
      <c r="J33" s="786" t="s">
        <v>636</v>
      </c>
    </row>
    <row r="34" spans="1:10" ht="12.75">
      <c r="A34" s="589" t="s">
        <v>485</v>
      </c>
      <c r="B34" s="20"/>
      <c r="C34" s="611" t="s">
        <v>636</v>
      </c>
      <c r="D34" s="612">
        <v>5001.78</v>
      </c>
      <c r="E34" s="612">
        <v>-13433.95</v>
      </c>
      <c r="F34" s="612">
        <v>469.78</v>
      </c>
      <c r="G34" s="612">
        <v>9871.37</v>
      </c>
      <c r="H34" s="613">
        <v>3017.7</v>
      </c>
      <c r="I34" s="785" t="s">
        <v>636</v>
      </c>
      <c r="J34" s="786" t="s">
        <v>636</v>
      </c>
    </row>
    <row r="35" spans="1:10" ht="13.5" thickBot="1">
      <c r="A35" s="590" t="s">
        <v>486</v>
      </c>
      <c r="B35" s="115"/>
      <c r="C35" s="630" t="s">
        <v>636</v>
      </c>
      <c r="D35" s="631">
        <v>-21855.22000000006</v>
      </c>
      <c r="E35" s="631">
        <v>-5904.249999999989</v>
      </c>
      <c r="F35" s="631">
        <v>2700.580000000017</v>
      </c>
      <c r="G35" s="631">
        <v>-29674.53</v>
      </c>
      <c r="H35" s="632">
        <v>2109.5000000000173</v>
      </c>
      <c r="I35" s="791" t="s">
        <v>636</v>
      </c>
      <c r="J35" s="792" t="s">
        <v>636</v>
      </c>
    </row>
    <row r="36" spans="1:8" ht="12.75">
      <c r="A36" s="106" t="s">
        <v>487</v>
      </c>
      <c r="B36" s="716"/>
      <c r="C36" s="716"/>
      <c r="D36" s="716"/>
      <c r="E36" s="716"/>
      <c r="F36" s="716"/>
      <c r="G36" s="716"/>
      <c r="H36" s="716"/>
    </row>
    <row r="37" spans="1:8" ht="12.75">
      <c r="A37" s="106" t="s">
        <v>564</v>
      </c>
      <c r="B37" s="716"/>
      <c r="C37" s="716"/>
      <c r="D37" s="716"/>
      <c r="E37" s="716"/>
      <c r="F37" s="716"/>
      <c r="G37" s="716"/>
      <c r="H37" s="716"/>
    </row>
    <row r="38" spans="1:8" ht="12.75">
      <c r="A38" s="107" t="s">
        <v>565</v>
      </c>
      <c r="B38" s="716"/>
      <c r="C38" s="716"/>
      <c r="D38" s="716"/>
      <c r="E38" s="716"/>
      <c r="F38" s="716"/>
      <c r="G38" s="716"/>
      <c r="H38" s="716"/>
    </row>
    <row r="39" spans="2:9" ht="12.75">
      <c r="B39" s="716" t="s">
        <v>488</v>
      </c>
      <c r="C39" s="1200">
        <v>74.1</v>
      </c>
      <c r="D39" s="1200">
        <v>73.6</v>
      </c>
      <c r="E39" s="1200">
        <v>64.85</v>
      </c>
      <c r="F39" s="1200">
        <v>65</v>
      </c>
      <c r="G39" s="1200">
        <v>68.5</v>
      </c>
      <c r="H39" s="1200">
        <v>73.25</v>
      </c>
      <c r="I39" s="716"/>
    </row>
    <row r="40" spans="2:8" ht="12.75">
      <c r="B40" s="716"/>
      <c r="C40" s="716"/>
      <c r="D40" s="716"/>
      <c r="E40" s="716"/>
      <c r="F40" s="716"/>
      <c r="G40" s="716"/>
      <c r="H40" s="716"/>
    </row>
  </sheetData>
  <sheetProtection/>
  <mergeCells count="3">
    <mergeCell ref="A2:J2"/>
    <mergeCell ref="A4:J4"/>
    <mergeCell ref="A1:J1"/>
  </mergeCells>
  <printOptions horizontalCentered="1"/>
  <pageMargins left="0.75" right="0.75" top="0.64" bottom="0.39" header="0.5" footer="0.29"/>
  <pageSetup fitToHeight="1" fitToWidth="1"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K39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4.140625" style="18" customWidth="1"/>
    <col min="2" max="2" width="27.8515625" style="18" customWidth="1"/>
    <col min="3" max="3" width="10.57421875" style="18" customWidth="1"/>
    <col min="4" max="4" width="10.140625" style="18" customWidth="1"/>
    <col min="5" max="5" width="10.421875" style="18" customWidth="1"/>
    <col min="6" max="6" width="10.00390625" style="18" customWidth="1"/>
    <col min="7" max="7" width="10.57421875" style="18" customWidth="1"/>
    <col min="8" max="8" width="10.421875" style="18" customWidth="1"/>
    <col min="9" max="9" width="8.8515625" style="18" customWidth="1"/>
    <col min="10" max="16384" width="9.140625" style="18" customWidth="1"/>
  </cols>
  <sheetData>
    <row r="1" spans="1:10" ht="12.75">
      <c r="A1" s="1627" t="s">
        <v>1306</v>
      </c>
      <c r="B1" s="1627"/>
      <c r="C1" s="1627"/>
      <c r="D1" s="1627"/>
      <c r="E1" s="1627"/>
      <c r="F1" s="1627"/>
      <c r="G1" s="1627"/>
      <c r="H1" s="1627"/>
      <c r="I1" s="1627"/>
      <c r="J1" s="1627"/>
    </row>
    <row r="2" spans="1:10" ht="15.75">
      <c r="A2" s="1861" t="s">
        <v>696</v>
      </c>
      <c r="B2" s="1862"/>
      <c r="C2" s="1862"/>
      <c r="D2" s="1862"/>
      <c r="E2" s="1862"/>
      <c r="F2" s="1862"/>
      <c r="G2" s="1862"/>
      <c r="H2" s="1862"/>
      <c r="I2" s="1862"/>
      <c r="J2" s="1862"/>
    </row>
    <row r="3" spans="1:10" ht="12.75">
      <c r="A3" s="1865" t="s">
        <v>588</v>
      </c>
      <c r="B3" s="1866"/>
      <c r="C3" s="1866"/>
      <c r="D3" s="1866"/>
      <c r="E3" s="1866"/>
      <c r="F3" s="1866"/>
      <c r="G3" s="1866"/>
      <c r="H3" s="1866"/>
      <c r="I3" s="1866"/>
      <c r="J3" s="1866"/>
    </row>
    <row r="4" spans="1:245" s="115" customFormat="1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10" s="20" customFormat="1" ht="12.75">
      <c r="A5" s="580"/>
      <c r="B5" s="574"/>
      <c r="C5" s="1323">
        <v>2006</v>
      </c>
      <c r="D5" s="1324">
        <v>2006</v>
      </c>
      <c r="E5" s="1324">
        <v>2007</v>
      </c>
      <c r="F5" s="1324">
        <v>2007</v>
      </c>
      <c r="G5" s="1324">
        <v>2008</v>
      </c>
      <c r="H5" s="1325">
        <v>2008</v>
      </c>
      <c r="I5" s="594" t="s">
        <v>407</v>
      </c>
      <c r="J5" s="581"/>
    </row>
    <row r="6" spans="1:10" ht="12.75">
      <c r="A6" s="582"/>
      <c r="B6" s="591"/>
      <c r="C6" s="1387" t="s">
        <v>470</v>
      </c>
      <c r="D6" s="1388" t="str">
        <f>Reserve!D6</f>
        <v>Mid-Sept</v>
      </c>
      <c r="E6" s="1388" t="s">
        <v>470</v>
      </c>
      <c r="F6" s="1388" t="str">
        <f>D6</f>
        <v>Mid-Sept</v>
      </c>
      <c r="G6" s="1388" t="s">
        <v>470</v>
      </c>
      <c r="H6" s="1389" t="str">
        <f>D6</f>
        <v>Mid-Sept</v>
      </c>
      <c r="I6" s="595" t="str">
        <f>Reserve!I6</f>
        <v>First Two Months</v>
      </c>
      <c r="J6" s="583"/>
    </row>
    <row r="7" spans="1:10" ht="12.75">
      <c r="A7" s="582"/>
      <c r="B7" s="591"/>
      <c r="C7" s="1387"/>
      <c r="D7" s="1388"/>
      <c r="E7" s="1388"/>
      <c r="F7" s="1388"/>
      <c r="G7" s="1388"/>
      <c r="H7" s="1389"/>
      <c r="I7" s="600" t="s">
        <v>512</v>
      </c>
      <c r="J7" s="599" t="s">
        <v>1279</v>
      </c>
    </row>
    <row r="8" spans="1:10" ht="12.75">
      <c r="A8" s="420"/>
      <c r="B8" s="108"/>
      <c r="C8" s="596"/>
      <c r="D8" s="597"/>
      <c r="E8" s="597"/>
      <c r="F8" s="597"/>
      <c r="G8" s="597"/>
      <c r="H8" s="598"/>
      <c r="I8" s="596"/>
      <c r="J8" s="344"/>
    </row>
    <row r="9" spans="1:10" ht="12.75">
      <c r="A9" s="584" t="s">
        <v>254</v>
      </c>
      <c r="B9" s="592"/>
      <c r="C9" s="608">
        <v>1780.939271255061</v>
      </c>
      <c r="D9" s="609">
        <v>1739.005434782609</v>
      </c>
      <c r="E9" s="609">
        <v>1998.8650732459523</v>
      </c>
      <c r="F9" s="609">
        <v>1934.446153846154</v>
      </c>
      <c r="G9" s="609">
        <v>2477.1328467153285</v>
      </c>
      <c r="H9" s="610">
        <v>2325.129010238908</v>
      </c>
      <c r="I9" s="783">
        <v>-3.222774776648066</v>
      </c>
      <c r="J9" s="784">
        <v>-6.136281171919265</v>
      </c>
    </row>
    <row r="10" spans="1:10" ht="12.75">
      <c r="A10" s="57"/>
      <c r="B10" s="20" t="s">
        <v>471</v>
      </c>
      <c r="C10" s="611">
        <v>1675.4007557354928</v>
      </c>
      <c r="D10" s="612">
        <v>1640.4945652173915</v>
      </c>
      <c r="E10" s="612">
        <v>1908.3309791827294</v>
      </c>
      <c r="F10" s="612">
        <v>1853.0772</v>
      </c>
      <c r="G10" s="612">
        <v>2085.3843503649637</v>
      </c>
      <c r="H10" s="613">
        <v>2025.8415426621161</v>
      </c>
      <c r="I10" s="785">
        <v>-2.895398114135986</v>
      </c>
      <c r="J10" s="786">
        <v>-2.8552438159626092</v>
      </c>
    </row>
    <row r="11" spans="1:10" ht="12.75">
      <c r="A11" s="57"/>
      <c r="B11" s="107" t="s">
        <v>472</v>
      </c>
      <c r="C11" s="611">
        <v>105.53851551956815</v>
      </c>
      <c r="D11" s="612">
        <v>98.51086956521739</v>
      </c>
      <c r="E11" s="612">
        <v>90.53409406322284</v>
      </c>
      <c r="F11" s="612">
        <v>81.36895384615384</v>
      </c>
      <c r="G11" s="612">
        <v>391.748496350365</v>
      </c>
      <c r="H11" s="613">
        <v>299.28746757679176</v>
      </c>
      <c r="I11" s="785">
        <v>-10.123412966024361</v>
      </c>
      <c r="J11" s="786">
        <v>-23.602140055409322</v>
      </c>
    </row>
    <row r="12" spans="1:10" ht="12.75">
      <c r="A12" s="421"/>
      <c r="B12" s="162"/>
      <c r="C12" s="614"/>
      <c r="D12" s="615"/>
      <c r="E12" s="615"/>
      <c r="F12" s="615"/>
      <c r="G12" s="615"/>
      <c r="H12" s="616"/>
      <c r="I12" s="787"/>
      <c r="J12" s="788"/>
    </row>
    <row r="13" spans="1:10" ht="12.75">
      <c r="A13" s="420"/>
      <c r="B13" s="108"/>
      <c r="C13" s="617"/>
      <c r="D13" s="618"/>
      <c r="E13" s="618"/>
      <c r="F13" s="618"/>
      <c r="G13" s="618"/>
      <c r="H13" s="619"/>
      <c r="I13" s="785"/>
      <c r="J13" s="786"/>
    </row>
    <row r="14" spans="1:10" ht="12.75">
      <c r="A14" s="584" t="s">
        <v>473</v>
      </c>
      <c r="B14" s="20"/>
      <c r="C14" s="620">
        <v>446.22672064777333</v>
      </c>
      <c r="D14" s="621">
        <v>437.7377717391305</v>
      </c>
      <c r="E14" s="621">
        <v>547.4109483423284</v>
      </c>
      <c r="F14" s="621">
        <v>563.483076923077</v>
      </c>
      <c r="G14" s="621">
        <v>626.8598540145986</v>
      </c>
      <c r="H14" s="622">
        <v>615.8430034129693</v>
      </c>
      <c r="I14" s="783">
        <v>2.9360261480736227</v>
      </c>
      <c r="J14" s="784">
        <v>-1.757466287093365</v>
      </c>
    </row>
    <row r="15" spans="1:10" ht="12.75">
      <c r="A15" s="57"/>
      <c r="B15" s="20" t="s">
        <v>471</v>
      </c>
      <c r="C15" s="611">
        <v>429.02429149797575</v>
      </c>
      <c r="D15" s="612">
        <v>392.7445652173913</v>
      </c>
      <c r="E15" s="612">
        <v>488.5273708558212</v>
      </c>
      <c r="F15" s="612">
        <v>520.6276923076923</v>
      </c>
      <c r="G15" s="612">
        <v>566.8189781021897</v>
      </c>
      <c r="H15" s="613">
        <v>581.1453924914676</v>
      </c>
      <c r="I15" s="785">
        <v>6.570833768359094</v>
      </c>
      <c r="J15" s="786">
        <v>2.5275114177096327</v>
      </c>
    </row>
    <row r="16" spans="1:10" ht="12.75">
      <c r="A16" s="57"/>
      <c r="B16" s="107" t="s">
        <v>472</v>
      </c>
      <c r="C16" s="611">
        <v>17.202429149797574</v>
      </c>
      <c r="D16" s="612">
        <v>44.99320652173913</v>
      </c>
      <c r="E16" s="612">
        <v>58.88357748650733</v>
      </c>
      <c r="F16" s="612">
        <v>42.855384615384615</v>
      </c>
      <c r="G16" s="612">
        <v>60.040875912408765</v>
      </c>
      <c r="H16" s="613">
        <v>34.697610921501706</v>
      </c>
      <c r="I16" s="785">
        <v>-27.220141090774305</v>
      </c>
      <c r="J16" s="786">
        <v>-42.21001876767977</v>
      </c>
    </row>
    <row r="17" spans="1:10" ht="12.75">
      <c r="A17" s="421"/>
      <c r="B17" s="162"/>
      <c r="C17" s="623"/>
      <c r="D17" s="624"/>
      <c r="E17" s="624"/>
      <c r="F17" s="624"/>
      <c r="G17" s="624"/>
      <c r="H17" s="625"/>
      <c r="I17" s="787"/>
      <c r="J17" s="788"/>
    </row>
    <row r="18" spans="1:10" ht="12.75">
      <c r="A18" s="57"/>
      <c r="B18" s="20"/>
      <c r="C18" s="611"/>
      <c r="D18" s="612"/>
      <c r="E18" s="612"/>
      <c r="F18" s="612"/>
      <c r="G18" s="612"/>
      <c r="H18" s="613"/>
      <c r="I18" s="785"/>
      <c r="J18" s="786"/>
    </row>
    <row r="19" spans="1:10" ht="12.75">
      <c r="A19" s="584" t="s">
        <v>474</v>
      </c>
      <c r="B19" s="592"/>
      <c r="C19" s="620">
        <v>2227.1659919028343</v>
      </c>
      <c r="D19" s="621">
        <v>2176.7432065217395</v>
      </c>
      <c r="E19" s="621">
        <v>2546.276021588281</v>
      </c>
      <c r="F19" s="621">
        <v>2497.929230769231</v>
      </c>
      <c r="G19" s="621">
        <v>3103.992700729927</v>
      </c>
      <c r="H19" s="622">
        <v>2940.972013651877</v>
      </c>
      <c r="I19" s="783">
        <v>-1.8987254488181122</v>
      </c>
      <c r="J19" s="784">
        <v>-5.251967475300901</v>
      </c>
    </row>
    <row r="20" spans="1:10" ht="12.75">
      <c r="A20" s="57"/>
      <c r="B20" s="20"/>
      <c r="C20" s="611"/>
      <c r="D20" s="612"/>
      <c r="E20" s="612"/>
      <c r="F20" s="612"/>
      <c r="G20" s="612"/>
      <c r="H20" s="613"/>
      <c r="I20" s="785"/>
      <c r="J20" s="786"/>
    </row>
    <row r="21" spans="1:10" ht="12.75">
      <c r="A21" s="57"/>
      <c r="B21" s="20" t="s">
        <v>471</v>
      </c>
      <c r="C21" s="611">
        <v>2104.4250472334684</v>
      </c>
      <c r="D21" s="612">
        <v>2033.2391304347832</v>
      </c>
      <c r="E21" s="612">
        <v>2396.8583500385507</v>
      </c>
      <c r="F21" s="612">
        <v>2373.7048923076923</v>
      </c>
      <c r="G21" s="612">
        <v>2652.2033284671534</v>
      </c>
      <c r="H21" s="613">
        <v>2606.9869351535835</v>
      </c>
      <c r="I21" s="785">
        <v>-0.9659919089705937</v>
      </c>
      <c r="J21" s="786">
        <v>-1.7048614949029144</v>
      </c>
    </row>
    <row r="22" spans="1:10" ht="12.75">
      <c r="A22" s="57"/>
      <c r="B22" s="419" t="s">
        <v>475</v>
      </c>
      <c r="C22" s="611">
        <v>94.48891797398097</v>
      </c>
      <c r="D22" s="612">
        <v>93.40739524731241</v>
      </c>
      <c r="E22" s="612">
        <v>94.13191381127139</v>
      </c>
      <c r="F22" s="612">
        <v>95.02690721052637</v>
      </c>
      <c r="G22" s="612">
        <v>85.44489578997619</v>
      </c>
      <c r="H22" s="613">
        <v>88.64371789503784</v>
      </c>
      <c r="I22" s="785"/>
      <c r="J22" s="786"/>
    </row>
    <row r="23" spans="1:10" ht="12.75">
      <c r="A23" s="57"/>
      <c r="B23" s="107" t="s">
        <v>472</v>
      </c>
      <c r="C23" s="611">
        <v>122.74094466936572</v>
      </c>
      <c r="D23" s="612">
        <v>143.50407608695653</v>
      </c>
      <c r="E23" s="612">
        <v>149.41767154973016</v>
      </c>
      <c r="F23" s="612">
        <v>124.22433846153847</v>
      </c>
      <c r="G23" s="612">
        <v>451.7893722627737</v>
      </c>
      <c r="H23" s="613">
        <v>333.98507849829343</v>
      </c>
      <c r="I23" s="785">
        <v>-16.86101304276228</v>
      </c>
      <c r="J23" s="786">
        <v>-26.07504757680796</v>
      </c>
    </row>
    <row r="24" spans="1:10" ht="12.75">
      <c r="A24" s="421"/>
      <c r="B24" s="105" t="s">
        <v>475</v>
      </c>
      <c r="C24" s="614">
        <v>5.5110820260190385</v>
      </c>
      <c r="D24" s="615">
        <v>6.592604752687594</v>
      </c>
      <c r="E24" s="615">
        <v>5.868086188728608</v>
      </c>
      <c r="F24" s="615">
        <v>4.973092789473619</v>
      </c>
      <c r="G24" s="615">
        <v>14.555104210023822</v>
      </c>
      <c r="H24" s="616">
        <v>11.35628210496216</v>
      </c>
      <c r="I24" s="785"/>
      <c r="J24" s="786"/>
    </row>
    <row r="25" spans="1:10" ht="12.75">
      <c r="A25" s="585" t="s">
        <v>476</v>
      </c>
      <c r="B25" s="593"/>
      <c r="C25" s="626"/>
      <c r="D25" s="627"/>
      <c r="E25" s="627"/>
      <c r="F25" s="627"/>
      <c r="G25" s="627"/>
      <c r="H25" s="628"/>
      <c r="I25" s="789"/>
      <c r="J25" s="790"/>
    </row>
    <row r="26" spans="1:10" ht="12.75">
      <c r="A26" s="586"/>
      <c r="B26" s="419" t="s">
        <v>477</v>
      </c>
      <c r="C26" s="611">
        <v>11.395975263018881</v>
      </c>
      <c r="D26" s="612">
        <v>11.318032965868477</v>
      </c>
      <c r="E26" s="612">
        <v>10.177539592777611</v>
      </c>
      <c r="F26" s="612">
        <v>9.671054512532164</v>
      </c>
      <c r="G26" s="612">
        <v>11.283951600063684</v>
      </c>
      <c r="H26" s="613">
        <v>8.9337494168265</v>
      </c>
      <c r="I26" s="785"/>
      <c r="J26" s="786"/>
    </row>
    <row r="27" spans="1:10" ht="12.75">
      <c r="A27" s="587"/>
      <c r="B27" s="105" t="s">
        <v>478</v>
      </c>
      <c r="C27" s="614">
        <v>9.563974785131283</v>
      </c>
      <c r="D27" s="615">
        <v>9.524699321653005</v>
      </c>
      <c r="E27" s="615">
        <v>8.426558616853526</v>
      </c>
      <c r="F27" s="615">
        <v>7.569694257182018</v>
      </c>
      <c r="G27" s="615">
        <v>9.120725802559827</v>
      </c>
      <c r="H27" s="629">
        <v>6.9</v>
      </c>
      <c r="I27" s="787"/>
      <c r="J27" s="788"/>
    </row>
    <row r="28" spans="1:10" ht="12.75">
      <c r="A28" s="588" t="s">
        <v>479</v>
      </c>
      <c r="B28" s="108"/>
      <c r="C28" s="611">
        <v>2227.1659919028343</v>
      </c>
      <c r="D28" s="612">
        <v>2176.7432065217395</v>
      </c>
      <c r="E28" s="612">
        <v>2546.276021588281</v>
      </c>
      <c r="F28" s="612">
        <v>2497.929230769231</v>
      </c>
      <c r="G28" s="612">
        <v>3103.992700729927</v>
      </c>
      <c r="H28" s="613">
        <v>2940.972013651877</v>
      </c>
      <c r="I28" s="785">
        <v>-1.8987254488181122</v>
      </c>
      <c r="J28" s="786">
        <v>-5.251967475300901</v>
      </c>
    </row>
    <row r="29" spans="1:10" ht="12.75">
      <c r="A29" s="589" t="s">
        <v>480</v>
      </c>
      <c r="B29" s="20"/>
      <c r="C29" s="611">
        <v>14.422402159244266</v>
      </c>
      <c r="D29" s="612">
        <v>14.485054347826086</v>
      </c>
      <c r="E29" s="612">
        <v>9.059367771781034</v>
      </c>
      <c r="F29" s="612">
        <v>8.973846153846154</v>
      </c>
      <c r="G29" s="612">
        <v>9.205839416058394</v>
      </c>
      <c r="H29" s="613">
        <v>8.641638225255972</v>
      </c>
      <c r="I29" s="785">
        <v>-0.9440130932896977</v>
      </c>
      <c r="J29" s="786">
        <v>-6.128731615915939</v>
      </c>
    </row>
    <row r="30" spans="1:10" ht="12.75">
      <c r="A30" s="589" t="s">
        <v>481</v>
      </c>
      <c r="B30" s="20"/>
      <c r="C30" s="611">
        <v>2241.588394062079</v>
      </c>
      <c r="D30" s="612">
        <v>2191.228260869566</v>
      </c>
      <c r="E30" s="612">
        <v>2555.335389360062</v>
      </c>
      <c r="F30" s="612">
        <v>2506.9030769230767</v>
      </c>
      <c r="G30" s="612">
        <v>3113.1985401459856</v>
      </c>
      <c r="H30" s="613">
        <v>2949.613651877133</v>
      </c>
      <c r="I30" s="785">
        <v>-1.8953407305611734</v>
      </c>
      <c r="J30" s="786">
        <v>-5.254560098219159</v>
      </c>
    </row>
    <row r="31" spans="1:10" ht="12.75">
      <c r="A31" s="589" t="s">
        <v>482</v>
      </c>
      <c r="B31" s="20"/>
      <c r="C31" s="611">
        <v>359.8178137651822</v>
      </c>
      <c r="D31" s="612">
        <v>362.43614130434787</v>
      </c>
      <c r="E31" s="612">
        <v>521.2644564379337</v>
      </c>
      <c r="F31" s="612">
        <v>511.84615384615387</v>
      </c>
      <c r="G31" s="612">
        <v>610.2</v>
      </c>
      <c r="H31" s="613">
        <v>596.5269624573378</v>
      </c>
      <c r="I31" s="785">
        <v>-1.8068184921220052</v>
      </c>
      <c r="J31" s="786">
        <v>-2.24074689325829</v>
      </c>
    </row>
    <row r="32" spans="1:10" ht="12.75">
      <c r="A32" s="589" t="s">
        <v>483</v>
      </c>
      <c r="B32" s="20"/>
      <c r="C32" s="611">
        <v>1881.7705802968965</v>
      </c>
      <c r="D32" s="612">
        <v>1828.792119565218</v>
      </c>
      <c r="E32" s="612">
        <v>2034.0709329221281</v>
      </c>
      <c r="F32" s="612">
        <v>1995.0569230769229</v>
      </c>
      <c r="G32" s="612">
        <v>2502.9985401459858</v>
      </c>
      <c r="H32" s="613">
        <v>2353.086689419795</v>
      </c>
      <c r="I32" s="785">
        <v>-1.9180260242526685</v>
      </c>
      <c r="J32" s="786">
        <v>-5.9892903779898745</v>
      </c>
    </row>
    <row r="33" spans="1:10" ht="12.75">
      <c r="A33" s="589" t="s">
        <v>484</v>
      </c>
      <c r="B33" s="20"/>
      <c r="C33" s="611" t="s">
        <v>636</v>
      </c>
      <c r="D33" s="612">
        <v>-364.90489130434867</v>
      </c>
      <c r="E33" s="612">
        <v>116.10948342328469</v>
      </c>
      <c r="F33" s="612">
        <v>34.32000000000027</v>
      </c>
      <c r="G33" s="612">
        <v>-577.3124087591244</v>
      </c>
      <c r="H33" s="613">
        <v>-12.398634812286451</v>
      </c>
      <c r="I33" s="785" t="s">
        <v>636</v>
      </c>
      <c r="J33" s="786" t="s">
        <v>636</v>
      </c>
    </row>
    <row r="34" spans="1:10" ht="12.75">
      <c r="A34" s="589" t="s">
        <v>485</v>
      </c>
      <c r="B34" s="20"/>
      <c r="C34" s="611" t="s">
        <v>636</v>
      </c>
      <c r="D34" s="612">
        <v>67.95896739130436</v>
      </c>
      <c r="E34" s="612">
        <v>-207.1542020046261</v>
      </c>
      <c r="F34" s="612">
        <v>7.227384615384615</v>
      </c>
      <c r="G34" s="612">
        <v>144.10759124087593</v>
      </c>
      <c r="H34" s="613">
        <v>41.19726962457337</v>
      </c>
      <c r="I34" s="785" t="s">
        <v>636</v>
      </c>
      <c r="J34" s="786" t="s">
        <v>636</v>
      </c>
    </row>
    <row r="35" spans="1:10" ht="13.5" thickBot="1">
      <c r="A35" s="590" t="s">
        <v>486</v>
      </c>
      <c r="B35" s="115"/>
      <c r="C35" s="630" t="s">
        <v>636</v>
      </c>
      <c r="D35" s="631">
        <v>-296.9459239130443</v>
      </c>
      <c r="E35" s="631">
        <v>-91.0447185813414</v>
      </c>
      <c r="F35" s="631">
        <v>41.54738461538488</v>
      </c>
      <c r="G35" s="631">
        <v>-433.2048175182485</v>
      </c>
      <c r="H35" s="632">
        <v>28.798634812286924</v>
      </c>
      <c r="I35" s="791" t="s">
        <v>636</v>
      </c>
      <c r="J35" s="792" t="s">
        <v>636</v>
      </c>
    </row>
    <row r="36" spans="1:8" ht="12.75">
      <c r="A36" s="750" t="s">
        <v>487</v>
      </c>
      <c r="B36" s="716"/>
      <c r="C36" s="716"/>
      <c r="D36" s="716"/>
      <c r="E36" s="716"/>
      <c r="F36" s="716"/>
      <c r="G36" s="716"/>
      <c r="H36" s="716"/>
    </row>
    <row r="37" spans="1:8" ht="12.75">
      <c r="A37" s="750" t="s">
        <v>564</v>
      </c>
      <c r="B37" s="716"/>
      <c r="C37" s="716"/>
      <c r="D37" s="716"/>
      <c r="E37" s="716"/>
      <c r="F37" s="716"/>
      <c r="G37" s="716"/>
      <c r="H37" s="716"/>
    </row>
    <row r="38" spans="1:8" ht="12.75">
      <c r="A38" s="754" t="s">
        <v>565</v>
      </c>
      <c r="B38" s="716"/>
      <c r="C38" s="716"/>
      <c r="D38" s="716"/>
      <c r="E38" s="716"/>
      <c r="F38" s="716"/>
      <c r="G38" s="716"/>
      <c r="H38" s="716"/>
    </row>
    <row r="39" spans="1:8" ht="12.75">
      <c r="A39" s="716"/>
      <c r="B39" s="716" t="s">
        <v>488</v>
      </c>
      <c r="C39" s="1200">
        <v>74.1</v>
      </c>
      <c r="D39" s="1200">
        <v>73.6</v>
      </c>
      <c r="E39" s="1200">
        <v>64.85</v>
      </c>
      <c r="F39" s="1200">
        <v>65</v>
      </c>
      <c r="G39" s="1200">
        <v>68.5</v>
      </c>
      <c r="H39" s="1200">
        <v>73.25</v>
      </c>
    </row>
  </sheetData>
  <sheetProtection/>
  <mergeCells count="3">
    <mergeCell ref="A2:J2"/>
    <mergeCell ref="A3:J3"/>
    <mergeCell ref="A1:J1"/>
  </mergeCells>
  <printOptions horizontalCentered="1"/>
  <pageMargins left="0.75" right="0.75" top="0.83" bottom="0.69" header="0.5" footer="0.5"/>
  <pageSetup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0" workbookViewId="0" topLeftCell="A37">
      <selection activeCell="C76" sqref="C76"/>
    </sheetView>
  </sheetViews>
  <sheetFormatPr defaultColWidth="9.140625" defaultRowHeight="12.75"/>
  <cols>
    <col min="1" max="1" width="14.28125" style="18" customWidth="1"/>
    <col min="2" max="2" width="12.00390625" style="18" customWidth="1"/>
    <col min="3" max="3" width="9.8515625" style="18" customWidth="1"/>
    <col min="4" max="4" width="7.28125" style="18" customWidth="1"/>
    <col min="5" max="5" width="7.00390625" style="18" customWidth="1"/>
    <col min="6" max="8" width="7.140625" style="18" customWidth="1"/>
    <col min="9" max="9" width="7.421875" style="18" customWidth="1"/>
    <col min="10" max="10" width="6.421875" style="18" customWidth="1"/>
    <col min="11" max="11" width="8.140625" style="18" customWidth="1"/>
    <col min="12" max="12" width="7.00390625" style="18" customWidth="1"/>
    <col min="13" max="16384" width="9.140625" style="18" customWidth="1"/>
  </cols>
  <sheetData>
    <row r="1" spans="2:9" ht="12.75">
      <c r="B1" s="1627" t="s">
        <v>711</v>
      </c>
      <c r="C1" s="1627"/>
      <c r="D1" s="1627"/>
      <c r="E1" s="1627"/>
      <c r="F1" s="1627"/>
      <c r="G1" s="1627"/>
      <c r="H1" s="1627"/>
      <c r="I1" s="1627"/>
    </row>
    <row r="2" spans="2:9" ht="32.25" customHeight="1">
      <c r="B2" s="1873" t="s">
        <v>490</v>
      </c>
      <c r="C2" s="1874"/>
      <c r="D2" s="1874"/>
      <c r="E2" s="1874"/>
      <c r="F2" s="1874"/>
      <c r="G2" s="1874"/>
      <c r="H2" s="1874"/>
      <c r="I2" s="1874"/>
    </row>
    <row r="3" ht="13.5" thickBot="1"/>
    <row r="4" spans="2:9" ht="12.75">
      <c r="B4" s="1774" t="s">
        <v>491</v>
      </c>
      <c r="C4" s="1855" t="s">
        <v>492</v>
      </c>
      <c r="D4" s="1736" t="s">
        <v>493</v>
      </c>
      <c r="E4" s="1737"/>
      <c r="F4" s="1738"/>
      <c r="G4" s="1737" t="s">
        <v>494</v>
      </c>
      <c r="H4" s="1737"/>
      <c r="I4" s="1738"/>
    </row>
    <row r="5" spans="2:9" ht="39" customHeight="1">
      <c r="B5" s="1758"/>
      <c r="C5" s="1856"/>
      <c r="D5" s="413" t="s">
        <v>495</v>
      </c>
      <c r="E5" s="332" t="s">
        <v>496</v>
      </c>
      <c r="F5" s="577" t="s">
        <v>497</v>
      </c>
      <c r="G5" s="332" t="s">
        <v>495</v>
      </c>
      <c r="H5" s="332" t="s">
        <v>496</v>
      </c>
      <c r="I5" s="577" t="s">
        <v>497</v>
      </c>
    </row>
    <row r="6" spans="2:9" ht="18" customHeight="1">
      <c r="B6" s="123" t="s">
        <v>46</v>
      </c>
      <c r="C6" s="117" t="s">
        <v>49</v>
      </c>
      <c r="D6" s="121">
        <v>70.25</v>
      </c>
      <c r="E6" s="110">
        <v>70.84</v>
      </c>
      <c r="F6" s="111">
        <v>70.545</v>
      </c>
      <c r="G6" s="110">
        <v>70.25625</v>
      </c>
      <c r="H6" s="110">
        <v>70.846875</v>
      </c>
      <c r="I6" s="111">
        <v>70.5515625</v>
      </c>
    </row>
    <row r="7" spans="2:9" ht="12.75">
      <c r="B7" s="123"/>
      <c r="C7" s="117" t="s">
        <v>498</v>
      </c>
      <c r="D7" s="121">
        <v>71</v>
      </c>
      <c r="E7" s="110">
        <v>71.59</v>
      </c>
      <c r="F7" s="111">
        <v>71.295</v>
      </c>
      <c r="G7" s="110">
        <v>70.70483870967743</v>
      </c>
      <c r="H7" s="110">
        <v>71.29516129032258</v>
      </c>
      <c r="I7" s="111">
        <v>71</v>
      </c>
    </row>
    <row r="8" spans="2:9" ht="12.75">
      <c r="B8" s="123"/>
      <c r="C8" s="117" t="s">
        <v>396</v>
      </c>
      <c r="D8" s="121">
        <v>71.65</v>
      </c>
      <c r="E8" s="110">
        <v>72.24</v>
      </c>
      <c r="F8" s="111">
        <v>71.945</v>
      </c>
      <c r="G8" s="110">
        <v>71.21451612903225</v>
      </c>
      <c r="H8" s="110">
        <v>71.80451612903227</v>
      </c>
      <c r="I8" s="111">
        <v>71.50951612903225</v>
      </c>
    </row>
    <row r="9" spans="2:9" ht="12.75">
      <c r="B9" s="123"/>
      <c r="C9" s="117" t="s">
        <v>397</v>
      </c>
      <c r="D9" s="121">
        <v>73.14</v>
      </c>
      <c r="E9" s="110">
        <v>74.01</v>
      </c>
      <c r="F9" s="111">
        <v>73.575</v>
      </c>
      <c r="G9" s="110">
        <v>72.91965517241378</v>
      </c>
      <c r="H9" s="110">
        <v>73.52034482758621</v>
      </c>
      <c r="I9" s="111">
        <v>73.22</v>
      </c>
    </row>
    <row r="10" spans="2:9" ht="12.75">
      <c r="B10" s="123"/>
      <c r="C10" s="117" t="s">
        <v>398</v>
      </c>
      <c r="D10" s="121">
        <v>73.75</v>
      </c>
      <c r="E10" s="110">
        <v>74.34</v>
      </c>
      <c r="F10" s="111">
        <v>74.045</v>
      </c>
      <c r="G10" s="110">
        <v>73.903</v>
      </c>
      <c r="H10" s="110">
        <v>74.49399999999999</v>
      </c>
      <c r="I10" s="111">
        <v>74.1985</v>
      </c>
    </row>
    <row r="11" spans="2:9" ht="12.75">
      <c r="B11" s="123"/>
      <c r="C11" s="117" t="s">
        <v>399</v>
      </c>
      <c r="D11" s="121">
        <v>71</v>
      </c>
      <c r="E11" s="110">
        <v>71.59</v>
      </c>
      <c r="F11" s="111">
        <v>71.295</v>
      </c>
      <c r="G11" s="110">
        <v>72.35689655172413</v>
      </c>
      <c r="H11" s="110">
        <v>72.94724137931036</v>
      </c>
      <c r="I11" s="111">
        <v>72.65206896551724</v>
      </c>
    </row>
    <row r="12" spans="2:9" ht="12.75">
      <c r="B12" s="123"/>
      <c r="C12" s="117" t="s">
        <v>400</v>
      </c>
      <c r="D12" s="121">
        <v>71</v>
      </c>
      <c r="E12" s="110">
        <v>71.59</v>
      </c>
      <c r="F12" s="111">
        <v>71.295</v>
      </c>
      <c r="G12" s="110">
        <v>71.06133333333334</v>
      </c>
      <c r="H12" s="110">
        <v>71.65333333333335</v>
      </c>
      <c r="I12" s="111">
        <v>71.35733333333334</v>
      </c>
    </row>
    <row r="13" spans="2:9" ht="12.75">
      <c r="B13" s="123"/>
      <c r="C13" s="117" t="s">
        <v>401</v>
      </c>
      <c r="D13" s="121">
        <v>71.4</v>
      </c>
      <c r="E13" s="110">
        <v>71.99</v>
      </c>
      <c r="F13" s="111">
        <v>71.695</v>
      </c>
      <c r="G13" s="110">
        <v>71.24241379310344</v>
      </c>
      <c r="H13" s="110">
        <v>71.83275862068966</v>
      </c>
      <c r="I13" s="111">
        <v>71.53758620689655</v>
      </c>
    </row>
    <row r="14" spans="2:9" ht="12.75">
      <c r="B14" s="123"/>
      <c r="C14" s="117" t="s">
        <v>402</v>
      </c>
      <c r="D14" s="121">
        <v>72.01</v>
      </c>
      <c r="E14" s="110">
        <v>72.6</v>
      </c>
      <c r="F14" s="111">
        <v>72.305</v>
      </c>
      <c r="G14" s="110">
        <v>71.53516129032259</v>
      </c>
      <c r="H14" s="110">
        <v>72.12548387096776</v>
      </c>
      <c r="I14" s="111">
        <v>71.83032258064517</v>
      </c>
    </row>
    <row r="15" spans="2:9" ht="12.75">
      <c r="B15" s="123"/>
      <c r="C15" s="117" t="s">
        <v>403</v>
      </c>
      <c r="D15" s="121">
        <v>72.19</v>
      </c>
      <c r="E15" s="110">
        <v>72.78</v>
      </c>
      <c r="F15" s="111">
        <v>72.485</v>
      </c>
      <c r="G15" s="110">
        <v>72.20967741935483</v>
      </c>
      <c r="H15" s="110">
        <v>72.86612903225806</v>
      </c>
      <c r="I15" s="111">
        <v>72.53790322580645</v>
      </c>
    </row>
    <row r="16" spans="2:9" ht="12.75">
      <c r="B16" s="123"/>
      <c r="C16" s="117" t="s">
        <v>499</v>
      </c>
      <c r="D16" s="121">
        <v>73.45</v>
      </c>
      <c r="E16" s="110">
        <v>74.04</v>
      </c>
      <c r="F16" s="111">
        <v>73.745</v>
      </c>
      <c r="G16" s="110">
        <v>73.28258064516129</v>
      </c>
      <c r="H16" s="110">
        <v>73.8732258064516</v>
      </c>
      <c r="I16" s="111">
        <v>73.57790322580644</v>
      </c>
    </row>
    <row r="17" spans="2:9" ht="12.75">
      <c r="B17" s="123"/>
      <c r="C17" s="117" t="s">
        <v>500</v>
      </c>
      <c r="D17" s="121">
        <v>74.1</v>
      </c>
      <c r="E17" s="110">
        <v>74.69</v>
      </c>
      <c r="F17" s="111">
        <v>74.395</v>
      </c>
      <c r="G17" s="110">
        <v>73.628125</v>
      </c>
      <c r="H17" s="110">
        <v>74.2184375</v>
      </c>
      <c r="I17" s="111">
        <v>73.92328125</v>
      </c>
    </row>
    <row r="18" spans="2:9" ht="12.75">
      <c r="B18" s="123"/>
      <c r="C18" s="118" t="s">
        <v>507</v>
      </c>
      <c r="D18" s="122">
        <v>72.07833333333335</v>
      </c>
      <c r="E18" s="112">
        <v>72.69166666666666</v>
      </c>
      <c r="F18" s="113">
        <v>72.385</v>
      </c>
      <c r="G18" s="112">
        <v>72.02620400367691</v>
      </c>
      <c r="H18" s="112">
        <v>72.62312556582931</v>
      </c>
      <c r="I18" s="113">
        <v>72.32466478475311</v>
      </c>
    </row>
    <row r="19" spans="2:9" ht="6.75" customHeight="1">
      <c r="B19" s="123"/>
      <c r="C19" s="119"/>
      <c r="D19" s="57"/>
      <c r="E19" s="20"/>
      <c r="F19" s="114"/>
      <c r="G19" s="20"/>
      <c r="H19" s="20"/>
      <c r="I19" s="114"/>
    </row>
    <row r="20" spans="2:9" ht="12.75">
      <c r="B20" s="123" t="s">
        <v>47</v>
      </c>
      <c r="C20" s="117" t="s">
        <v>49</v>
      </c>
      <c r="D20" s="121">
        <v>74.35</v>
      </c>
      <c r="E20" s="110">
        <v>74.94</v>
      </c>
      <c r="F20" s="111">
        <v>74.65</v>
      </c>
      <c r="G20" s="110">
        <v>74.46</v>
      </c>
      <c r="H20" s="110">
        <v>75.05</v>
      </c>
      <c r="I20" s="111">
        <v>74.76</v>
      </c>
    </row>
    <row r="21" spans="2:9" ht="12.75">
      <c r="B21" s="123"/>
      <c r="C21" s="117" t="s">
        <v>498</v>
      </c>
      <c r="D21" s="121">
        <v>73.6</v>
      </c>
      <c r="E21" s="110">
        <v>74.19</v>
      </c>
      <c r="F21" s="111">
        <v>73.9</v>
      </c>
      <c r="G21" s="110">
        <v>74.08</v>
      </c>
      <c r="H21" s="110">
        <v>74.67</v>
      </c>
      <c r="I21" s="111">
        <v>74.37</v>
      </c>
    </row>
    <row r="22" spans="2:9" ht="12.75">
      <c r="B22" s="123"/>
      <c r="C22" s="117" t="s">
        <v>396</v>
      </c>
      <c r="D22" s="121">
        <v>72.59</v>
      </c>
      <c r="E22" s="110">
        <v>73.19</v>
      </c>
      <c r="F22" s="111">
        <v>72.89</v>
      </c>
      <c r="G22" s="110">
        <v>73.17838709677419</v>
      </c>
      <c r="H22" s="110">
        <v>73.76935483870967</v>
      </c>
      <c r="I22" s="111">
        <v>73.47387096774193</v>
      </c>
    </row>
    <row r="23" spans="2:9" ht="12.75">
      <c r="B23" s="123"/>
      <c r="C23" s="117" t="s">
        <v>397</v>
      </c>
      <c r="D23" s="121">
        <v>72.3</v>
      </c>
      <c r="E23" s="110">
        <v>72.89</v>
      </c>
      <c r="F23" s="111">
        <v>72.595</v>
      </c>
      <c r="G23" s="110">
        <v>71.8643333333333</v>
      </c>
      <c r="H23" s="110">
        <v>72.455</v>
      </c>
      <c r="I23" s="111">
        <v>72.15966666666665</v>
      </c>
    </row>
    <row r="24" spans="2:9" ht="12.75">
      <c r="B24" s="123"/>
      <c r="C24" s="117" t="s">
        <v>398</v>
      </c>
      <c r="D24" s="121">
        <v>71.45</v>
      </c>
      <c r="E24" s="110">
        <v>72.04</v>
      </c>
      <c r="F24" s="111">
        <v>71.745</v>
      </c>
      <c r="G24" s="110">
        <v>71.4455172413793</v>
      </c>
      <c r="H24" s="110">
        <v>72.03655172413792</v>
      </c>
      <c r="I24" s="111">
        <v>71.74103448275861</v>
      </c>
    </row>
    <row r="25" spans="2:9" ht="12.75">
      <c r="B25" s="123"/>
      <c r="C25" s="117" t="s">
        <v>399</v>
      </c>
      <c r="D25" s="121">
        <v>71.1</v>
      </c>
      <c r="E25" s="110">
        <v>71.69</v>
      </c>
      <c r="F25" s="111">
        <v>71.4</v>
      </c>
      <c r="G25" s="110">
        <v>70.98</v>
      </c>
      <c r="H25" s="110">
        <v>71.57</v>
      </c>
      <c r="I25" s="111">
        <v>71.28</v>
      </c>
    </row>
    <row r="26" spans="2:9" ht="12.75">
      <c r="B26" s="123"/>
      <c r="C26" s="117" t="s">
        <v>400</v>
      </c>
      <c r="D26" s="121">
        <v>70.35</v>
      </c>
      <c r="E26" s="110">
        <v>70.94</v>
      </c>
      <c r="F26" s="111">
        <v>70.645</v>
      </c>
      <c r="G26" s="110">
        <v>70.53965517241382</v>
      </c>
      <c r="H26" s="110">
        <v>71.13068965517243</v>
      </c>
      <c r="I26" s="111">
        <v>70.83517241379312</v>
      </c>
    </row>
    <row r="27" spans="2:9" ht="12.75">
      <c r="B27" s="123"/>
      <c r="C27" s="117" t="s">
        <v>401</v>
      </c>
      <c r="D27" s="121">
        <v>70.5</v>
      </c>
      <c r="E27" s="110">
        <v>71.09</v>
      </c>
      <c r="F27" s="111">
        <v>70.795</v>
      </c>
      <c r="G27" s="110">
        <v>70.55633333333334</v>
      </c>
      <c r="H27" s="110">
        <v>71.14900000000002</v>
      </c>
      <c r="I27" s="111">
        <v>70.85266666666668</v>
      </c>
    </row>
    <row r="28" spans="2:9" ht="12.75">
      <c r="B28" s="123"/>
      <c r="C28" s="117" t="s">
        <v>402</v>
      </c>
      <c r="D28" s="121">
        <v>68.4</v>
      </c>
      <c r="E28" s="110">
        <v>68.99</v>
      </c>
      <c r="F28" s="111">
        <v>68.695</v>
      </c>
      <c r="G28" s="110">
        <v>69.30368778280541</v>
      </c>
      <c r="H28" s="110">
        <v>69.8954298642534</v>
      </c>
      <c r="I28" s="111">
        <v>69.5995588235294</v>
      </c>
    </row>
    <row r="29" spans="2:9" ht="12.75">
      <c r="B29" s="123"/>
      <c r="C29" s="117" t="s">
        <v>403</v>
      </c>
      <c r="D29" s="121">
        <v>65.7</v>
      </c>
      <c r="E29" s="110">
        <v>66.29</v>
      </c>
      <c r="F29" s="111">
        <v>65.995</v>
      </c>
      <c r="G29" s="110">
        <v>66.0667741935484</v>
      </c>
      <c r="H29" s="110">
        <v>66.65870967741934</v>
      </c>
      <c r="I29" s="111">
        <v>66.36274193548387</v>
      </c>
    </row>
    <row r="30" spans="2:9" ht="12.75">
      <c r="B30" s="123"/>
      <c r="C30" s="117" t="s">
        <v>499</v>
      </c>
      <c r="D30" s="121">
        <v>65.4</v>
      </c>
      <c r="E30" s="110">
        <v>65.99</v>
      </c>
      <c r="F30" s="111">
        <v>65.695</v>
      </c>
      <c r="G30" s="110">
        <v>64.90645161290324</v>
      </c>
      <c r="H30" s="110">
        <v>65.49645161290321</v>
      </c>
      <c r="I30" s="111">
        <v>65.20145161290323</v>
      </c>
    </row>
    <row r="31" spans="2:9" ht="12.75">
      <c r="B31" s="123"/>
      <c r="C31" s="117" t="s">
        <v>500</v>
      </c>
      <c r="D31" s="121">
        <v>64.85</v>
      </c>
      <c r="E31" s="110">
        <v>65.44</v>
      </c>
      <c r="F31" s="111">
        <v>65.145</v>
      </c>
      <c r="G31" s="110">
        <v>64.9171875</v>
      </c>
      <c r="H31" s="110">
        <v>65.5078125</v>
      </c>
      <c r="I31" s="111">
        <v>65.2125</v>
      </c>
    </row>
    <row r="32" spans="2:9" ht="12.75">
      <c r="B32" s="123"/>
      <c r="C32" s="118" t="s">
        <v>507</v>
      </c>
      <c r="D32" s="122">
        <v>70.04916666666666</v>
      </c>
      <c r="E32" s="112">
        <v>70.64</v>
      </c>
      <c r="F32" s="113">
        <v>70.34583333333332</v>
      </c>
      <c r="G32" s="112">
        <v>70.19152727220758</v>
      </c>
      <c r="H32" s="112">
        <v>70.78241665604968</v>
      </c>
      <c r="I32" s="113">
        <v>70.48738863079528</v>
      </c>
    </row>
    <row r="33" spans="2:9" ht="7.5" customHeight="1">
      <c r="B33" s="123"/>
      <c r="C33" s="120"/>
      <c r="D33" s="57"/>
      <c r="E33" s="20"/>
      <c r="F33" s="114"/>
      <c r="G33" s="20"/>
      <c r="H33" s="20"/>
      <c r="I33" s="114"/>
    </row>
    <row r="34" spans="2:9" ht="12.75">
      <c r="B34" s="123" t="s">
        <v>512</v>
      </c>
      <c r="C34" s="117" t="s">
        <v>49</v>
      </c>
      <c r="D34" s="121">
        <v>65.87</v>
      </c>
      <c r="E34" s="110">
        <v>66.46</v>
      </c>
      <c r="F34" s="111">
        <v>66.165</v>
      </c>
      <c r="G34" s="110">
        <v>64.9025</v>
      </c>
      <c r="H34" s="110">
        <v>65.4928125</v>
      </c>
      <c r="I34" s="111">
        <v>65.19765625</v>
      </c>
    </row>
    <row r="35" spans="2:9" ht="12.75">
      <c r="B35" s="123"/>
      <c r="C35" s="117" t="s">
        <v>498</v>
      </c>
      <c r="D35" s="121">
        <v>65</v>
      </c>
      <c r="E35" s="110">
        <v>65.59</v>
      </c>
      <c r="F35" s="111">
        <v>65.295</v>
      </c>
      <c r="G35" s="110">
        <v>65.59032258064518</v>
      </c>
      <c r="H35" s="110">
        <v>66.18032258064517</v>
      </c>
      <c r="I35" s="111">
        <v>65.88532258064518</v>
      </c>
    </row>
    <row r="36" spans="2:9" ht="12.75">
      <c r="B36" s="123"/>
      <c r="C36" s="117" t="s">
        <v>396</v>
      </c>
      <c r="D36" s="121">
        <v>63.2</v>
      </c>
      <c r="E36" s="110">
        <v>63.8</v>
      </c>
      <c r="F36" s="111">
        <v>63.5</v>
      </c>
      <c r="G36" s="110">
        <v>63.72</v>
      </c>
      <c r="H36" s="110">
        <v>64.31266666666666</v>
      </c>
      <c r="I36" s="111">
        <v>64.01633333333334</v>
      </c>
    </row>
    <row r="37" spans="2:9" ht="12.75">
      <c r="B37" s="123"/>
      <c r="C37" s="117" t="s">
        <v>397</v>
      </c>
      <c r="D37" s="121">
        <v>63.05</v>
      </c>
      <c r="E37" s="110">
        <v>63.65</v>
      </c>
      <c r="F37" s="111">
        <v>63.35</v>
      </c>
      <c r="G37" s="110">
        <v>63.24</v>
      </c>
      <c r="H37" s="110">
        <v>63.84</v>
      </c>
      <c r="I37" s="111">
        <v>63.54</v>
      </c>
    </row>
    <row r="38" spans="2:9" ht="12.75">
      <c r="B38" s="123"/>
      <c r="C38" s="117" t="s">
        <v>398</v>
      </c>
      <c r="D38" s="121">
        <v>63.25</v>
      </c>
      <c r="E38" s="110">
        <v>63.85</v>
      </c>
      <c r="F38" s="111">
        <v>63.55</v>
      </c>
      <c r="G38" s="110">
        <v>63.35137931034483</v>
      </c>
      <c r="H38" s="110">
        <v>63.951379310344834</v>
      </c>
      <c r="I38" s="111">
        <v>63.651379310344836</v>
      </c>
    </row>
    <row r="39" spans="2:9" ht="12.75">
      <c r="B39" s="123"/>
      <c r="C39" s="117" t="s">
        <v>399</v>
      </c>
      <c r="D39" s="121">
        <v>62.9</v>
      </c>
      <c r="E39" s="110">
        <v>63.5</v>
      </c>
      <c r="F39" s="111">
        <v>63.2</v>
      </c>
      <c r="G39" s="110">
        <v>63.182</v>
      </c>
      <c r="H39" s="110">
        <v>63.78200000000001</v>
      </c>
      <c r="I39" s="111">
        <v>63.482000000000006</v>
      </c>
    </row>
    <row r="40" spans="2:9" ht="12.75">
      <c r="B40" s="123"/>
      <c r="C40" s="117" t="s">
        <v>400</v>
      </c>
      <c r="D40" s="121">
        <v>63.35</v>
      </c>
      <c r="E40" s="110">
        <v>63.95</v>
      </c>
      <c r="F40" s="111">
        <v>63.65</v>
      </c>
      <c r="G40" s="110">
        <v>63.12275862068965</v>
      </c>
      <c r="H40" s="110">
        <v>63.71862068965518</v>
      </c>
      <c r="I40" s="111">
        <v>63.42068965517242</v>
      </c>
    </row>
    <row r="41" spans="2:9" ht="12.75">
      <c r="B41" s="123"/>
      <c r="C41" s="117" t="s">
        <v>401</v>
      </c>
      <c r="D41" s="121">
        <v>64.49</v>
      </c>
      <c r="E41" s="110">
        <v>65.09</v>
      </c>
      <c r="F41" s="111">
        <v>64.79</v>
      </c>
      <c r="G41" s="110">
        <v>63.932</v>
      </c>
      <c r="H41" s="110">
        <v>64.53133333333334</v>
      </c>
      <c r="I41" s="111">
        <v>64.23166666666667</v>
      </c>
    </row>
    <row r="42" spans="2:9" ht="12.75">
      <c r="B42" s="123"/>
      <c r="C42" s="117" t="s">
        <v>402</v>
      </c>
      <c r="D42" s="121">
        <v>63.85</v>
      </c>
      <c r="E42" s="110">
        <v>64.45</v>
      </c>
      <c r="F42" s="111">
        <v>64.15</v>
      </c>
      <c r="G42" s="110">
        <v>64.20666666666666</v>
      </c>
      <c r="H42" s="110">
        <v>64.80566666666667</v>
      </c>
      <c r="I42" s="111">
        <v>64.50616666666667</v>
      </c>
    </row>
    <row r="43" spans="2:9" ht="12.75">
      <c r="B43" s="123"/>
      <c r="C43" s="117" t="s">
        <v>403</v>
      </c>
      <c r="D43" s="121">
        <v>67</v>
      </c>
      <c r="E43" s="110">
        <v>67.6</v>
      </c>
      <c r="F43" s="111">
        <v>67.3</v>
      </c>
      <c r="G43" s="110">
        <v>64.58709677419354</v>
      </c>
      <c r="H43" s="110">
        <v>65.18709677419355</v>
      </c>
      <c r="I43" s="111">
        <v>64.88709677419354</v>
      </c>
    </row>
    <row r="44" spans="2:9" ht="11.25" customHeight="1">
      <c r="B44" s="135"/>
      <c r="C44" s="1459" t="s">
        <v>404</v>
      </c>
      <c r="D44" s="110">
        <v>68.45</v>
      </c>
      <c r="E44" s="110">
        <v>69.05</v>
      </c>
      <c r="F44" s="111">
        <v>68.75</v>
      </c>
      <c r="G44" s="110">
        <v>68.2075</v>
      </c>
      <c r="H44" s="110">
        <v>68.8071875</v>
      </c>
      <c r="I44" s="111">
        <v>68.50734375</v>
      </c>
    </row>
    <row r="45" spans="2:9" ht="11.25" customHeight="1">
      <c r="B45" s="135"/>
      <c r="C45" s="1459" t="s">
        <v>500</v>
      </c>
      <c r="D45" s="110">
        <v>68.5</v>
      </c>
      <c r="E45" s="110">
        <v>69.1</v>
      </c>
      <c r="F45" s="111">
        <v>68.8</v>
      </c>
      <c r="G45" s="110">
        <v>68.57677419354837</v>
      </c>
      <c r="H45" s="110">
        <v>69.17645161290324</v>
      </c>
      <c r="I45" s="111">
        <v>68.8766129032258</v>
      </c>
    </row>
    <row r="46" spans="2:9" ht="11.25" customHeight="1">
      <c r="B46" s="135"/>
      <c r="C46" s="1460" t="s">
        <v>507</v>
      </c>
      <c r="D46" s="121">
        <v>64.90916666666668</v>
      </c>
      <c r="E46" s="110">
        <v>65.5075</v>
      </c>
      <c r="F46" s="111">
        <v>65.20833333333333</v>
      </c>
      <c r="G46" s="110">
        <v>64.71824984550734</v>
      </c>
      <c r="H46" s="110">
        <v>65.31546146953406</v>
      </c>
      <c r="I46" s="111">
        <v>65.01685565752071</v>
      </c>
    </row>
    <row r="47" spans="2:9" ht="6" customHeight="1">
      <c r="B47" s="135"/>
      <c r="C47" s="1459"/>
      <c r="D47" s="121"/>
      <c r="E47" s="110"/>
      <c r="F47" s="111"/>
      <c r="G47" s="110"/>
      <c r="H47" s="110"/>
      <c r="I47" s="111"/>
    </row>
    <row r="48" spans="2:9" ht="11.25" customHeight="1">
      <c r="B48" s="1459" t="s">
        <v>1279</v>
      </c>
      <c r="C48" s="1459" t="s">
        <v>49</v>
      </c>
      <c r="D48" s="121">
        <v>68.55</v>
      </c>
      <c r="E48" s="110">
        <v>69.15</v>
      </c>
      <c r="F48" s="111">
        <v>68.85</v>
      </c>
      <c r="G48" s="110">
        <v>67.781875</v>
      </c>
      <c r="H48" s="110">
        <v>68.3809375</v>
      </c>
      <c r="I48" s="111">
        <v>68.08140625</v>
      </c>
    </row>
    <row r="49" spans="2:9" ht="11.25" customHeight="1" thickBot="1">
      <c r="B49" s="1578"/>
      <c r="C49" s="1584" t="s">
        <v>391</v>
      </c>
      <c r="D49" s="1392">
        <v>73.25</v>
      </c>
      <c r="E49" s="1392">
        <v>73.85</v>
      </c>
      <c r="F49" s="1392">
        <v>73.55</v>
      </c>
      <c r="G49" s="1585">
        <v>70.53870967741935</v>
      </c>
      <c r="H49" s="1392">
        <v>71.13870967741936</v>
      </c>
      <c r="I49" s="1393">
        <v>70.83870967741936</v>
      </c>
    </row>
    <row r="50" ht="12.75" customHeight="1"/>
    <row r="51" ht="12.75">
      <c r="B51" s="18" t="s">
        <v>501</v>
      </c>
    </row>
    <row r="52" ht="9" customHeight="1"/>
    <row r="53" ht="12.75">
      <c r="E53" s="104" t="s">
        <v>891</v>
      </c>
    </row>
    <row r="54" spans="1:11" ht="15.75">
      <c r="A54" s="1645" t="s">
        <v>502</v>
      </c>
      <c r="B54" s="1645"/>
      <c r="C54" s="1645"/>
      <c r="D54" s="1645"/>
      <c r="E54" s="1645"/>
      <c r="F54" s="1645"/>
      <c r="G54" s="1645"/>
      <c r="H54" s="1645"/>
      <c r="I54" s="1645"/>
      <c r="J54" s="1645"/>
      <c r="K54" s="1645"/>
    </row>
    <row r="55" ht="6.75" customHeight="1" thickBot="1"/>
    <row r="56" spans="1:11" ht="12.75">
      <c r="A56" s="1867"/>
      <c r="B56" s="1774" t="s">
        <v>503</v>
      </c>
      <c r="C56" s="1775"/>
      <c r="D56" s="1776"/>
      <c r="E56" s="1774" t="s">
        <v>671</v>
      </c>
      <c r="F56" s="1775"/>
      <c r="G56" s="1776"/>
      <c r="H56" s="574"/>
      <c r="I56" s="1807" t="s">
        <v>407</v>
      </c>
      <c r="J56" s="1807"/>
      <c r="K56" s="575"/>
    </row>
    <row r="57" spans="1:11" ht="12.75">
      <c r="A57" s="1868"/>
      <c r="B57" s="1758"/>
      <c r="C57" s="1872"/>
      <c r="D57" s="1854"/>
      <c r="E57" s="1758"/>
      <c r="F57" s="1872"/>
      <c r="G57" s="1854"/>
      <c r="H57" s="1869" t="s">
        <v>504</v>
      </c>
      <c r="I57" s="1870"/>
      <c r="J57" s="1870" t="s">
        <v>821</v>
      </c>
      <c r="K57" s="1871"/>
    </row>
    <row r="58" spans="1:11" ht="12.75">
      <c r="A58" s="576"/>
      <c r="B58" s="1461">
        <v>2006</v>
      </c>
      <c r="C58" s="1462">
        <v>2007</v>
      </c>
      <c r="D58" s="1463">
        <v>2008</v>
      </c>
      <c r="E58" s="633">
        <v>2006</v>
      </c>
      <c r="F58" s="634">
        <v>2007</v>
      </c>
      <c r="G58" s="635" t="s">
        <v>1085</v>
      </c>
      <c r="H58" s="647" t="s">
        <v>47</v>
      </c>
      <c r="I58" s="648" t="s">
        <v>512</v>
      </c>
      <c r="J58" s="649" t="str">
        <f>H58</f>
        <v>2006/07</v>
      </c>
      <c r="K58" s="650" t="str">
        <f>I58</f>
        <v>2007/08</v>
      </c>
    </row>
    <row r="59" spans="1:11" ht="12.75">
      <c r="A59" s="423" t="s">
        <v>505</v>
      </c>
      <c r="B59" s="424">
        <v>76.54</v>
      </c>
      <c r="C59" s="425">
        <v>79.73</v>
      </c>
      <c r="D59" s="426">
        <v>143.25</v>
      </c>
      <c r="E59" s="424">
        <v>60.26</v>
      </c>
      <c r="F59" s="425">
        <v>77.47</v>
      </c>
      <c r="G59" s="426">
        <v>88.06</v>
      </c>
      <c r="H59" s="636">
        <v>4.167755422001562</v>
      </c>
      <c r="I59" s="637">
        <v>79.66888247836448</v>
      </c>
      <c r="J59" s="638">
        <v>28.55957517424494</v>
      </c>
      <c r="K59" s="639">
        <v>13.669807667484207</v>
      </c>
    </row>
    <row r="60" spans="1:11" ht="13.5" thickBot="1">
      <c r="A60" s="427" t="s">
        <v>568</v>
      </c>
      <c r="B60" s="428">
        <v>663.25</v>
      </c>
      <c r="C60" s="429">
        <v>666</v>
      </c>
      <c r="D60" s="430">
        <v>986</v>
      </c>
      <c r="E60" s="428">
        <v>573.6</v>
      </c>
      <c r="F60" s="429">
        <v>719</v>
      </c>
      <c r="G60" s="430">
        <v>779.5</v>
      </c>
      <c r="H60" s="640">
        <v>0.4146249528835426</v>
      </c>
      <c r="I60" s="641">
        <v>48.04804804804806</v>
      </c>
      <c r="J60" s="642">
        <v>25.34867503486751</v>
      </c>
      <c r="K60" s="643">
        <v>8.414464534075108</v>
      </c>
    </row>
    <row r="61" ht="6.75" customHeight="1"/>
    <row r="62" ht="12.75">
      <c r="A62" s="431" t="s">
        <v>506</v>
      </c>
    </row>
    <row r="63" ht="12.75">
      <c r="A63" s="578" t="s">
        <v>567</v>
      </c>
    </row>
    <row r="64" ht="12.75">
      <c r="A64" s="432" t="s">
        <v>566</v>
      </c>
    </row>
  </sheetData>
  <sheetProtection/>
  <mergeCells count="13">
    <mergeCell ref="D4:F4"/>
    <mergeCell ref="G4:I4"/>
    <mergeCell ref="I56:J56"/>
    <mergeCell ref="A56:A57"/>
    <mergeCell ref="A54:K54"/>
    <mergeCell ref="H57:I57"/>
    <mergeCell ref="J57:K57"/>
    <mergeCell ref="B1:I1"/>
    <mergeCell ref="E56:G57"/>
    <mergeCell ref="B56:D57"/>
    <mergeCell ref="B2:I2"/>
    <mergeCell ref="B4:B5"/>
    <mergeCell ref="C4:C5"/>
  </mergeCells>
  <printOptions horizontalCentered="1"/>
  <pageMargins left="0.39" right="0.39" top="0.5" bottom="0.25" header="0.5" footer="0.5"/>
  <pageSetup fitToHeight="1" fitToWidth="1"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34.28125" style="0" customWidth="1"/>
    <col min="7" max="7" width="2.28125" style="0" customWidth="1"/>
    <col min="8" max="8" width="6.28125" style="0" customWidth="1"/>
    <col min="9" max="9" width="7.421875" style="0" customWidth="1"/>
    <col min="10" max="10" width="2.421875" style="0" customWidth="1"/>
    <col min="11" max="11" width="5.28125" style="0" customWidth="1"/>
  </cols>
  <sheetData>
    <row r="1" spans="1:11" ht="12.75">
      <c r="A1" s="1627" t="s">
        <v>422</v>
      </c>
      <c r="B1" s="1627"/>
      <c r="C1" s="1627"/>
      <c r="D1" s="1627"/>
      <c r="E1" s="1627"/>
      <c r="F1" s="1627"/>
      <c r="G1" s="1627"/>
      <c r="H1" s="1627"/>
      <c r="I1" s="1627"/>
      <c r="J1" s="1627"/>
      <c r="K1" s="1627"/>
    </row>
    <row r="2" spans="1:12" ht="15.75">
      <c r="A2" s="1628" t="s">
        <v>444</v>
      </c>
      <c r="B2" s="1628"/>
      <c r="C2" s="1628"/>
      <c r="D2" s="1628"/>
      <c r="E2" s="1628"/>
      <c r="F2" s="1628"/>
      <c r="G2" s="1628"/>
      <c r="H2" s="1628"/>
      <c r="I2" s="1628"/>
      <c r="J2" s="1628"/>
      <c r="K2" s="1628"/>
      <c r="L2" s="1447"/>
    </row>
    <row r="3" spans="1:12" ht="13.5" thickBot="1">
      <c r="A3" s="48"/>
      <c r="B3" s="41"/>
      <c r="C3" s="41"/>
      <c r="D3" s="41"/>
      <c r="E3" s="41"/>
      <c r="F3" s="41"/>
      <c r="G3" s="41"/>
      <c r="H3" s="41"/>
      <c r="J3" s="41"/>
      <c r="K3" s="53" t="s">
        <v>509</v>
      </c>
      <c r="L3" s="8"/>
    </row>
    <row r="4" spans="1:11" ht="12.75">
      <c r="A4" s="164"/>
      <c r="B4" s="164" t="s">
        <v>45</v>
      </c>
      <c r="C4" s="168"/>
      <c r="D4" s="168" t="s">
        <v>45</v>
      </c>
      <c r="E4" s="167"/>
      <c r="F4" s="1620" t="str">
        <f>'M AC'!F4</f>
        <v> Changes in the First Two Months of </v>
      </c>
      <c r="G4" s="1621"/>
      <c r="H4" s="1621"/>
      <c r="I4" s="1621"/>
      <c r="J4" s="1621"/>
      <c r="K4" s="1622"/>
    </row>
    <row r="5" spans="1:11" ht="12.75">
      <c r="A5" s="169"/>
      <c r="B5" s="170">
        <f>'M AC'!B5</f>
        <v>2007</v>
      </c>
      <c r="C5" s="171">
        <f>'M AC'!C5</f>
        <v>2007</v>
      </c>
      <c r="D5" s="171">
        <f>'M AC'!D5</f>
        <v>2008</v>
      </c>
      <c r="E5" s="172">
        <f>'M AC'!E5</f>
        <v>2008</v>
      </c>
      <c r="F5" s="1618" t="str">
        <f>'M AC'!F5</f>
        <v>2007/08</v>
      </c>
      <c r="G5" s="1614">
        <f>'M AC'!G5</f>
        <v>0</v>
      </c>
      <c r="H5" s="1617">
        <f>'M AC'!H5</f>
        <v>0</v>
      </c>
      <c r="I5" s="1619" t="str">
        <f>'M AC'!I5</f>
        <v>2008/09</v>
      </c>
      <c r="J5" s="1614">
        <f>'M AC'!J5</f>
        <v>0</v>
      </c>
      <c r="K5" s="1615">
        <f>'M AC'!K5</f>
        <v>0</v>
      </c>
    </row>
    <row r="6" spans="1:11" ht="13.5" thickBot="1">
      <c r="A6" s="173"/>
      <c r="B6" s="174" t="s">
        <v>48</v>
      </c>
      <c r="C6" s="175" t="str">
        <f>MS!C6</f>
        <v>Sept</v>
      </c>
      <c r="D6" s="175" t="s">
        <v>50</v>
      </c>
      <c r="E6" s="176" t="str">
        <f>MS!E6</f>
        <v>Sept (e)</v>
      </c>
      <c r="F6" s="175" t="s">
        <v>51</v>
      </c>
      <c r="G6" s="175" t="s">
        <v>45</v>
      </c>
      <c r="H6" s="177" t="s">
        <v>150</v>
      </c>
      <c r="I6" s="175" t="s">
        <v>51</v>
      </c>
      <c r="J6" s="175" t="s">
        <v>45</v>
      </c>
      <c r="K6" s="176" t="s">
        <v>150</v>
      </c>
    </row>
    <row r="7" spans="1:11" ht="15" customHeight="1">
      <c r="A7" s="49" t="s">
        <v>115</v>
      </c>
      <c r="B7" s="49">
        <v>334453.303</v>
      </c>
      <c r="C7" s="41">
        <v>343500.90400000004</v>
      </c>
      <c r="D7" s="41">
        <v>421523.71640756994</v>
      </c>
      <c r="E7" s="42">
        <v>441102.90660756995</v>
      </c>
      <c r="F7" s="41">
        <v>9047.601000000024</v>
      </c>
      <c r="G7" s="41"/>
      <c r="H7" s="4">
        <v>2.705191104062747</v>
      </c>
      <c r="I7" s="41">
        <v>19579.190200000012</v>
      </c>
      <c r="J7" s="41"/>
      <c r="K7" s="42">
        <v>4.644860879208266</v>
      </c>
    </row>
    <row r="8" spans="1:11" ht="15" customHeight="1">
      <c r="A8" s="49" t="s">
        <v>116</v>
      </c>
      <c r="B8" s="49">
        <v>42692.234000000004</v>
      </c>
      <c r="C8" s="41">
        <v>41978.57</v>
      </c>
      <c r="D8" s="41">
        <v>54124.356999999996</v>
      </c>
      <c r="E8" s="42">
        <v>50237.371999999996</v>
      </c>
      <c r="F8" s="41">
        <v>-713.6640000000043</v>
      </c>
      <c r="G8" s="41"/>
      <c r="H8" s="4">
        <v>-1.671648290881204</v>
      </c>
      <c r="I8" s="41">
        <v>-3886.9850000000006</v>
      </c>
      <c r="J8" s="41"/>
      <c r="K8" s="42">
        <v>-7.181581852325748</v>
      </c>
    </row>
    <row r="9" spans="1:11" ht="15" customHeight="1">
      <c r="A9" s="49" t="s">
        <v>117</v>
      </c>
      <c r="B9" s="49">
        <v>37575.847</v>
      </c>
      <c r="C9" s="41">
        <v>35139.67</v>
      </c>
      <c r="D9" s="41">
        <v>46261.464</v>
      </c>
      <c r="E9" s="42">
        <v>43028.744</v>
      </c>
      <c r="F9" s="41">
        <v>-2436.1770000000033</v>
      </c>
      <c r="G9" s="41"/>
      <c r="H9" s="4">
        <v>-6.483358844845209</v>
      </c>
      <c r="I9" s="41">
        <v>-3232.72</v>
      </c>
      <c r="J9" s="41"/>
      <c r="K9" s="42">
        <v>-6.987932764082004</v>
      </c>
    </row>
    <row r="10" spans="1:11" ht="15" customHeight="1">
      <c r="A10" s="49" t="s">
        <v>118</v>
      </c>
      <c r="B10" s="49">
        <v>5116.387</v>
      </c>
      <c r="C10" s="41">
        <v>6838.9</v>
      </c>
      <c r="D10" s="41">
        <v>7862.892999999999</v>
      </c>
      <c r="E10" s="42">
        <v>7208.628</v>
      </c>
      <c r="F10" s="41">
        <v>1722.513</v>
      </c>
      <c r="G10" s="41"/>
      <c r="H10" s="4">
        <v>33.66658933344956</v>
      </c>
      <c r="I10" s="41">
        <v>-654.2649999999994</v>
      </c>
      <c r="J10" s="41"/>
      <c r="K10" s="42">
        <v>-8.32091953941125</v>
      </c>
    </row>
    <row r="11" spans="1:11" ht="15" customHeight="1">
      <c r="A11" s="49" t="s">
        <v>119</v>
      </c>
      <c r="B11" s="49">
        <v>174633.856</v>
      </c>
      <c r="C11" s="41">
        <v>181367.47100000002</v>
      </c>
      <c r="D11" s="41">
        <v>211406.425</v>
      </c>
      <c r="E11" s="42">
        <v>218080.62800000003</v>
      </c>
      <c r="F11" s="41">
        <v>6733.61500000002</v>
      </c>
      <c r="G11" s="41"/>
      <c r="H11" s="4">
        <v>3.8558474022356926</v>
      </c>
      <c r="I11" s="41">
        <v>6674.203000000038</v>
      </c>
      <c r="J11" s="41"/>
      <c r="K11" s="42">
        <v>3.1570483252815222</v>
      </c>
    </row>
    <row r="12" spans="1:11" ht="15" customHeight="1">
      <c r="A12" s="49" t="s">
        <v>117</v>
      </c>
      <c r="B12" s="49">
        <v>168320.359</v>
      </c>
      <c r="C12" s="41">
        <v>175274.1</v>
      </c>
      <c r="D12" s="41">
        <v>203770.97</v>
      </c>
      <c r="E12" s="42">
        <v>209999.77</v>
      </c>
      <c r="F12" s="41">
        <v>6953.741000000009</v>
      </c>
      <c r="G12" s="41"/>
      <c r="H12" s="4">
        <v>4.13125366492357</v>
      </c>
      <c r="I12" s="41">
        <v>6228.8000000000175</v>
      </c>
      <c r="J12" s="41"/>
      <c r="K12" s="42">
        <v>3.0567651515817085</v>
      </c>
    </row>
    <row r="13" spans="1:11" ht="15" customHeight="1">
      <c r="A13" s="49" t="s">
        <v>118</v>
      </c>
      <c r="B13" s="49">
        <v>6313.497</v>
      </c>
      <c r="C13" s="41">
        <v>6093.371</v>
      </c>
      <c r="D13" s="41">
        <v>7635.455</v>
      </c>
      <c r="E13" s="42">
        <v>8080.858</v>
      </c>
      <c r="F13" s="41">
        <v>-220.1260000000002</v>
      </c>
      <c r="G13" s="41"/>
      <c r="H13" s="4">
        <v>-3.4865938797468377</v>
      </c>
      <c r="I13" s="41">
        <v>445.40300000000025</v>
      </c>
      <c r="J13" s="41"/>
      <c r="K13" s="42">
        <v>5.833352432828171</v>
      </c>
    </row>
    <row r="14" spans="1:11" ht="15" customHeight="1">
      <c r="A14" s="49" t="s">
        <v>120</v>
      </c>
      <c r="B14" s="49">
        <v>114032.465</v>
      </c>
      <c r="C14" s="41">
        <v>117128.06300000001</v>
      </c>
      <c r="D14" s="41">
        <v>152364.29040756996</v>
      </c>
      <c r="E14" s="42">
        <v>168604.15060756996</v>
      </c>
      <c r="F14" s="41">
        <v>3095.5980000000127</v>
      </c>
      <c r="G14" s="41"/>
      <c r="H14" s="4">
        <v>2.7146637582551714</v>
      </c>
      <c r="I14" s="41">
        <v>16239.860199999996</v>
      </c>
      <c r="J14" s="41"/>
      <c r="K14" s="42">
        <v>10.658573709468833</v>
      </c>
    </row>
    <row r="15" spans="1:11" ht="15" customHeight="1">
      <c r="A15" s="49" t="s">
        <v>117</v>
      </c>
      <c r="B15" s="49">
        <v>97215.125</v>
      </c>
      <c r="C15" s="41">
        <v>101435.623</v>
      </c>
      <c r="D15" s="41">
        <v>133633.57798791997</v>
      </c>
      <c r="E15" s="42">
        <v>147651.16298791996</v>
      </c>
      <c r="F15" s="41">
        <v>4220.498000000007</v>
      </c>
      <c r="G15" s="41"/>
      <c r="H15" s="4">
        <v>4.3414005793851596</v>
      </c>
      <c r="I15" s="41">
        <v>14017.584999999992</v>
      </c>
      <c r="J15" s="41"/>
      <c r="K15" s="42">
        <v>10.489567974650155</v>
      </c>
    </row>
    <row r="16" spans="1:11" ht="15" customHeight="1">
      <c r="A16" s="49" t="s">
        <v>118</v>
      </c>
      <c r="B16" s="49">
        <v>16817.34</v>
      </c>
      <c r="C16" s="41">
        <v>15692.44</v>
      </c>
      <c r="D16" s="41">
        <v>18730.712419650004</v>
      </c>
      <c r="E16" s="42">
        <v>20952.987619650004</v>
      </c>
      <c r="F16" s="41">
        <v>-1124.9</v>
      </c>
      <c r="G16" s="41"/>
      <c r="H16" s="4">
        <v>-6.688929402628475</v>
      </c>
      <c r="I16" s="41">
        <v>2222.2752</v>
      </c>
      <c r="J16" s="41"/>
      <c r="K16" s="42">
        <v>11.864338900791925</v>
      </c>
    </row>
    <row r="17" spans="1:11" ht="15" customHeight="1">
      <c r="A17" s="49" t="s">
        <v>121</v>
      </c>
      <c r="B17" s="49">
        <v>3094.748</v>
      </c>
      <c r="C17" s="41">
        <v>3026.8</v>
      </c>
      <c r="D17" s="41">
        <v>3628.6440000000002</v>
      </c>
      <c r="E17" s="42">
        <v>4180.755999999999</v>
      </c>
      <c r="F17" s="41">
        <v>-67.94799999999987</v>
      </c>
      <c r="G17" s="41"/>
      <c r="H17" s="4">
        <v>-2.1955907233803806</v>
      </c>
      <c r="I17" s="41">
        <v>552.1119999999992</v>
      </c>
      <c r="J17" s="41"/>
      <c r="K17" s="42">
        <v>15.21538073175542</v>
      </c>
    </row>
    <row r="18" spans="1:11" ht="15" customHeight="1">
      <c r="A18" s="51" t="s">
        <v>122</v>
      </c>
      <c r="B18" s="51">
        <v>1870.81</v>
      </c>
      <c r="C18" s="6">
        <v>480.81</v>
      </c>
      <c r="D18" s="6">
        <v>660.655</v>
      </c>
      <c r="E18" s="44">
        <v>60.655</v>
      </c>
      <c r="F18" s="6">
        <v>-1390</v>
      </c>
      <c r="G18" s="6"/>
      <c r="H18" s="7">
        <v>-74.29936765358322</v>
      </c>
      <c r="I18" s="6">
        <v>-600</v>
      </c>
      <c r="J18" s="6"/>
      <c r="K18" s="44">
        <v>-90.8189599715434</v>
      </c>
    </row>
    <row r="19" spans="1:11" ht="15" customHeight="1">
      <c r="A19" s="51" t="s">
        <v>123</v>
      </c>
      <c r="B19" s="51">
        <v>1628.465</v>
      </c>
      <c r="C19" s="6">
        <v>695.341</v>
      </c>
      <c r="D19" s="6">
        <v>1911.9830000000002</v>
      </c>
      <c r="E19" s="44">
        <v>1755.664</v>
      </c>
      <c r="F19" s="6">
        <v>-933.1239999999999</v>
      </c>
      <c r="G19" s="6"/>
      <c r="H19" s="1135">
        <v>-57.3008323789581</v>
      </c>
      <c r="I19" s="6">
        <v>-156.3190000000002</v>
      </c>
      <c r="J19" s="6"/>
      <c r="K19" s="44">
        <v>-8.175752608679062</v>
      </c>
    </row>
    <row r="20" spans="1:11" ht="15" customHeight="1">
      <c r="A20" s="433" t="s">
        <v>124</v>
      </c>
      <c r="B20" s="433">
        <v>101782.862</v>
      </c>
      <c r="C20" s="99">
        <v>104105.37900000002</v>
      </c>
      <c r="D20" s="99">
        <v>124993.88783103999</v>
      </c>
      <c r="E20" s="137">
        <v>135490.14830113</v>
      </c>
      <c r="F20" s="99">
        <v>2322.5170000000217</v>
      </c>
      <c r="G20" s="99"/>
      <c r="H20" s="3">
        <v>2.2818350303413766</v>
      </c>
      <c r="I20" s="99">
        <v>10496.260470089997</v>
      </c>
      <c r="J20" s="99"/>
      <c r="K20" s="137">
        <v>8.39741898762144</v>
      </c>
    </row>
    <row r="21" spans="1:11" ht="15" customHeight="1">
      <c r="A21" s="49" t="s">
        <v>125</v>
      </c>
      <c r="B21" s="49">
        <v>20017.093</v>
      </c>
      <c r="C21" s="41">
        <v>20049.4</v>
      </c>
      <c r="D21" s="41">
        <v>31750.303000000004</v>
      </c>
      <c r="E21" s="42">
        <v>32162.512</v>
      </c>
      <c r="F21" s="41">
        <v>32.3070000000007</v>
      </c>
      <c r="G21" s="41"/>
      <c r="H21" s="4">
        <v>0.16139706200096438</v>
      </c>
      <c r="I21" s="41">
        <v>412.2089999999953</v>
      </c>
      <c r="J21" s="41"/>
      <c r="K21" s="42">
        <v>1.2982836730723333</v>
      </c>
    </row>
    <row r="22" spans="1:11" ht="15" customHeight="1">
      <c r="A22" s="49" t="s">
        <v>126</v>
      </c>
      <c r="B22" s="49">
        <v>4330.657</v>
      </c>
      <c r="C22" s="41">
        <v>6994.379</v>
      </c>
      <c r="D22" s="41">
        <v>3529.911831039998</v>
      </c>
      <c r="E22" s="42">
        <v>10090.315301129998</v>
      </c>
      <c r="F22" s="41">
        <v>2663.7219999999998</v>
      </c>
      <c r="G22" s="41"/>
      <c r="H22" s="4">
        <v>61.50849628589842</v>
      </c>
      <c r="I22" s="41">
        <v>6560.40347009</v>
      </c>
      <c r="J22" s="41"/>
      <c r="K22" s="42">
        <v>185.8517658260361</v>
      </c>
    </row>
    <row r="23" spans="1:11" ht="15" customHeight="1">
      <c r="A23" s="49" t="s">
        <v>127</v>
      </c>
      <c r="B23" s="49">
        <v>77435.112</v>
      </c>
      <c r="C23" s="41">
        <v>77061.6</v>
      </c>
      <c r="D23" s="41">
        <v>89713.673</v>
      </c>
      <c r="E23" s="42">
        <v>93237.321</v>
      </c>
      <c r="F23" s="41">
        <v>-373.5119999999879</v>
      </c>
      <c r="G23" s="41"/>
      <c r="H23" s="4">
        <v>-0.482354826322183</v>
      </c>
      <c r="I23" s="41">
        <v>3523.648000000001</v>
      </c>
      <c r="J23" s="41"/>
      <c r="K23" s="42">
        <v>3.9276599454355203</v>
      </c>
    </row>
    <row r="24" spans="1:11" ht="15" customHeight="1">
      <c r="A24" s="51" t="s">
        <v>573</v>
      </c>
      <c r="B24" s="51">
        <v>439735.44</v>
      </c>
      <c r="C24" s="6">
        <v>448782.43400000007</v>
      </c>
      <c r="D24" s="6">
        <v>549090.2422386099</v>
      </c>
      <c r="E24" s="44">
        <v>578409.3739087</v>
      </c>
      <c r="F24" s="6">
        <v>9046.994000000006</v>
      </c>
      <c r="G24" s="6"/>
      <c r="H24" s="7">
        <v>2.057372041698528</v>
      </c>
      <c r="I24" s="6">
        <v>29319.13167009002</v>
      </c>
      <c r="J24" s="6"/>
      <c r="K24" s="44">
        <v>5.3395834445277295</v>
      </c>
    </row>
    <row r="25" spans="1:11" ht="15" customHeight="1">
      <c r="A25" s="433" t="s">
        <v>128</v>
      </c>
      <c r="B25" s="433">
        <v>64930.30449999999</v>
      </c>
      <c r="C25" s="99">
        <v>62001.110663</v>
      </c>
      <c r="D25" s="99">
        <v>79010.51392658001</v>
      </c>
      <c r="E25" s="137">
        <v>78972.90041860999</v>
      </c>
      <c r="F25" s="99">
        <v>-2929.1938369999916</v>
      </c>
      <c r="G25" s="99"/>
      <c r="H25" s="3">
        <v>-4.51128923475169</v>
      </c>
      <c r="I25" s="99">
        <v>-37.61350797001796</v>
      </c>
      <c r="J25" s="99"/>
      <c r="K25" s="137">
        <v>-0.04760569967304613</v>
      </c>
    </row>
    <row r="26" spans="1:11" ht="15" customHeight="1">
      <c r="A26" s="49" t="s">
        <v>129</v>
      </c>
      <c r="B26" s="49">
        <v>7359.764</v>
      </c>
      <c r="C26" s="41">
        <v>6426.3</v>
      </c>
      <c r="D26" s="41">
        <v>12651.857</v>
      </c>
      <c r="E26" s="42">
        <v>9111.944</v>
      </c>
      <c r="F26" s="41">
        <v>-933.4639999999999</v>
      </c>
      <c r="G26" s="41"/>
      <c r="H26" s="4">
        <v>-12.683341476710394</v>
      </c>
      <c r="I26" s="41">
        <v>-3539.9130000000005</v>
      </c>
      <c r="J26" s="41"/>
      <c r="K26" s="42">
        <v>-27.97939464538684</v>
      </c>
    </row>
    <row r="27" spans="1:11" ht="15" customHeight="1">
      <c r="A27" s="49" t="s">
        <v>130</v>
      </c>
      <c r="B27" s="49">
        <v>22597.7195</v>
      </c>
      <c r="C27" s="41">
        <v>18842.781663</v>
      </c>
      <c r="D27" s="41">
        <v>23857.26192658</v>
      </c>
      <c r="E27" s="42">
        <v>25145.56941861</v>
      </c>
      <c r="F27" s="41">
        <v>-3754.9378369999977</v>
      </c>
      <c r="G27" s="41"/>
      <c r="H27" s="4">
        <v>-16.61644590729608</v>
      </c>
      <c r="I27" s="41">
        <v>1288.3074920300023</v>
      </c>
      <c r="J27" s="41"/>
      <c r="K27" s="42">
        <v>5.4000643325907625</v>
      </c>
    </row>
    <row r="28" spans="1:11" ht="15" customHeight="1">
      <c r="A28" s="49" t="s">
        <v>131</v>
      </c>
      <c r="B28" s="49">
        <v>454.036</v>
      </c>
      <c r="C28" s="41">
        <v>461.029</v>
      </c>
      <c r="D28" s="41">
        <v>358.83</v>
      </c>
      <c r="E28" s="42">
        <v>990.06</v>
      </c>
      <c r="F28" s="41">
        <v>6.992999999999995</v>
      </c>
      <c r="G28" s="41"/>
      <c r="H28" s="4">
        <v>1.5401862407386189</v>
      </c>
      <c r="I28" s="41">
        <v>631.23</v>
      </c>
      <c r="J28" s="41"/>
      <c r="K28" s="42">
        <v>175.91338516846415</v>
      </c>
    </row>
    <row r="29" spans="1:11" ht="15" customHeight="1">
      <c r="A29" s="49" t="s">
        <v>132</v>
      </c>
      <c r="B29" s="49">
        <v>33932.965</v>
      </c>
      <c r="C29" s="41">
        <v>35130.4</v>
      </c>
      <c r="D29" s="41">
        <v>41100.596000000005</v>
      </c>
      <c r="E29" s="42">
        <v>42156.287</v>
      </c>
      <c r="F29" s="41">
        <v>1197.435</v>
      </c>
      <c r="G29" s="41"/>
      <c r="H29" s="4">
        <v>3.52882514098018</v>
      </c>
      <c r="I29" s="41">
        <v>1055.6909999999916</v>
      </c>
      <c r="J29" s="41"/>
      <c r="K29" s="42">
        <v>2.5685539937182216</v>
      </c>
    </row>
    <row r="30" spans="1:11" ht="15" customHeight="1">
      <c r="A30" s="49" t="s">
        <v>133</v>
      </c>
      <c r="B30" s="49">
        <v>585.82</v>
      </c>
      <c r="C30" s="41">
        <v>1140.6</v>
      </c>
      <c r="D30" s="41">
        <v>1041.969</v>
      </c>
      <c r="E30" s="42">
        <v>1569.04</v>
      </c>
      <c r="F30" s="41">
        <v>554.78</v>
      </c>
      <c r="G30" s="41"/>
      <c r="H30" s="4">
        <v>94.7014441295961</v>
      </c>
      <c r="I30" s="41">
        <v>527.0709999999999</v>
      </c>
      <c r="J30" s="41"/>
      <c r="K30" s="42">
        <v>50.58413446081408</v>
      </c>
    </row>
    <row r="31" spans="1:11" ht="15" customHeight="1">
      <c r="A31" s="442" t="s">
        <v>134</v>
      </c>
      <c r="B31" s="442">
        <v>340354.93389999995</v>
      </c>
      <c r="C31" s="443">
        <v>350057.093</v>
      </c>
      <c r="D31" s="443">
        <v>420242.59400000004</v>
      </c>
      <c r="E31" s="444">
        <v>440312.445</v>
      </c>
      <c r="F31" s="443">
        <v>9702.159100000048</v>
      </c>
      <c r="G31" s="443"/>
      <c r="H31" s="138">
        <v>2.8506003978924688</v>
      </c>
      <c r="I31" s="443">
        <v>20069.850999999966</v>
      </c>
      <c r="J31" s="443"/>
      <c r="K31" s="444">
        <v>4.7757774405894615</v>
      </c>
    </row>
    <row r="32" spans="1:11" ht="15" customHeight="1">
      <c r="A32" s="49" t="s">
        <v>135</v>
      </c>
      <c r="B32" s="49">
        <v>65850</v>
      </c>
      <c r="C32" s="41">
        <v>64696.724</v>
      </c>
      <c r="D32" s="41">
        <v>72100.225</v>
      </c>
      <c r="E32" s="42">
        <v>67819.225</v>
      </c>
      <c r="F32" s="41">
        <v>-1153.275999999998</v>
      </c>
      <c r="G32" s="41"/>
      <c r="H32" s="4">
        <v>-1.7513682611996932</v>
      </c>
      <c r="I32" s="41">
        <v>-4281</v>
      </c>
      <c r="J32" s="41"/>
      <c r="K32" s="42">
        <v>-5.937568155993965</v>
      </c>
    </row>
    <row r="33" spans="1:11" ht="15" customHeight="1">
      <c r="A33" s="49" t="s">
        <v>136</v>
      </c>
      <c r="B33" s="49">
        <v>5106.3669</v>
      </c>
      <c r="C33" s="41">
        <v>4192.078</v>
      </c>
      <c r="D33" s="41">
        <v>5635.474400000001</v>
      </c>
      <c r="E33" s="42">
        <v>6090.319</v>
      </c>
      <c r="F33" s="41">
        <v>-914.2888999999996</v>
      </c>
      <c r="G33" s="41"/>
      <c r="H33" s="4">
        <v>-17.90488066965967</v>
      </c>
      <c r="I33" s="41">
        <v>454.84459999999945</v>
      </c>
      <c r="J33" s="41"/>
      <c r="K33" s="42">
        <v>8.071096907121063</v>
      </c>
    </row>
    <row r="34" spans="1:11" ht="15" customHeight="1">
      <c r="A34" s="49" t="s">
        <v>137</v>
      </c>
      <c r="B34" s="49">
        <v>2925.303</v>
      </c>
      <c r="C34" s="41">
        <v>4206.311</v>
      </c>
      <c r="D34" s="41">
        <v>4245.416</v>
      </c>
      <c r="E34" s="42">
        <v>7058.045</v>
      </c>
      <c r="F34" s="41">
        <v>1281.0079999999998</v>
      </c>
      <c r="G34" s="41"/>
      <c r="H34" s="4">
        <v>43.79060904118308</v>
      </c>
      <c r="I34" s="41">
        <v>2812.629</v>
      </c>
      <c r="J34" s="41"/>
      <c r="K34" s="42">
        <v>66.2509633920445</v>
      </c>
    </row>
    <row r="35" spans="1:11" ht="15" customHeight="1">
      <c r="A35" s="49" t="s">
        <v>593</v>
      </c>
      <c r="B35" s="49">
        <v>1055.057</v>
      </c>
      <c r="C35" s="41">
        <v>1044.73</v>
      </c>
      <c r="D35" s="41">
        <v>1238.352</v>
      </c>
      <c r="E35" s="42">
        <v>1118.676</v>
      </c>
      <c r="F35" s="41">
        <v>-10.326999999999998</v>
      </c>
      <c r="G35" s="41"/>
      <c r="H35" s="4"/>
      <c r="I35" s="41">
        <v>-119.67600000000016</v>
      </c>
      <c r="J35" s="41"/>
      <c r="K35" s="42">
        <v>-9.66413426877012</v>
      </c>
    </row>
    <row r="36" spans="1:11" ht="15" customHeight="1">
      <c r="A36" s="49" t="s">
        <v>594</v>
      </c>
      <c r="B36" s="49">
        <v>1870.246</v>
      </c>
      <c r="C36" s="41">
        <v>3161.581</v>
      </c>
      <c r="D36" s="41">
        <v>3007.064</v>
      </c>
      <c r="E36" s="42">
        <v>5939.369000000001</v>
      </c>
      <c r="F36" s="41">
        <v>1291.335</v>
      </c>
      <c r="G36" s="41"/>
      <c r="H36" s="4"/>
      <c r="I36" s="41">
        <v>2932.3050000000007</v>
      </c>
      <c r="J36" s="41"/>
      <c r="K36" s="42">
        <v>97.51388730003754</v>
      </c>
    </row>
    <row r="37" spans="1:11" ht="15" customHeight="1">
      <c r="A37" s="49" t="s">
        <v>595</v>
      </c>
      <c r="B37" s="49">
        <v>265360.616</v>
      </c>
      <c r="C37" s="41">
        <v>275926.98</v>
      </c>
      <c r="D37" s="41">
        <v>336780.9976</v>
      </c>
      <c r="E37" s="42">
        <v>357380.799</v>
      </c>
      <c r="F37" s="41">
        <v>10566.364000000001</v>
      </c>
      <c r="G37" s="41"/>
      <c r="H37" s="4">
        <v>3.981888555760664</v>
      </c>
      <c r="I37" s="41">
        <v>20599.801399999997</v>
      </c>
      <c r="J37" s="41"/>
      <c r="K37" s="42">
        <v>6.116675687405232</v>
      </c>
    </row>
    <row r="38" spans="1:11" ht="15" customHeight="1">
      <c r="A38" s="49" t="s">
        <v>138</v>
      </c>
      <c r="B38" s="49">
        <v>231949.096</v>
      </c>
      <c r="C38" s="41">
        <v>241740.28</v>
      </c>
      <c r="D38" s="41">
        <v>307272.0976</v>
      </c>
      <c r="E38" s="42">
        <v>327043.899</v>
      </c>
      <c r="F38" s="41">
        <v>9791.18399999998</v>
      </c>
      <c r="G38" s="41"/>
      <c r="H38" s="4">
        <v>4.22126413460994</v>
      </c>
      <c r="I38" s="41">
        <v>19771.801399999997</v>
      </c>
      <c r="J38" s="41"/>
      <c r="K38" s="42">
        <v>6.434623109104585</v>
      </c>
    </row>
    <row r="39" spans="1:11" ht="15" customHeight="1">
      <c r="A39" s="49" t="s">
        <v>139</v>
      </c>
      <c r="B39" s="49">
        <v>33411.52</v>
      </c>
      <c r="C39" s="41">
        <v>34186.7</v>
      </c>
      <c r="D39" s="41">
        <v>29508.9</v>
      </c>
      <c r="E39" s="42">
        <v>30336.9</v>
      </c>
      <c r="F39" s="41">
        <v>775.18</v>
      </c>
      <c r="G39" s="41"/>
      <c r="H39" s="4">
        <v>2.3200979781823765</v>
      </c>
      <c r="I39" s="41">
        <v>828</v>
      </c>
      <c r="J39" s="41"/>
      <c r="K39" s="42">
        <v>2.8059331252605144</v>
      </c>
    </row>
    <row r="40" spans="1:11" ht="15" customHeight="1">
      <c r="A40" s="49" t="s">
        <v>140</v>
      </c>
      <c r="B40" s="49">
        <v>1112.648</v>
      </c>
      <c r="C40" s="41">
        <v>1035</v>
      </c>
      <c r="D40" s="41">
        <v>1480.481</v>
      </c>
      <c r="E40" s="42">
        <v>1964.057</v>
      </c>
      <c r="F40" s="41">
        <v>-77.64799999999991</v>
      </c>
      <c r="G40" s="41"/>
      <c r="H40" s="4">
        <v>-6.9786671076566815</v>
      </c>
      <c r="I40" s="41">
        <v>483.576</v>
      </c>
      <c r="J40" s="41"/>
      <c r="K40" s="42">
        <v>32.663438436562174</v>
      </c>
    </row>
    <row r="41" spans="1:11" ht="15" customHeight="1" hidden="1">
      <c r="A41" s="49"/>
      <c r="B41" s="49">
        <v>0</v>
      </c>
      <c r="C41" s="41">
        <v>0</v>
      </c>
      <c r="D41" s="41">
        <v>0</v>
      </c>
      <c r="E41" s="42">
        <v>0</v>
      </c>
      <c r="F41" s="41">
        <v>0</v>
      </c>
      <c r="G41" s="41"/>
      <c r="H41" s="4"/>
      <c r="I41" s="41">
        <v>0</v>
      </c>
      <c r="J41" s="41"/>
      <c r="K41" s="42"/>
    </row>
    <row r="42" spans="1:11" ht="15" customHeight="1" thickBot="1">
      <c r="A42" s="52" t="s">
        <v>598</v>
      </c>
      <c r="B42" s="52">
        <v>34450.3</v>
      </c>
      <c r="C42" s="45">
        <v>36724.1</v>
      </c>
      <c r="D42" s="45">
        <v>49837.1</v>
      </c>
      <c r="E42" s="47">
        <v>59124</v>
      </c>
      <c r="F42" s="45">
        <v>2273.8</v>
      </c>
      <c r="G42" s="45"/>
      <c r="H42" s="46">
        <v>6.600232799133811</v>
      </c>
      <c r="I42" s="45">
        <v>9286.9</v>
      </c>
      <c r="J42" s="45"/>
      <c r="K42" s="47">
        <v>18.634511237612145</v>
      </c>
    </row>
    <row r="43" spans="1:11" ht="15" customHeight="1">
      <c r="A43" s="434"/>
      <c r="B43" s="434"/>
      <c r="C43" s="436"/>
      <c r="D43" s="436"/>
      <c r="E43" s="437"/>
      <c r="F43" s="434"/>
      <c r="G43" s="436"/>
      <c r="H43" s="435"/>
      <c r="I43" s="438"/>
      <c r="J43" s="436"/>
      <c r="K43" s="437"/>
    </row>
    <row r="44" spans="1:11" ht="15" customHeight="1">
      <c r="A44" s="49" t="s">
        <v>141</v>
      </c>
      <c r="B44" s="49">
        <v>82.07571324239544</v>
      </c>
      <c r="C44" s="41">
        <v>83.07412460259492</v>
      </c>
      <c r="D44" s="41">
        <v>82.59140718511371</v>
      </c>
      <c r="E44" s="42">
        <v>84.44587746309978</v>
      </c>
      <c r="F44" s="49"/>
      <c r="G44" s="41"/>
      <c r="H44" s="4"/>
      <c r="I44" s="439"/>
      <c r="J44" s="41"/>
      <c r="K44" s="42"/>
    </row>
    <row r="45" spans="1:11" ht="15" customHeight="1">
      <c r="A45" s="49" t="s">
        <v>142</v>
      </c>
      <c r="B45" s="49">
        <v>39.102709803407144</v>
      </c>
      <c r="C45" s="41">
        <v>36.884279833802125</v>
      </c>
      <c r="D45" s="41">
        <v>35.84869202957764</v>
      </c>
      <c r="E45" s="42">
        <v>33.27843077425118</v>
      </c>
      <c r="F45" s="49"/>
      <c r="G45" s="41"/>
      <c r="H45" s="4"/>
      <c r="I45" s="439"/>
      <c r="J45" s="41"/>
      <c r="K45" s="42"/>
    </row>
    <row r="46" spans="1:11" ht="15" customHeight="1">
      <c r="A46" s="49" t="s">
        <v>112</v>
      </c>
      <c r="B46" s="49">
        <v>5623.96</v>
      </c>
      <c r="C46" s="41">
        <v>7306.377000000002</v>
      </c>
      <c r="D46" s="41">
        <v>6798.863580350004</v>
      </c>
      <c r="E46" s="42">
        <v>7112.266380349994</v>
      </c>
      <c r="F46" s="49">
        <v>1623.517000000003</v>
      </c>
      <c r="G46" s="41" t="s">
        <v>1422</v>
      </c>
      <c r="H46" s="4">
        <v>28.867861791335702</v>
      </c>
      <c r="I46" s="439">
        <v>309.7927999999898</v>
      </c>
      <c r="J46" s="41" t="s">
        <v>1423</v>
      </c>
      <c r="K46" s="42">
        <v>4.556537961658024</v>
      </c>
    </row>
    <row r="47" spans="1:11" ht="15" customHeight="1">
      <c r="A47" s="49" t="s">
        <v>113</v>
      </c>
      <c r="B47" s="49">
        <v>300582.21739999996</v>
      </c>
      <c r="C47" s="41">
        <v>307569.6856629999</v>
      </c>
      <c r="D47" s="41">
        <v>380495.75809554</v>
      </c>
      <c r="E47" s="42">
        <v>397748.13811748003</v>
      </c>
      <c r="F47" s="49">
        <v>7046.3682629999585</v>
      </c>
      <c r="G47" s="41" t="s">
        <v>1422</v>
      </c>
      <c r="H47" s="4">
        <v>2.3442398968076676</v>
      </c>
      <c r="I47" s="439">
        <v>17255.990021940044</v>
      </c>
      <c r="J47" s="41" t="s">
        <v>1423</v>
      </c>
      <c r="K47" s="42">
        <v>4.535133350319027</v>
      </c>
    </row>
    <row r="48" spans="1:11" ht="15" customHeight="1">
      <c r="A48" s="49" t="s">
        <v>114</v>
      </c>
      <c r="B48" s="49">
        <v>66746.74199999998</v>
      </c>
      <c r="C48" s="41">
        <v>66240.679</v>
      </c>
      <c r="D48" s="41">
        <v>74114.81883104</v>
      </c>
      <c r="E48" s="42">
        <v>74797.10830112998</v>
      </c>
      <c r="F48" s="49">
        <v>-564.9629999999801</v>
      </c>
      <c r="G48" s="41" t="s">
        <v>1422</v>
      </c>
      <c r="H48" s="4">
        <v>-0.8464278301403538</v>
      </c>
      <c r="I48" s="439">
        <v>678.6794700899778</v>
      </c>
      <c r="J48" s="41" t="s">
        <v>1423</v>
      </c>
      <c r="K48" s="42">
        <v>0.9157135924964852</v>
      </c>
    </row>
    <row r="49" spans="1:11" ht="15" customHeight="1">
      <c r="A49" s="49" t="s">
        <v>143</v>
      </c>
      <c r="B49" s="49">
        <v>306206.079</v>
      </c>
      <c r="C49" s="41">
        <v>314876.193</v>
      </c>
      <c r="D49" s="41">
        <v>387294.65598792</v>
      </c>
      <c r="E49" s="42">
        <v>404860.43298791995</v>
      </c>
      <c r="F49" s="49">
        <v>8670.114000000001</v>
      </c>
      <c r="G49" s="41"/>
      <c r="H49" s="4">
        <v>2.8314637084654355</v>
      </c>
      <c r="I49" s="439">
        <v>17565.776999999944</v>
      </c>
      <c r="J49" s="41"/>
      <c r="K49" s="42">
        <v>4.535507198051252</v>
      </c>
    </row>
    <row r="50" spans="1:11" ht="15" customHeight="1" thickBot="1">
      <c r="A50" s="52" t="s">
        <v>144</v>
      </c>
      <c r="B50" s="52">
        <v>28247.224000000002</v>
      </c>
      <c r="C50" s="45">
        <v>28624.711000000003</v>
      </c>
      <c r="D50" s="45">
        <v>34229.060419650006</v>
      </c>
      <c r="E50" s="47">
        <v>36242.47361965</v>
      </c>
      <c r="F50" s="52">
        <v>377.487000000001</v>
      </c>
      <c r="G50" s="45"/>
      <c r="H50" s="46">
        <v>1.3363684870414203</v>
      </c>
      <c r="I50" s="440">
        <v>2013.4131999999954</v>
      </c>
      <c r="J50" s="45"/>
      <c r="K50" s="47">
        <v>5.882174898508601</v>
      </c>
    </row>
    <row r="51" spans="1:11" ht="15" customHeight="1">
      <c r="A51" s="1338" t="s">
        <v>1257</v>
      </c>
      <c r="B51" s="1185"/>
      <c r="C51" s="1185"/>
      <c r="D51" s="1185"/>
      <c r="E51" s="1185"/>
      <c r="F51" s="1185"/>
      <c r="G51" s="1185"/>
      <c r="H51" s="1185"/>
      <c r="I51" s="1185"/>
      <c r="J51" s="1185"/>
      <c r="K51" s="1185"/>
    </row>
    <row r="52" spans="1:11" ht="15" customHeight="1">
      <c r="A52" s="1340" t="s">
        <v>969</v>
      </c>
      <c r="B52" s="1185"/>
      <c r="C52" s="1185"/>
      <c r="D52" s="1185"/>
      <c r="E52" s="1185"/>
      <c r="F52" s="1185"/>
      <c r="G52" s="1185"/>
      <c r="H52" s="1185"/>
      <c r="I52" s="1185"/>
      <c r="J52" s="1185"/>
      <c r="K52" s="1185"/>
    </row>
    <row r="53" ht="12.75">
      <c r="A53" t="str">
        <f>MS!A33</f>
        <v>e = estimates.</v>
      </c>
    </row>
    <row r="54" ht="12.75">
      <c r="A54" s="754"/>
    </row>
    <row r="55" ht="12.75">
      <c r="A55" s="754"/>
    </row>
    <row r="56" ht="12.75">
      <c r="A56" s="8"/>
    </row>
  </sheetData>
  <sheetProtection/>
  <mergeCells count="5">
    <mergeCell ref="A1:K1"/>
    <mergeCell ref="A2:K2"/>
    <mergeCell ref="I5:K5"/>
    <mergeCell ref="F5:H5"/>
    <mergeCell ref="F4:K4"/>
  </mergeCells>
  <printOptions horizontalCentered="1"/>
  <pageMargins left="0.4" right="0.5" top="1" bottom="1" header="0.5" footer="0.5"/>
  <pageSetup fitToHeight="1" fitToWidth="1"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81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32.421875" style="1343" customWidth="1"/>
    <col min="2" max="3" width="13.421875" style="1344" customWidth="1"/>
    <col min="4" max="4" width="12.57421875" style="1344" customWidth="1"/>
    <col min="5" max="5" width="12.00390625" style="1344" customWidth="1"/>
    <col min="6" max="6" width="12.57421875" style="1343" customWidth="1"/>
    <col min="7" max="7" width="12.57421875" style="1345" customWidth="1"/>
    <col min="8" max="8" width="10.28125" style="1343" bestFit="1" customWidth="1"/>
    <col min="9" max="9" width="10.28125" style="1345" bestFit="1" customWidth="1"/>
    <col min="10" max="16384" width="9.140625" style="1343" customWidth="1"/>
  </cols>
  <sheetData>
    <row r="2" spans="1:9" ht="12.75">
      <c r="A2" s="1638" t="s">
        <v>439</v>
      </c>
      <c r="B2" s="1638"/>
      <c r="C2" s="1638"/>
      <c r="D2" s="1638"/>
      <c r="E2" s="1638"/>
      <c r="F2" s="1638"/>
      <c r="G2" s="1638"/>
      <c r="H2" s="1638"/>
      <c r="I2" s="1638"/>
    </row>
    <row r="3" spans="1:10" ht="15.75">
      <c r="A3" s="1612" t="s">
        <v>876</v>
      </c>
      <c r="B3" s="1612"/>
      <c r="C3" s="1612"/>
      <c r="D3" s="1612"/>
      <c r="E3" s="1612"/>
      <c r="F3" s="1612"/>
      <c r="G3" s="1612"/>
      <c r="H3" s="1612"/>
      <c r="I3" s="1612"/>
      <c r="J3" s="1559"/>
    </row>
    <row r="4" spans="8:9" ht="12.75">
      <c r="H4" s="1639" t="s">
        <v>73</v>
      </c>
      <c r="I4" s="1640"/>
    </row>
    <row r="5" spans="1:9" ht="12.75">
      <c r="A5" s="1560"/>
      <c r="B5" s="1641" t="s">
        <v>512</v>
      </c>
      <c r="C5" s="1642"/>
      <c r="D5" s="1641" t="s">
        <v>1279</v>
      </c>
      <c r="E5" s="1642"/>
      <c r="F5" s="1643" t="s">
        <v>512</v>
      </c>
      <c r="G5" s="1644"/>
      <c r="H5" s="1643" t="s">
        <v>1279</v>
      </c>
      <c r="I5" s="1644"/>
    </row>
    <row r="6" spans="1:9" s="1347" customFormat="1" ht="12.75">
      <c r="A6" s="1561" t="s">
        <v>341</v>
      </c>
      <c r="B6" s="1557" t="s">
        <v>500</v>
      </c>
      <c r="C6" s="1562" t="s">
        <v>391</v>
      </c>
      <c r="D6" s="1557" t="s">
        <v>500</v>
      </c>
      <c r="E6" s="1562" t="str">
        <f>C6</f>
        <v>Sept</v>
      </c>
      <c r="F6" s="1563" t="s">
        <v>51</v>
      </c>
      <c r="G6" s="1564" t="s">
        <v>600</v>
      </c>
      <c r="H6" s="1563" t="s">
        <v>51</v>
      </c>
      <c r="I6" s="1564" t="s">
        <v>600</v>
      </c>
    </row>
    <row r="7" spans="1:9" ht="12.75">
      <c r="A7" s="1348" t="s">
        <v>1425</v>
      </c>
      <c r="B7" s="1349">
        <v>27833.875019699997</v>
      </c>
      <c r="C7" s="1350">
        <v>28291.950019699994</v>
      </c>
      <c r="D7" s="1349">
        <v>33509.65243935</v>
      </c>
      <c r="E7" s="1350">
        <v>35768.20963935</v>
      </c>
      <c r="F7" s="1351">
        <v>458.0749999999971</v>
      </c>
      <c r="G7" s="1352">
        <v>1.6457464139498545</v>
      </c>
      <c r="H7" s="1351">
        <v>2258.557200000003</v>
      </c>
      <c r="I7" s="1352">
        <v>6.740019772177061</v>
      </c>
    </row>
    <row r="8" spans="1:9" ht="12.75">
      <c r="A8" s="1348" t="s">
        <v>806</v>
      </c>
      <c r="B8" s="1349">
        <v>881.777</v>
      </c>
      <c r="C8" s="1350">
        <v>773.1930000000001</v>
      </c>
      <c r="D8" s="1349">
        <v>1002.6959999999999</v>
      </c>
      <c r="E8" s="1350">
        <v>768.6080000000001</v>
      </c>
      <c r="F8" s="1351">
        <v>-108.58399999999995</v>
      </c>
      <c r="G8" s="1353">
        <v>-12.314224571518642</v>
      </c>
      <c r="H8" s="1351">
        <v>-234.08799999999985</v>
      </c>
      <c r="I8" s="1353">
        <v>-23.345859562619168</v>
      </c>
    </row>
    <row r="9" spans="1:9" ht="12.75">
      <c r="A9" s="1354" t="s">
        <v>1426</v>
      </c>
      <c r="B9" s="1355">
        <v>55330.044</v>
      </c>
      <c r="C9" s="1356">
        <v>59748.683000000005</v>
      </c>
      <c r="D9" s="1355">
        <v>67873.59798792</v>
      </c>
      <c r="E9" s="1356">
        <v>74443.26698792001</v>
      </c>
      <c r="F9" s="1357">
        <v>4418.639000000003</v>
      </c>
      <c r="G9" s="1358">
        <v>7.985966900731188</v>
      </c>
      <c r="H9" s="1357">
        <v>6569.669000000009</v>
      </c>
      <c r="I9" s="1352">
        <v>9.679270282929844</v>
      </c>
    </row>
    <row r="10" spans="1:9" ht="12.75">
      <c r="A10" s="1348" t="s">
        <v>1427</v>
      </c>
      <c r="B10" s="1349">
        <v>10350.977000000003</v>
      </c>
      <c r="C10" s="1350">
        <v>10441.818</v>
      </c>
      <c r="D10" s="1349">
        <v>20427.501999999997</v>
      </c>
      <c r="E10" s="1350">
        <v>21419.703</v>
      </c>
      <c r="F10" s="1351">
        <v>90.84099999999671</v>
      </c>
      <c r="G10" s="1358">
        <v>0.8776079784545622</v>
      </c>
      <c r="H10" s="1351">
        <v>992.2010000000046</v>
      </c>
      <c r="I10" s="1358">
        <v>4.8571822438201435</v>
      </c>
    </row>
    <row r="11" spans="1:9" ht="12.75">
      <c r="A11" s="1348" t="s">
        <v>0</v>
      </c>
      <c r="B11" s="1349">
        <v>42435.287</v>
      </c>
      <c r="C11" s="1350">
        <v>46563.984</v>
      </c>
      <c r="D11" s="1349">
        <v>42420.704000000005</v>
      </c>
      <c r="E11" s="1350">
        <v>43337.92599999999</v>
      </c>
      <c r="F11" s="1351">
        <v>4128.697</v>
      </c>
      <c r="G11" s="1358">
        <v>9.729395726721492</v>
      </c>
      <c r="H11" s="1351">
        <v>917.221999999987</v>
      </c>
      <c r="I11" s="1358">
        <v>2.1622036258521002</v>
      </c>
    </row>
    <row r="12" spans="1:9" ht="12.75">
      <c r="A12" s="1348" t="s">
        <v>1</v>
      </c>
      <c r="B12" s="1349">
        <v>12170.564</v>
      </c>
      <c r="C12" s="1350">
        <v>17078.214</v>
      </c>
      <c r="D12" s="1349">
        <v>16987.573</v>
      </c>
      <c r="E12" s="1350">
        <v>17543.573</v>
      </c>
      <c r="F12" s="1351">
        <v>4907.65</v>
      </c>
      <c r="G12" s="1358">
        <v>40.32393239951739</v>
      </c>
      <c r="H12" s="1351">
        <v>556</v>
      </c>
      <c r="I12" s="1358">
        <v>3.2729807842474026</v>
      </c>
    </row>
    <row r="13" spans="1:9" ht="12.75">
      <c r="A13" s="1348" t="s">
        <v>2</v>
      </c>
      <c r="B13" s="1349">
        <v>14670.537999999999</v>
      </c>
      <c r="C13" s="1350">
        <v>13317.518</v>
      </c>
      <c r="D13" s="1349">
        <v>16968.761000000002</v>
      </c>
      <c r="E13" s="1350">
        <v>18107.43</v>
      </c>
      <c r="F13" s="1351">
        <v>-1353.02</v>
      </c>
      <c r="G13" s="1358">
        <v>-9.222701989524849</v>
      </c>
      <c r="H13" s="1351">
        <v>1138.668999999998</v>
      </c>
      <c r="I13" s="1358">
        <v>6.71038386361855</v>
      </c>
    </row>
    <row r="14" spans="1:9" ht="12.75">
      <c r="A14" s="1348" t="s">
        <v>3</v>
      </c>
      <c r="B14" s="1349">
        <v>3765.6079999999997</v>
      </c>
      <c r="C14" s="1350">
        <v>3635.9469999999997</v>
      </c>
      <c r="D14" s="1349">
        <v>4107.637</v>
      </c>
      <c r="E14" s="1350">
        <v>3643.899</v>
      </c>
      <c r="F14" s="1351">
        <v>-129.66100000000006</v>
      </c>
      <c r="G14" s="1358">
        <v>-3.4432952128846144</v>
      </c>
      <c r="H14" s="1351">
        <v>-463.73799999999983</v>
      </c>
      <c r="I14" s="1358">
        <v>-11.289653881294766</v>
      </c>
    </row>
    <row r="15" spans="1:9" ht="12.75">
      <c r="A15" s="1348" t="s">
        <v>4</v>
      </c>
      <c r="B15" s="1349">
        <v>11828.577</v>
      </c>
      <c r="C15" s="1350">
        <v>12532.305</v>
      </c>
      <c r="D15" s="1349">
        <v>4356.733</v>
      </c>
      <c r="E15" s="1350">
        <v>4043.0239999999994</v>
      </c>
      <c r="F15" s="1351">
        <v>703.728000000001</v>
      </c>
      <c r="G15" s="1358">
        <v>5.949388502099627</v>
      </c>
      <c r="H15" s="1351">
        <v>-313.70900000000074</v>
      </c>
      <c r="I15" s="1358">
        <v>-7.200556012957432</v>
      </c>
    </row>
    <row r="16" spans="1:9" ht="12.75">
      <c r="A16" s="1359" t="s">
        <v>5</v>
      </c>
      <c r="B16" s="1360">
        <v>2365.551</v>
      </c>
      <c r="C16" s="1361">
        <v>2462.794</v>
      </c>
      <c r="D16" s="1360">
        <v>4315.384</v>
      </c>
      <c r="E16" s="1361">
        <v>8645.085000000001</v>
      </c>
      <c r="F16" s="1360">
        <v>97.24299999999994</v>
      </c>
      <c r="G16" s="1353">
        <v>4.110797019383642</v>
      </c>
      <c r="H16" s="1362">
        <v>4329.701000000001</v>
      </c>
      <c r="I16" s="1353">
        <v>100.33176653572431</v>
      </c>
    </row>
    <row r="17" spans="1:9" ht="12.75">
      <c r="A17" s="1348" t="s">
        <v>6</v>
      </c>
      <c r="B17" s="1355">
        <v>22910.58735117</v>
      </c>
      <c r="C17" s="1356">
        <v>23626.729</v>
      </c>
      <c r="D17" s="1355">
        <v>37076.32399999999</v>
      </c>
      <c r="E17" s="1356">
        <v>41856.386</v>
      </c>
      <c r="F17" s="1351">
        <v>716.1416488299983</v>
      </c>
      <c r="G17" s="1358">
        <v>3.1258109530458036</v>
      </c>
      <c r="H17" s="1351">
        <v>4780.062000000005</v>
      </c>
      <c r="I17" s="1358">
        <v>12.892491715198103</v>
      </c>
    </row>
    <row r="18" spans="1:9" ht="12.75">
      <c r="A18" s="1348" t="s">
        <v>7</v>
      </c>
      <c r="B18" s="1349">
        <v>20932.96885936</v>
      </c>
      <c r="C18" s="1350">
        <v>20544.09285936</v>
      </c>
      <c r="D18" s="1349">
        <v>27693.958999999995</v>
      </c>
      <c r="E18" s="1350">
        <v>26145.08</v>
      </c>
      <c r="F18" s="1351">
        <v>-388.8760000000002</v>
      </c>
      <c r="G18" s="1358">
        <v>-1.8577202431852735</v>
      </c>
      <c r="H18" s="1351">
        <v>-1548.8789999999935</v>
      </c>
      <c r="I18" s="1358">
        <v>-5.592840662470808</v>
      </c>
    </row>
    <row r="19" spans="1:9" ht="12.75">
      <c r="A19" s="1348" t="s">
        <v>8</v>
      </c>
      <c r="B19" s="1349">
        <v>2985.46</v>
      </c>
      <c r="C19" s="1350">
        <v>1888.4039999999998</v>
      </c>
      <c r="D19" s="1349">
        <v>4545.477999999999</v>
      </c>
      <c r="E19" s="1350">
        <v>5174.4490000000005</v>
      </c>
      <c r="F19" s="1351">
        <v>-1097.0560000000003</v>
      </c>
      <c r="G19" s="1358">
        <v>-36.74663200980754</v>
      </c>
      <c r="H19" s="1351">
        <v>628.9710000000014</v>
      </c>
      <c r="I19" s="1358">
        <v>13.83729059958054</v>
      </c>
    </row>
    <row r="20" spans="1:9" ht="12.75">
      <c r="A20" s="1348" t="s">
        <v>9</v>
      </c>
      <c r="B20" s="1349">
        <v>10958.641</v>
      </c>
      <c r="C20" s="1350">
        <v>10325.467999999999</v>
      </c>
      <c r="D20" s="1349">
        <v>13923.245</v>
      </c>
      <c r="E20" s="1350">
        <v>13604.112000000001</v>
      </c>
      <c r="F20" s="1351">
        <v>-633.1730000000007</v>
      </c>
      <c r="G20" s="1358">
        <v>-5.777842343772377</v>
      </c>
      <c r="H20" s="1351">
        <v>-319.1329999999998</v>
      </c>
      <c r="I20" s="1358">
        <v>-2.2920877999345683</v>
      </c>
    </row>
    <row r="21" spans="1:9" ht="12.75">
      <c r="A21" s="1348" t="s">
        <v>10</v>
      </c>
      <c r="B21" s="1349">
        <v>188103.98300000004</v>
      </c>
      <c r="C21" s="1350">
        <v>190855.32299999997</v>
      </c>
      <c r="D21" s="1349">
        <v>227481.78699999998</v>
      </c>
      <c r="E21" s="1350">
        <v>234389.752</v>
      </c>
      <c r="F21" s="1351">
        <v>2751.3399999999383</v>
      </c>
      <c r="G21" s="1358">
        <v>1.4626697192264864</v>
      </c>
      <c r="H21" s="1351">
        <v>6907.965000000026</v>
      </c>
      <c r="I21" s="1358">
        <v>3.0367112422938836</v>
      </c>
    </row>
    <row r="22" spans="1:9" ht="12.75">
      <c r="A22" s="1348" t="s">
        <v>11</v>
      </c>
      <c r="B22" s="1349">
        <v>3993.46920695</v>
      </c>
      <c r="C22" s="1350">
        <v>5975.893206950001</v>
      </c>
      <c r="D22" s="1349">
        <v>8624.0561</v>
      </c>
      <c r="E22" s="1350">
        <v>8072.4041</v>
      </c>
      <c r="F22" s="1351">
        <v>1982.4240000000004</v>
      </c>
      <c r="G22" s="1358">
        <v>49.64164983543395</v>
      </c>
      <c r="H22" s="1351">
        <v>-551.652</v>
      </c>
      <c r="I22" s="1353">
        <v>-6.396665253603813</v>
      </c>
    </row>
    <row r="23" spans="1:9" s="1367" customFormat="1" ht="12.75">
      <c r="A23" s="1346" t="s">
        <v>12</v>
      </c>
      <c r="B23" s="1363">
        <v>333930.80543718004</v>
      </c>
      <c r="C23" s="1364">
        <v>342029.73608601</v>
      </c>
      <c r="D23" s="1363">
        <v>421730.79552726995</v>
      </c>
      <c r="E23" s="1364">
        <v>440222.26772727</v>
      </c>
      <c r="F23" s="1365">
        <v>8098.930648829963</v>
      </c>
      <c r="G23" s="1366">
        <v>2.4253319900291603</v>
      </c>
      <c r="H23" s="1365">
        <v>18491.472200000077</v>
      </c>
      <c r="I23" s="1366">
        <v>4.38466253736132</v>
      </c>
    </row>
    <row r="24" spans="1:9" ht="12.75">
      <c r="A24" s="1368"/>
      <c r="B24" s="1369"/>
      <c r="C24" s="1369"/>
      <c r="D24" s="1369"/>
      <c r="E24" s="1369"/>
      <c r="F24" s="1370"/>
      <c r="G24" s="1371"/>
      <c r="H24" s="1370"/>
      <c r="I24" s="1372"/>
    </row>
    <row r="25" spans="1:9" ht="12.75" hidden="1">
      <c r="A25" s="1373" t="s">
        <v>13</v>
      </c>
      <c r="B25" s="1369"/>
      <c r="C25" s="1369"/>
      <c r="D25" s="1369"/>
      <c r="E25" s="1369"/>
      <c r="F25" s="1370"/>
      <c r="G25" s="1371"/>
      <c r="H25" s="1370"/>
      <c r="I25" s="1372"/>
    </row>
    <row r="26" spans="1:9" ht="12.75" hidden="1">
      <c r="A26" s="1368" t="s">
        <v>14</v>
      </c>
      <c r="B26" s="1369"/>
      <c r="C26" s="1369"/>
      <c r="D26" s="1369"/>
      <c r="E26" s="1369"/>
      <c r="F26" s="1370"/>
      <c r="G26" s="1371"/>
      <c r="H26" s="1370"/>
      <c r="I26" s="1372"/>
    </row>
    <row r="27" spans="1:9" ht="12.75" hidden="1">
      <c r="A27" s="1374" t="s">
        <v>15</v>
      </c>
      <c r="I27" s="1372"/>
    </row>
    <row r="28" spans="1:9" ht="12.75" hidden="1">
      <c r="A28" s="1343" t="s">
        <v>16</v>
      </c>
      <c r="I28" s="1372"/>
    </row>
    <row r="29" spans="1:9" ht="12.75" hidden="1">
      <c r="A29" s="1374" t="s">
        <v>17</v>
      </c>
      <c r="I29" s="1372"/>
    </row>
    <row r="30" spans="1:9" ht="12.75" hidden="1">
      <c r="A30" s="1343" t="s">
        <v>18</v>
      </c>
      <c r="I30" s="1372"/>
    </row>
    <row r="31" ht="12.75" hidden="1">
      <c r="I31" s="1372"/>
    </row>
    <row r="32" spans="1:9" s="1375" customFormat="1" ht="12.75">
      <c r="A32" s="1375" t="s">
        <v>19</v>
      </c>
      <c r="G32" s="1376"/>
      <c r="I32" s="1377"/>
    </row>
    <row r="33" ht="12.75">
      <c r="I33" s="1372"/>
    </row>
    <row r="34" ht="12.75">
      <c r="I34" s="1372"/>
    </row>
    <row r="35" ht="12.75">
      <c r="I35" s="1372"/>
    </row>
    <row r="36" ht="12.75">
      <c r="I36" s="1372"/>
    </row>
    <row r="37" ht="12.75">
      <c r="I37" s="1372"/>
    </row>
    <row r="38" ht="12.75">
      <c r="I38" s="1372"/>
    </row>
    <row r="39" ht="12.75">
      <c r="I39" s="1372"/>
    </row>
    <row r="40" ht="12.75">
      <c r="I40" s="1372"/>
    </row>
    <row r="41" ht="12.75">
      <c r="I41" s="1372"/>
    </row>
    <row r="42" ht="12.75">
      <c r="I42" s="1372"/>
    </row>
    <row r="43" ht="12.75">
      <c r="I43" s="1372"/>
    </row>
    <row r="44" ht="12.75">
      <c r="I44" s="1372"/>
    </row>
    <row r="45" ht="12.75">
      <c r="I45" s="1372"/>
    </row>
    <row r="46" ht="12.75">
      <c r="I46" s="1372"/>
    </row>
    <row r="47" ht="12.75">
      <c r="I47" s="1372"/>
    </row>
    <row r="48" ht="12.75">
      <c r="I48" s="1372"/>
    </row>
    <row r="49" ht="12.75">
      <c r="I49" s="1372"/>
    </row>
    <row r="50" ht="12.75">
      <c r="I50" s="1372"/>
    </row>
    <row r="51" ht="12.75">
      <c r="I51" s="1372"/>
    </row>
    <row r="52" ht="12.75">
      <c r="I52" s="1372"/>
    </row>
    <row r="53" ht="12.75">
      <c r="I53" s="1372"/>
    </row>
    <row r="54" ht="12.75">
      <c r="I54" s="1372"/>
    </row>
    <row r="55" ht="12.75">
      <c r="I55" s="1372"/>
    </row>
    <row r="56" ht="12.75">
      <c r="I56" s="1372"/>
    </row>
    <row r="57" ht="12.75">
      <c r="I57" s="1372"/>
    </row>
    <row r="58" ht="12.75">
      <c r="I58" s="1372"/>
    </row>
    <row r="59" ht="12.75">
      <c r="I59" s="1372"/>
    </row>
    <row r="60" ht="12.75">
      <c r="I60" s="1372"/>
    </row>
    <row r="61" ht="12.75">
      <c r="I61" s="1372"/>
    </row>
    <row r="62" ht="12.75">
      <c r="I62" s="1372"/>
    </row>
    <row r="63" ht="12.75">
      <c r="I63" s="1372"/>
    </row>
    <row r="64" ht="12.75">
      <c r="I64" s="1372"/>
    </row>
    <row r="65" ht="12.75">
      <c r="I65" s="1372"/>
    </row>
    <row r="66" ht="12.75">
      <c r="I66" s="1372"/>
    </row>
    <row r="67" ht="12.75">
      <c r="I67" s="1372"/>
    </row>
    <row r="68" ht="12.75">
      <c r="I68" s="1372"/>
    </row>
    <row r="69" ht="12.75">
      <c r="I69" s="1372"/>
    </row>
    <row r="70" ht="12.75">
      <c r="I70" s="1372"/>
    </row>
    <row r="71" ht="12.75">
      <c r="I71" s="1372"/>
    </row>
    <row r="72" ht="12.75">
      <c r="I72" s="1372"/>
    </row>
    <row r="73" ht="12.75">
      <c r="I73" s="1372"/>
    </row>
    <row r="74" ht="12.75">
      <c r="I74" s="1372"/>
    </row>
    <row r="75" ht="12.75">
      <c r="I75" s="1372"/>
    </row>
    <row r="76" ht="12.75">
      <c r="I76" s="1372"/>
    </row>
    <row r="77" ht="12.75">
      <c r="I77" s="1372"/>
    </row>
    <row r="78" ht="12.75">
      <c r="I78" s="1372"/>
    </row>
    <row r="79" ht="12.75">
      <c r="I79" s="1372"/>
    </row>
    <row r="80" ht="12.75">
      <c r="I80" s="1372"/>
    </row>
    <row r="81" ht="12.75">
      <c r="I81" s="1372"/>
    </row>
    <row r="82" ht="12.75">
      <c r="I82" s="1372"/>
    </row>
    <row r="83" ht="12.75">
      <c r="I83" s="1372"/>
    </row>
    <row r="84" ht="12.75">
      <c r="I84" s="1372"/>
    </row>
    <row r="85" ht="12.75">
      <c r="I85" s="1372"/>
    </row>
    <row r="86" ht="12.75">
      <c r="I86" s="1372"/>
    </row>
    <row r="87" ht="12.75">
      <c r="I87" s="1372"/>
    </row>
    <row r="88" ht="12.75">
      <c r="I88" s="1372"/>
    </row>
    <row r="89" ht="12.75">
      <c r="I89" s="1372"/>
    </row>
    <row r="90" ht="12.75">
      <c r="I90" s="1372"/>
    </row>
    <row r="91" ht="12.75">
      <c r="I91" s="1372"/>
    </row>
    <row r="92" ht="12.75">
      <c r="I92" s="1372"/>
    </row>
    <row r="93" ht="12.75">
      <c r="I93" s="1372"/>
    </row>
    <row r="94" ht="12.75">
      <c r="I94" s="1372"/>
    </row>
    <row r="95" ht="12.75">
      <c r="I95" s="1372"/>
    </row>
    <row r="96" ht="12.75">
      <c r="I96" s="1372"/>
    </row>
    <row r="97" ht="12.75">
      <c r="I97" s="1372"/>
    </row>
    <row r="98" ht="12.75">
      <c r="I98" s="1372"/>
    </row>
    <row r="99" ht="12.75">
      <c r="I99" s="1372"/>
    </row>
    <row r="100" ht="12.75">
      <c r="I100" s="1372"/>
    </row>
    <row r="101" ht="12.75">
      <c r="I101" s="1372"/>
    </row>
    <row r="102" ht="12.75">
      <c r="I102" s="1372"/>
    </row>
    <row r="103" ht="12.75">
      <c r="I103" s="1372"/>
    </row>
    <row r="104" ht="12.75">
      <c r="I104" s="1372"/>
    </row>
    <row r="105" ht="12.75">
      <c r="I105" s="1372"/>
    </row>
    <row r="106" ht="12.75">
      <c r="I106" s="1372"/>
    </row>
    <row r="107" ht="12.75">
      <c r="I107" s="1372"/>
    </row>
    <row r="108" ht="12.75">
      <c r="I108" s="1372"/>
    </row>
    <row r="109" ht="12.75">
      <c r="I109" s="1372"/>
    </row>
    <row r="110" ht="12.75">
      <c r="I110" s="1372"/>
    </row>
    <row r="111" ht="12.75">
      <c r="I111" s="1372"/>
    </row>
    <row r="112" ht="12.75">
      <c r="I112" s="1372"/>
    </row>
    <row r="113" ht="12.75">
      <c r="I113" s="1372"/>
    </row>
    <row r="114" ht="12.75">
      <c r="I114" s="1372"/>
    </row>
    <row r="115" ht="12.75">
      <c r="I115" s="1372"/>
    </row>
    <row r="116" ht="12.75">
      <c r="I116" s="1372"/>
    </row>
    <row r="117" ht="12.75">
      <c r="I117" s="1372"/>
    </row>
    <row r="118" ht="12.75">
      <c r="I118" s="1372"/>
    </row>
    <row r="119" ht="12.75">
      <c r="I119" s="1372"/>
    </row>
    <row r="120" ht="12.75">
      <c r="I120" s="1372"/>
    </row>
    <row r="121" ht="12.75">
      <c r="I121" s="1372"/>
    </row>
    <row r="122" ht="12.75">
      <c r="I122" s="1372"/>
    </row>
    <row r="123" ht="12.75">
      <c r="I123" s="1372"/>
    </row>
    <row r="124" ht="12.75">
      <c r="I124" s="1372"/>
    </row>
    <row r="125" ht="12.75">
      <c r="I125" s="1372"/>
    </row>
    <row r="126" ht="12.75">
      <c r="I126" s="1372"/>
    </row>
    <row r="127" ht="12.75">
      <c r="I127" s="1372"/>
    </row>
    <row r="128" ht="12.75">
      <c r="I128" s="1372"/>
    </row>
    <row r="129" ht="12.75">
      <c r="I129" s="1372"/>
    </row>
    <row r="130" ht="12.75">
      <c r="I130" s="1372"/>
    </row>
    <row r="131" ht="12.75">
      <c r="I131" s="1372"/>
    </row>
    <row r="132" ht="12.75">
      <c r="I132" s="1372"/>
    </row>
    <row r="133" ht="12.75">
      <c r="I133" s="1372"/>
    </row>
    <row r="134" ht="12.75">
      <c r="I134" s="1372"/>
    </row>
    <row r="135" ht="12.75">
      <c r="I135" s="1372"/>
    </row>
    <row r="136" ht="12.75">
      <c r="I136" s="1372"/>
    </row>
    <row r="137" ht="12.75">
      <c r="I137" s="1372"/>
    </row>
    <row r="138" ht="12.75">
      <c r="I138" s="1372"/>
    </row>
    <row r="139" ht="12.75">
      <c r="I139" s="1372"/>
    </row>
    <row r="140" ht="12.75">
      <c r="I140" s="1372"/>
    </row>
    <row r="141" ht="12.75">
      <c r="I141" s="1372"/>
    </row>
    <row r="142" ht="12.75">
      <c r="I142" s="1372"/>
    </row>
    <row r="143" ht="12.75">
      <c r="I143" s="1372"/>
    </row>
    <row r="144" ht="12.75">
      <c r="I144" s="1372"/>
    </row>
    <row r="145" ht="12.75">
      <c r="I145" s="1372"/>
    </row>
    <row r="146" ht="12.75">
      <c r="I146" s="1372"/>
    </row>
    <row r="147" ht="12.75">
      <c r="I147" s="1372"/>
    </row>
    <row r="148" ht="12.75">
      <c r="I148" s="1372"/>
    </row>
    <row r="149" ht="12.75">
      <c r="I149" s="1372"/>
    </row>
    <row r="150" ht="12.75">
      <c r="I150" s="1372"/>
    </row>
    <row r="151" ht="12.75">
      <c r="I151" s="1372"/>
    </row>
    <row r="152" ht="12.75">
      <c r="I152" s="1372"/>
    </row>
    <row r="153" ht="12.75">
      <c r="I153" s="1372"/>
    </row>
    <row r="154" ht="12.75">
      <c r="I154" s="1372"/>
    </row>
    <row r="155" ht="12.75">
      <c r="I155" s="1372"/>
    </row>
    <row r="156" ht="12.75">
      <c r="I156" s="1372"/>
    </row>
    <row r="157" ht="12.75">
      <c r="I157" s="1372"/>
    </row>
    <row r="158" ht="12.75">
      <c r="I158" s="1372"/>
    </row>
    <row r="159" ht="12.75">
      <c r="I159" s="1372"/>
    </row>
    <row r="160" ht="12.75">
      <c r="I160" s="1372"/>
    </row>
    <row r="161" ht="12.75">
      <c r="I161" s="1372"/>
    </row>
    <row r="162" ht="12.75">
      <c r="I162" s="1372"/>
    </row>
    <row r="163" ht="12.75">
      <c r="I163" s="1372"/>
    </row>
    <row r="164" ht="12.75">
      <c r="I164" s="1372"/>
    </row>
    <row r="165" ht="12.75">
      <c r="I165" s="1372"/>
    </row>
    <row r="166" ht="12.75">
      <c r="I166" s="1372"/>
    </row>
    <row r="167" ht="12.75">
      <c r="I167" s="1372"/>
    </row>
    <row r="168" ht="12.75">
      <c r="I168" s="1372"/>
    </row>
    <row r="169" ht="12.75">
      <c r="I169" s="1372"/>
    </row>
    <row r="170" ht="12.75">
      <c r="I170" s="1372"/>
    </row>
    <row r="171" ht="12.75">
      <c r="I171" s="1372"/>
    </row>
    <row r="172" ht="12.75">
      <c r="I172" s="1372"/>
    </row>
    <row r="173" ht="12.75">
      <c r="I173" s="1372"/>
    </row>
    <row r="174" ht="12.75">
      <c r="I174" s="1372"/>
    </row>
    <row r="175" ht="12.75">
      <c r="I175" s="1372"/>
    </row>
    <row r="176" ht="12.75">
      <c r="I176" s="1372"/>
    </row>
    <row r="177" ht="12.75">
      <c r="I177" s="1372"/>
    </row>
    <row r="178" ht="12.75">
      <c r="I178" s="1372"/>
    </row>
    <row r="179" ht="12.75">
      <c r="I179" s="1372"/>
    </row>
    <row r="180" ht="12.75">
      <c r="I180" s="1372"/>
    </row>
    <row r="181" ht="12.75">
      <c r="I181" s="1372"/>
    </row>
    <row r="182" ht="12.75">
      <c r="I182" s="1372"/>
    </row>
    <row r="183" ht="12.75">
      <c r="I183" s="1372"/>
    </row>
    <row r="184" ht="12.75">
      <c r="I184" s="1372"/>
    </row>
    <row r="185" ht="12.75">
      <c r="I185" s="1372"/>
    </row>
    <row r="186" ht="12.75">
      <c r="I186" s="1372"/>
    </row>
    <row r="187" ht="12.75">
      <c r="I187" s="1372"/>
    </row>
    <row r="188" ht="12.75">
      <c r="I188" s="1372"/>
    </row>
    <row r="189" ht="12.75">
      <c r="I189" s="1372"/>
    </row>
    <row r="190" ht="12.75">
      <c r="I190" s="1372"/>
    </row>
    <row r="191" ht="12.75">
      <c r="I191" s="1372"/>
    </row>
    <row r="192" ht="12.75">
      <c r="I192" s="1372"/>
    </row>
    <row r="193" ht="12.75">
      <c r="I193" s="1372"/>
    </row>
    <row r="194" ht="12.75">
      <c r="I194" s="1372"/>
    </row>
    <row r="195" ht="12.75">
      <c r="I195" s="1372"/>
    </row>
    <row r="196" ht="12.75">
      <c r="I196" s="1372"/>
    </row>
    <row r="197" ht="12.75">
      <c r="I197" s="1372"/>
    </row>
    <row r="198" ht="12.75">
      <c r="I198" s="1372"/>
    </row>
    <row r="199" ht="12.75">
      <c r="I199" s="1372"/>
    </row>
    <row r="200" ht="12.75">
      <c r="I200" s="1372"/>
    </row>
    <row r="201" ht="12.75">
      <c r="I201" s="1372"/>
    </row>
    <row r="202" ht="12.75">
      <c r="I202" s="1372"/>
    </row>
    <row r="203" ht="12.75">
      <c r="I203" s="1372"/>
    </row>
    <row r="204" ht="12.75">
      <c r="I204" s="1372"/>
    </row>
    <row r="205" ht="12.75">
      <c r="I205" s="1372"/>
    </row>
    <row r="206" ht="12.75">
      <c r="I206" s="1372"/>
    </row>
    <row r="207" ht="12.75">
      <c r="I207" s="1372"/>
    </row>
    <row r="208" ht="12.75">
      <c r="I208" s="1372"/>
    </row>
    <row r="209" ht="12.75">
      <c r="I209" s="1372"/>
    </row>
    <row r="210" ht="12.75">
      <c r="I210" s="1372"/>
    </row>
    <row r="211" ht="12.75">
      <c r="I211" s="1372"/>
    </row>
    <row r="212" ht="12.75">
      <c r="I212" s="1372"/>
    </row>
    <row r="213" ht="12.75">
      <c r="I213" s="1372"/>
    </row>
    <row r="214" ht="12.75">
      <c r="I214" s="1372"/>
    </row>
    <row r="215" ht="12.75">
      <c r="I215" s="1372"/>
    </row>
    <row r="216" ht="12.75">
      <c r="I216" s="1372"/>
    </row>
    <row r="217" ht="12.75">
      <c r="I217" s="1372"/>
    </row>
    <row r="218" ht="12.75">
      <c r="I218" s="1372"/>
    </row>
    <row r="219" ht="12.75">
      <c r="I219" s="1372"/>
    </row>
    <row r="220" ht="12.75">
      <c r="I220" s="1372"/>
    </row>
    <row r="221" ht="12.75">
      <c r="I221" s="1372"/>
    </row>
    <row r="222" ht="12.75">
      <c r="I222" s="1372"/>
    </row>
    <row r="223" ht="12.75">
      <c r="I223" s="1372"/>
    </row>
    <row r="224" ht="12.75">
      <c r="I224" s="1372"/>
    </row>
    <row r="225" ht="12.75">
      <c r="I225" s="1372"/>
    </row>
    <row r="226" ht="12.75">
      <c r="I226" s="1372"/>
    </row>
    <row r="227" ht="12.75">
      <c r="I227" s="1372"/>
    </row>
    <row r="228" ht="12.75">
      <c r="I228" s="1372"/>
    </row>
    <row r="229" ht="12.75">
      <c r="I229" s="1372"/>
    </row>
    <row r="230" ht="12.75">
      <c r="I230" s="1372"/>
    </row>
    <row r="231" ht="12.75">
      <c r="I231" s="1372"/>
    </row>
    <row r="232" ht="12.75">
      <c r="I232" s="1372"/>
    </row>
    <row r="233" ht="12.75">
      <c r="I233" s="1372"/>
    </row>
    <row r="234" ht="12.75">
      <c r="I234" s="1372"/>
    </row>
    <row r="235" ht="12.75">
      <c r="I235" s="1372"/>
    </row>
    <row r="236" ht="12.75">
      <c r="I236" s="1372"/>
    </row>
    <row r="237" ht="12.75">
      <c r="I237" s="1372"/>
    </row>
    <row r="238" ht="12.75">
      <c r="I238" s="1372"/>
    </row>
    <row r="239" ht="12.75">
      <c r="I239" s="1372"/>
    </row>
    <row r="240" ht="12.75">
      <c r="I240" s="1372"/>
    </row>
    <row r="241" ht="12.75">
      <c r="I241" s="1372"/>
    </row>
    <row r="242" ht="12.75">
      <c r="I242" s="1372"/>
    </row>
    <row r="243" ht="12.75">
      <c r="I243" s="1372"/>
    </row>
    <row r="244" ht="12.75">
      <c r="I244" s="1372"/>
    </row>
    <row r="245" ht="12.75">
      <c r="I245" s="1372"/>
    </row>
    <row r="246" ht="12.75">
      <c r="I246" s="1372"/>
    </row>
    <row r="247" ht="12.75">
      <c r="I247" s="1372"/>
    </row>
    <row r="248" ht="12.75">
      <c r="I248" s="1372"/>
    </row>
    <row r="249" ht="12.75">
      <c r="I249" s="1372"/>
    </row>
    <row r="250" ht="12.75">
      <c r="I250" s="1372"/>
    </row>
    <row r="251" ht="12.75">
      <c r="I251" s="1372"/>
    </row>
    <row r="252" ht="12.75">
      <c r="I252" s="1372"/>
    </row>
    <row r="253" ht="12.75">
      <c r="I253" s="1372"/>
    </row>
    <row r="254" ht="12.75">
      <c r="I254" s="1372"/>
    </row>
    <row r="255" ht="12.75">
      <c r="I255" s="1372"/>
    </row>
    <row r="256" ht="12.75">
      <c r="I256" s="1372"/>
    </row>
    <row r="257" ht="12.75">
      <c r="I257" s="1372"/>
    </row>
    <row r="258" ht="12.75">
      <c r="I258" s="1372"/>
    </row>
    <row r="259" ht="12.75">
      <c r="I259" s="1372"/>
    </row>
    <row r="260" ht="12.75">
      <c r="I260" s="1372"/>
    </row>
    <row r="261" ht="12.75">
      <c r="I261" s="1372"/>
    </row>
    <row r="262" ht="12.75">
      <c r="I262" s="1372"/>
    </row>
    <row r="263" ht="12.75">
      <c r="I263" s="1372"/>
    </row>
    <row r="264" ht="12.75">
      <c r="I264" s="1372"/>
    </row>
    <row r="265" ht="12.75">
      <c r="I265" s="1372"/>
    </row>
    <row r="266" ht="12.75">
      <c r="I266" s="1372"/>
    </row>
    <row r="267" ht="12.75">
      <c r="I267" s="1372"/>
    </row>
    <row r="268" ht="12.75">
      <c r="I268" s="1372"/>
    </row>
    <row r="269" ht="12.75">
      <c r="I269" s="1372"/>
    </row>
    <row r="270" ht="12.75">
      <c r="I270" s="1372"/>
    </row>
    <row r="271" ht="12.75">
      <c r="I271" s="1372"/>
    </row>
    <row r="272" ht="12.75">
      <c r="I272" s="1372"/>
    </row>
    <row r="273" ht="12.75">
      <c r="I273" s="1372"/>
    </row>
    <row r="274" ht="12.75">
      <c r="I274" s="1372"/>
    </row>
    <row r="275" ht="12.75">
      <c r="I275" s="1372"/>
    </row>
    <row r="276" ht="12.75">
      <c r="I276" s="1372"/>
    </row>
    <row r="277" ht="12.75">
      <c r="I277" s="1372"/>
    </row>
    <row r="278" ht="12.75">
      <c r="I278" s="1372"/>
    </row>
    <row r="279" ht="12.75">
      <c r="I279" s="1372"/>
    </row>
    <row r="280" ht="12.75">
      <c r="I280" s="1372"/>
    </row>
    <row r="281" ht="12.75">
      <c r="I281" s="1372"/>
    </row>
    <row r="282" ht="12.75">
      <c r="I282" s="1372"/>
    </row>
    <row r="283" ht="12.75">
      <c r="I283" s="1372"/>
    </row>
    <row r="284" ht="12.75">
      <c r="I284" s="1372"/>
    </row>
    <row r="285" ht="12.75">
      <c r="I285" s="1372"/>
    </row>
    <row r="286" ht="12.75">
      <c r="I286" s="1372"/>
    </row>
    <row r="287" ht="12.75">
      <c r="I287" s="1372"/>
    </row>
    <row r="288" ht="12.75">
      <c r="I288" s="1372"/>
    </row>
    <row r="289" ht="12.75">
      <c r="I289" s="1372"/>
    </row>
    <row r="290" ht="12.75">
      <c r="I290" s="1372"/>
    </row>
    <row r="291" ht="12.75">
      <c r="I291" s="1372"/>
    </row>
    <row r="292" ht="12.75">
      <c r="I292" s="1372"/>
    </row>
    <row r="293" ht="12.75">
      <c r="I293" s="1372"/>
    </row>
    <row r="294" ht="12.75">
      <c r="I294" s="1372"/>
    </row>
    <row r="295" ht="12.75">
      <c r="I295" s="1372"/>
    </row>
    <row r="296" ht="12.75">
      <c r="I296" s="1372"/>
    </row>
    <row r="297" ht="12.75">
      <c r="I297" s="1372"/>
    </row>
    <row r="298" ht="12.75">
      <c r="I298" s="1372"/>
    </row>
    <row r="299" ht="12.75">
      <c r="I299" s="1372"/>
    </row>
    <row r="300" ht="12.75">
      <c r="I300" s="1372"/>
    </row>
    <row r="301" ht="12.75">
      <c r="I301" s="1372"/>
    </row>
    <row r="302" ht="12.75">
      <c r="I302" s="1372"/>
    </row>
    <row r="303" ht="12.75">
      <c r="I303" s="1372"/>
    </row>
    <row r="304" ht="12.75">
      <c r="I304" s="1372"/>
    </row>
    <row r="305" ht="12.75">
      <c r="I305" s="1372"/>
    </row>
    <row r="306" ht="12.75">
      <c r="I306" s="1372"/>
    </row>
    <row r="307" ht="12.75">
      <c r="I307" s="1372"/>
    </row>
    <row r="308" ht="12.75">
      <c r="I308" s="1372"/>
    </row>
    <row r="309" ht="12.75">
      <c r="I309" s="1372"/>
    </row>
    <row r="310" ht="12.75">
      <c r="I310" s="1372"/>
    </row>
    <row r="311" ht="12.75">
      <c r="I311" s="1372"/>
    </row>
    <row r="312" ht="12.75">
      <c r="I312" s="1372"/>
    </row>
    <row r="313" ht="12.75">
      <c r="I313" s="1372"/>
    </row>
    <row r="314" ht="12.75">
      <c r="I314" s="1372"/>
    </row>
    <row r="315" ht="12.75">
      <c r="I315" s="1372"/>
    </row>
    <row r="316" ht="12.75">
      <c r="I316" s="1372"/>
    </row>
    <row r="317" ht="12.75">
      <c r="I317" s="1372"/>
    </row>
    <row r="318" ht="12.75">
      <c r="I318" s="1372"/>
    </row>
    <row r="319" ht="12.75">
      <c r="I319" s="1372"/>
    </row>
    <row r="320" ht="12.75">
      <c r="I320" s="1372"/>
    </row>
    <row r="321" ht="12.75">
      <c r="I321" s="1372"/>
    </row>
    <row r="322" ht="12.75">
      <c r="I322" s="1372"/>
    </row>
    <row r="323" ht="12.75">
      <c r="I323" s="1372"/>
    </row>
    <row r="324" ht="12.75">
      <c r="I324" s="1372"/>
    </row>
    <row r="325" ht="12.75">
      <c r="I325" s="1372"/>
    </row>
    <row r="326" ht="12.75">
      <c r="I326" s="1372"/>
    </row>
    <row r="327" ht="12.75">
      <c r="I327" s="1372"/>
    </row>
    <row r="328" ht="12.75">
      <c r="I328" s="1372"/>
    </row>
    <row r="329" ht="12.75">
      <c r="I329" s="1372"/>
    </row>
    <row r="330" ht="12.75">
      <c r="I330" s="1372"/>
    </row>
    <row r="331" ht="12.75">
      <c r="I331" s="1372"/>
    </row>
    <row r="332" ht="12.75">
      <c r="I332" s="1372"/>
    </row>
    <row r="333" ht="12.75">
      <c r="I333" s="1372"/>
    </row>
    <row r="334" ht="12.75">
      <c r="I334" s="1372"/>
    </row>
    <row r="335" ht="12.75">
      <c r="I335" s="1372"/>
    </row>
    <row r="336" ht="12.75">
      <c r="I336" s="1372"/>
    </row>
    <row r="337" ht="12.75">
      <c r="I337" s="1372"/>
    </row>
    <row r="338" ht="12.75">
      <c r="I338" s="1372"/>
    </row>
    <row r="339" ht="12.75">
      <c r="I339" s="1378"/>
    </row>
    <row r="340" ht="12.75">
      <c r="I340" s="1378"/>
    </row>
    <row r="341" ht="12.75">
      <c r="I341" s="1378"/>
    </row>
    <row r="342" ht="12.75">
      <c r="I342" s="1378"/>
    </row>
    <row r="343" ht="12.75">
      <c r="I343" s="1378"/>
    </row>
    <row r="344" ht="12.75">
      <c r="I344" s="1378"/>
    </row>
    <row r="345" ht="12.75">
      <c r="I345" s="1378"/>
    </row>
    <row r="346" ht="12.75">
      <c r="I346" s="1378"/>
    </row>
    <row r="347" ht="12.75">
      <c r="I347" s="1378"/>
    </row>
    <row r="348" ht="12.75">
      <c r="I348" s="1378"/>
    </row>
    <row r="349" ht="12.75">
      <c r="I349" s="1378"/>
    </row>
    <row r="350" ht="12.75">
      <c r="I350" s="1378"/>
    </row>
    <row r="351" ht="12.75">
      <c r="I351" s="1378"/>
    </row>
    <row r="352" ht="12.75">
      <c r="I352" s="1378"/>
    </row>
    <row r="353" ht="12.75">
      <c r="I353" s="1378"/>
    </row>
    <row r="354" ht="12.75">
      <c r="I354" s="1378"/>
    </row>
    <row r="355" ht="12.75">
      <c r="I355" s="1378"/>
    </row>
    <row r="356" ht="12.75">
      <c r="I356" s="1378"/>
    </row>
    <row r="357" ht="12.75">
      <c r="I357" s="1378"/>
    </row>
    <row r="358" ht="12.75">
      <c r="I358" s="1378"/>
    </row>
    <row r="359" ht="12.75">
      <c r="I359" s="1378"/>
    </row>
    <row r="360" ht="12.75">
      <c r="I360" s="1378"/>
    </row>
    <row r="361" ht="12.75">
      <c r="I361" s="1378"/>
    </row>
    <row r="362" ht="12.75">
      <c r="I362" s="1378"/>
    </row>
    <row r="363" ht="12.75">
      <c r="I363" s="1378"/>
    </row>
    <row r="364" ht="12.75">
      <c r="I364" s="1378"/>
    </row>
    <row r="365" ht="12.75">
      <c r="I365" s="1378"/>
    </row>
    <row r="366" ht="12.75">
      <c r="I366" s="1378"/>
    </row>
    <row r="367" ht="12.75">
      <c r="I367" s="1378"/>
    </row>
    <row r="368" ht="12.75">
      <c r="I368" s="1378"/>
    </row>
    <row r="369" ht="12.75">
      <c r="I369" s="1378"/>
    </row>
    <row r="370" ht="12.75">
      <c r="I370" s="1378"/>
    </row>
    <row r="371" ht="12.75">
      <c r="I371" s="1378"/>
    </row>
    <row r="372" ht="12.75">
      <c r="I372" s="1378"/>
    </row>
    <row r="373" ht="12.75">
      <c r="I373" s="1378"/>
    </row>
    <row r="374" ht="12.75">
      <c r="I374" s="1378"/>
    </row>
    <row r="375" ht="12.75">
      <c r="I375" s="1378"/>
    </row>
    <row r="376" ht="12.75">
      <c r="I376" s="1378"/>
    </row>
    <row r="377" ht="12.75">
      <c r="I377" s="1378"/>
    </row>
    <row r="378" ht="12.75">
      <c r="I378" s="1378"/>
    </row>
    <row r="379" ht="12.75">
      <c r="I379" s="1378"/>
    </row>
    <row r="380" ht="12.75">
      <c r="I380" s="1378"/>
    </row>
    <row r="381" ht="12.75">
      <c r="I381" s="1378"/>
    </row>
    <row r="382" ht="12.75">
      <c r="I382" s="1378"/>
    </row>
    <row r="383" ht="12.75">
      <c r="I383" s="1378"/>
    </row>
    <row r="384" ht="12.75">
      <c r="I384" s="1378"/>
    </row>
    <row r="385" ht="12.75">
      <c r="I385" s="1378"/>
    </row>
    <row r="386" ht="12.75">
      <c r="I386" s="1378"/>
    </row>
    <row r="387" ht="12.75">
      <c r="I387" s="1378"/>
    </row>
    <row r="388" ht="12.75">
      <c r="I388" s="1378"/>
    </row>
    <row r="389" ht="12.75">
      <c r="I389" s="1378"/>
    </row>
    <row r="390" ht="12.75">
      <c r="I390" s="1378"/>
    </row>
    <row r="391" ht="12.75">
      <c r="I391" s="1378"/>
    </row>
    <row r="392" ht="12.75">
      <c r="I392" s="1378"/>
    </row>
    <row r="393" ht="12.75">
      <c r="I393" s="1378"/>
    </row>
    <row r="394" ht="12.75">
      <c r="I394" s="1378"/>
    </row>
    <row r="395" ht="12.75">
      <c r="I395" s="1378"/>
    </row>
    <row r="396" ht="12.75">
      <c r="I396" s="1378"/>
    </row>
    <row r="397" ht="12.75">
      <c r="I397" s="1378"/>
    </row>
    <row r="398" ht="12.75">
      <c r="I398" s="1378"/>
    </row>
    <row r="399" ht="12.75">
      <c r="I399" s="1378"/>
    </row>
    <row r="400" ht="12.75">
      <c r="I400" s="1378"/>
    </row>
    <row r="401" ht="12.75">
      <c r="I401" s="1378"/>
    </row>
    <row r="402" ht="12.75">
      <c r="I402" s="1378"/>
    </row>
    <row r="403" ht="12.75">
      <c r="I403" s="1378"/>
    </row>
    <row r="404" ht="12.75">
      <c r="I404" s="1378"/>
    </row>
    <row r="405" ht="12.75">
      <c r="I405" s="1378"/>
    </row>
    <row r="406" ht="12.75">
      <c r="I406" s="1378"/>
    </row>
    <row r="407" ht="12.75">
      <c r="I407" s="1378"/>
    </row>
    <row r="408" ht="12.75">
      <c r="I408" s="1378"/>
    </row>
    <row r="409" ht="12.75">
      <c r="I409" s="1378"/>
    </row>
    <row r="410" ht="12.75">
      <c r="I410" s="1378"/>
    </row>
    <row r="411" ht="12.75">
      <c r="I411" s="1378"/>
    </row>
    <row r="412" ht="12.75">
      <c r="I412" s="1378"/>
    </row>
    <row r="413" ht="12.75">
      <c r="I413" s="1378"/>
    </row>
    <row r="414" ht="12.75">
      <c r="I414" s="1378"/>
    </row>
    <row r="415" ht="12.75">
      <c r="I415" s="1378"/>
    </row>
    <row r="416" ht="12.75">
      <c r="I416" s="1378"/>
    </row>
    <row r="417" ht="12.75">
      <c r="I417" s="1378"/>
    </row>
    <row r="418" ht="12.75">
      <c r="I418" s="1378"/>
    </row>
    <row r="419" ht="12.75">
      <c r="I419" s="1378"/>
    </row>
    <row r="420" ht="12.75">
      <c r="I420" s="1378"/>
    </row>
    <row r="421" ht="12.75">
      <c r="I421" s="1378"/>
    </row>
    <row r="422" ht="12.75">
      <c r="I422" s="1378"/>
    </row>
    <row r="423" ht="12.75">
      <c r="I423" s="1378"/>
    </row>
    <row r="424" ht="12.75">
      <c r="I424" s="1378"/>
    </row>
    <row r="425" ht="12.75">
      <c r="I425" s="1378"/>
    </row>
    <row r="426" ht="12.75">
      <c r="I426" s="1378"/>
    </row>
    <row r="427" ht="12.75">
      <c r="I427" s="1378"/>
    </row>
    <row r="428" ht="12.75">
      <c r="I428" s="1378"/>
    </row>
    <row r="429" ht="12.75">
      <c r="I429" s="1378"/>
    </row>
    <row r="430" ht="12.75">
      <c r="I430" s="1378"/>
    </row>
    <row r="431" ht="12.75">
      <c r="I431" s="1378"/>
    </row>
    <row r="432" ht="12.75">
      <c r="I432" s="1378"/>
    </row>
    <row r="433" ht="12.75">
      <c r="I433" s="1378"/>
    </row>
    <row r="434" ht="12.75">
      <c r="I434" s="1378"/>
    </row>
    <row r="435" ht="12.75">
      <c r="I435" s="1378"/>
    </row>
    <row r="436" ht="12.75">
      <c r="I436" s="1378"/>
    </row>
    <row r="437" ht="12.75">
      <c r="I437" s="1378"/>
    </row>
    <row r="438" ht="12.75">
      <c r="I438" s="1378"/>
    </row>
    <row r="439" ht="12.75">
      <c r="I439" s="1378"/>
    </row>
    <row r="440" ht="12.75">
      <c r="I440" s="1378"/>
    </row>
    <row r="441" ht="12.75">
      <c r="I441" s="1378"/>
    </row>
    <row r="442" ht="12.75">
      <c r="I442" s="1378"/>
    </row>
    <row r="443" ht="12.75">
      <c r="I443" s="1378"/>
    </row>
    <row r="444" ht="12.75">
      <c r="I444" s="1378"/>
    </row>
    <row r="445" ht="12.75">
      <c r="I445" s="1378"/>
    </row>
    <row r="446" ht="12.75">
      <c r="I446" s="1378"/>
    </row>
    <row r="447" ht="12.75">
      <c r="I447" s="1378"/>
    </row>
    <row r="448" ht="12.75">
      <c r="I448" s="1378"/>
    </row>
    <row r="449" ht="12.75">
      <c r="I449" s="1378"/>
    </row>
    <row r="450" ht="12.75">
      <c r="I450" s="1378"/>
    </row>
    <row r="451" ht="12.75">
      <c r="I451" s="1378"/>
    </row>
    <row r="452" ht="12.75">
      <c r="I452" s="1378"/>
    </row>
    <row r="453" ht="12.75">
      <c r="I453" s="1378"/>
    </row>
    <row r="454" ht="12.75">
      <c r="I454" s="1378"/>
    </row>
    <row r="455" ht="12.75">
      <c r="I455" s="1378"/>
    </row>
    <row r="456" ht="12.75">
      <c r="I456" s="1378"/>
    </row>
    <row r="457" ht="12.75">
      <c r="I457" s="1378"/>
    </row>
    <row r="458" ht="12.75">
      <c r="I458" s="1378"/>
    </row>
    <row r="459" ht="12.75">
      <c r="I459" s="1378"/>
    </row>
    <row r="460" ht="12.75">
      <c r="I460" s="1378"/>
    </row>
    <row r="461" ht="12.75">
      <c r="I461" s="1378"/>
    </row>
    <row r="462" ht="12.75">
      <c r="I462" s="1378"/>
    </row>
    <row r="463" ht="12.75">
      <c r="I463" s="1378"/>
    </row>
    <row r="464" ht="12.75">
      <c r="I464" s="1378"/>
    </row>
    <row r="465" ht="12.75">
      <c r="I465" s="1378"/>
    </row>
    <row r="466" ht="12.75">
      <c r="I466" s="1378"/>
    </row>
    <row r="467" ht="12.75">
      <c r="I467" s="1378"/>
    </row>
    <row r="468" ht="12.75">
      <c r="I468" s="1378"/>
    </row>
    <row r="469" ht="12.75">
      <c r="I469" s="1378"/>
    </row>
    <row r="470" ht="12.75">
      <c r="I470" s="1378"/>
    </row>
    <row r="471" ht="12.75">
      <c r="I471" s="1378"/>
    </row>
    <row r="472" ht="12.75">
      <c r="I472" s="1378"/>
    </row>
    <row r="473" ht="12.75">
      <c r="I473" s="1378"/>
    </row>
    <row r="474" ht="12.75">
      <c r="I474" s="1378"/>
    </row>
    <row r="475" ht="12.75">
      <c r="I475" s="1378"/>
    </row>
    <row r="476" ht="12.75">
      <c r="I476" s="1378"/>
    </row>
    <row r="477" ht="12.75">
      <c r="I477" s="1378"/>
    </row>
    <row r="478" ht="12.75">
      <c r="I478" s="1378"/>
    </row>
    <row r="479" ht="12.75">
      <c r="I479" s="1378"/>
    </row>
    <row r="480" ht="12.75">
      <c r="I480" s="1378"/>
    </row>
    <row r="481" ht="12.75">
      <c r="I481" s="1378"/>
    </row>
    <row r="482" ht="12.75">
      <c r="I482" s="1378"/>
    </row>
    <row r="483" ht="12.75">
      <c r="I483" s="1378"/>
    </row>
    <row r="484" ht="12.75">
      <c r="I484" s="1378"/>
    </row>
    <row r="485" ht="12.75">
      <c r="I485" s="1378"/>
    </row>
    <row r="486" ht="12.75">
      <c r="I486" s="1378"/>
    </row>
    <row r="487" ht="12.75">
      <c r="I487" s="1378"/>
    </row>
    <row r="488" ht="12.75">
      <c r="I488" s="1378"/>
    </row>
    <row r="489" ht="12.75">
      <c r="I489" s="1378"/>
    </row>
    <row r="490" ht="12.75">
      <c r="I490" s="1378"/>
    </row>
    <row r="491" ht="12.75">
      <c r="I491" s="1378"/>
    </row>
    <row r="492" ht="12.75">
      <c r="I492" s="1378"/>
    </row>
    <row r="493" ht="12.75">
      <c r="I493" s="1378"/>
    </row>
    <row r="494" ht="12.75">
      <c r="I494" s="1378"/>
    </row>
    <row r="495" ht="12.75">
      <c r="I495" s="1378"/>
    </row>
    <row r="496" ht="12.75">
      <c r="I496" s="1378"/>
    </row>
    <row r="497" ht="12.75">
      <c r="I497" s="1378"/>
    </row>
    <row r="498" ht="12.75">
      <c r="I498" s="1378"/>
    </row>
    <row r="499" ht="12.75">
      <c r="I499" s="1378"/>
    </row>
    <row r="500" ht="12.75">
      <c r="I500" s="1378"/>
    </row>
    <row r="501" ht="12.75">
      <c r="I501" s="1378"/>
    </row>
    <row r="502" ht="12.75">
      <c r="I502" s="1378"/>
    </row>
    <row r="503" ht="12.75">
      <c r="I503" s="1378"/>
    </row>
    <row r="504" ht="12.75">
      <c r="I504" s="1378"/>
    </row>
    <row r="505" ht="12.75">
      <c r="I505" s="1378"/>
    </row>
    <row r="506" ht="12.75">
      <c r="I506" s="1378"/>
    </row>
    <row r="507" ht="12.75">
      <c r="I507" s="1378"/>
    </row>
    <row r="508" ht="12.75">
      <c r="I508" s="1378"/>
    </row>
    <row r="509" ht="12.75">
      <c r="I509" s="1378"/>
    </row>
    <row r="510" ht="12.75">
      <c r="I510" s="1378"/>
    </row>
    <row r="511" ht="12.75">
      <c r="I511" s="1378"/>
    </row>
    <row r="512" ht="12.75">
      <c r="I512" s="1378"/>
    </row>
    <row r="513" ht="12.75">
      <c r="I513" s="1378"/>
    </row>
    <row r="514" ht="12.75">
      <c r="I514" s="1378"/>
    </row>
    <row r="515" ht="12.75">
      <c r="I515" s="1378"/>
    </row>
    <row r="516" ht="12.75">
      <c r="I516" s="1378"/>
    </row>
    <row r="517" ht="12.75">
      <c r="I517" s="1378"/>
    </row>
    <row r="518" ht="12.75">
      <c r="I518" s="1378"/>
    </row>
    <row r="519" ht="12.75">
      <c r="I519" s="1378"/>
    </row>
    <row r="520" ht="12.75">
      <c r="I520" s="1378"/>
    </row>
    <row r="521" ht="12.75">
      <c r="I521" s="1378"/>
    </row>
    <row r="522" ht="12.75">
      <c r="I522" s="1378"/>
    </row>
    <row r="523" ht="12.75">
      <c r="I523" s="1378"/>
    </row>
    <row r="524" ht="12.75">
      <c r="I524" s="1378"/>
    </row>
    <row r="525" ht="12.75">
      <c r="I525" s="1378"/>
    </row>
    <row r="526" ht="12.75">
      <c r="I526" s="1378"/>
    </row>
    <row r="527" ht="12.75">
      <c r="I527" s="1378"/>
    </row>
    <row r="528" ht="12.75">
      <c r="I528" s="1378"/>
    </row>
    <row r="529" ht="12.75">
      <c r="I529" s="1378"/>
    </row>
    <row r="530" ht="12.75">
      <c r="I530" s="1378"/>
    </row>
    <row r="531" ht="12.75">
      <c r="I531" s="1378"/>
    </row>
    <row r="532" ht="12.75">
      <c r="I532" s="1378"/>
    </row>
    <row r="533" ht="12.75">
      <c r="I533" s="1378"/>
    </row>
    <row r="534" ht="12.75">
      <c r="I534" s="1378"/>
    </row>
    <row r="535" ht="12.75">
      <c r="I535" s="1378"/>
    </row>
    <row r="536" ht="12.75">
      <c r="I536" s="1378"/>
    </row>
    <row r="537" ht="12.75">
      <c r="I537" s="1378"/>
    </row>
    <row r="538" ht="12.75">
      <c r="I538" s="1378"/>
    </row>
    <row r="539" ht="12.75">
      <c r="I539" s="1378"/>
    </row>
    <row r="540" ht="12.75">
      <c r="I540" s="1378"/>
    </row>
    <row r="541" ht="12.75">
      <c r="I541" s="1378"/>
    </row>
    <row r="542" ht="12.75">
      <c r="I542" s="1378"/>
    </row>
    <row r="543" ht="12.75">
      <c r="I543" s="1378"/>
    </row>
    <row r="544" ht="12.75">
      <c r="I544" s="1378"/>
    </row>
    <row r="545" ht="12.75">
      <c r="I545" s="1378"/>
    </row>
    <row r="546" ht="12.75">
      <c r="I546" s="1378"/>
    </row>
    <row r="547" ht="12.75">
      <c r="I547" s="1378"/>
    </row>
    <row r="548" ht="12.75">
      <c r="I548" s="1378"/>
    </row>
    <row r="549" ht="12.75">
      <c r="I549" s="1378"/>
    </row>
    <row r="550" ht="12.75">
      <c r="I550" s="1378"/>
    </row>
    <row r="551" ht="12.75">
      <c r="I551" s="1378"/>
    </row>
    <row r="552" ht="12.75">
      <c r="I552" s="1378"/>
    </row>
    <row r="553" ht="12.75">
      <c r="I553" s="1378"/>
    </row>
    <row r="554" ht="12.75">
      <c r="I554" s="1378"/>
    </row>
    <row r="555" ht="12.75">
      <c r="I555" s="1378"/>
    </row>
    <row r="556" ht="12.75">
      <c r="I556" s="1378"/>
    </row>
    <row r="557" ht="12.75">
      <c r="I557" s="1378"/>
    </row>
    <row r="558" ht="12.75">
      <c r="I558" s="1378"/>
    </row>
    <row r="559" ht="12.75">
      <c r="I559" s="1378"/>
    </row>
    <row r="560" ht="12.75">
      <c r="I560" s="1378"/>
    </row>
    <row r="561" ht="12.75">
      <c r="I561" s="1378"/>
    </row>
    <row r="562" ht="12.75">
      <c r="I562" s="1378"/>
    </row>
    <row r="563" ht="12.75">
      <c r="I563" s="1378"/>
    </row>
    <row r="564" ht="12.75">
      <c r="I564" s="1378"/>
    </row>
    <row r="565" ht="12.75">
      <c r="I565" s="1378"/>
    </row>
    <row r="566" ht="12.75">
      <c r="I566" s="1378"/>
    </row>
    <row r="567" ht="12.75">
      <c r="I567" s="1378"/>
    </row>
    <row r="568" ht="12.75">
      <c r="I568" s="1378"/>
    </row>
    <row r="569" ht="12.75">
      <c r="I569" s="1378"/>
    </row>
    <row r="570" ht="12.75">
      <c r="I570" s="1378"/>
    </row>
    <row r="571" ht="12.75">
      <c r="I571" s="1378"/>
    </row>
    <row r="572" ht="12.75">
      <c r="I572" s="1378"/>
    </row>
    <row r="573" ht="12.75">
      <c r="I573" s="1378"/>
    </row>
    <row r="574" ht="12.75">
      <c r="I574" s="1378"/>
    </row>
    <row r="575" ht="12.75">
      <c r="I575" s="1378"/>
    </row>
    <row r="576" ht="12.75">
      <c r="I576" s="1378"/>
    </row>
    <row r="577" ht="12.75">
      <c r="I577" s="1378"/>
    </row>
    <row r="578" ht="12.75">
      <c r="I578" s="1378"/>
    </row>
    <row r="579" ht="12.75">
      <c r="I579" s="1378"/>
    </row>
    <row r="580" ht="12.75">
      <c r="I580" s="1378"/>
    </row>
    <row r="581" ht="12.75">
      <c r="I581" s="1378"/>
    </row>
    <row r="582" ht="12.75">
      <c r="I582" s="1378"/>
    </row>
    <row r="583" ht="12.75">
      <c r="I583" s="1378"/>
    </row>
    <row r="584" ht="12.75">
      <c r="I584" s="1378"/>
    </row>
    <row r="585" ht="12.75">
      <c r="I585" s="1378"/>
    </row>
    <row r="586" ht="12.75">
      <c r="I586" s="1378"/>
    </row>
    <row r="587" ht="12.75">
      <c r="I587" s="1378"/>
    </row>
    <row r="588" ht="12.75">
      <c r="I588" s="1378"/>
    </row>
    <row r="589" ht="12.75">
      <c r="I589" s="1378"/>
    </row>
    <row r="590" ht="12.75">
      <c r="I590" s="1378"/>
    </row>
    <row r="591" ht="12.75">
      <c r="I591" s="1378"/>
    </row>
    <row r="592" ht="12.75">
      <c r="I592" s="1378"/>
    </row>
    <row r="593" ht="12.75">
      <c r="I593" s="1378"/>
    </row>
    <row r="594" ht="12.75">
      <c r="I594" s="1378"/>
    </row>
    <row r="595" ht="12.75">
      <c r="I595" s="1378"/>
    </row>
    <row r="596" ht="12.75">
      <c r="I596" s="1378"/>
    </row>
    <row r="597" ht="12.75">
      <c r="I597" s="1378"/>
    </row>
    <row r="598" ht="12.75">
      <c r="I598" s="1378"/>
    </row>
    <row r="599" ht="12.75">
      <c r="I599" s="1378"/>
    </row>
    <row r="600" ht="12.75">
      <c r="I600" s="1378"/>
    </row>
    <row r="601" ht="12.75">
      <c r="I601" s="1378"/>
    </row>
    <row r="602" ht="12.75">
      <c r="I602" s="1378"/>
    </row>
    <row r="603" ht="12.75">
      <c r="I603" s="1378"/>
    </row>
    <row r="604" ht="12.75">
      <c r="I604" s="1378"/>
    </row>
    <row r="605" ht="12.75">
      <c r="I605" s="1378"/>
    </row>
    <row r="606" ht="12.75">
      <c r="I606" s="1378"/>
    </row>
    <row r="607" ht="12.75">
      <c r="I607" s="1378"/>
    </row>
    <row r="608" ht="12.75">
      <c r="I608" s="1378"/>
    </row>
    <row r="609" ht="12.75">
      <c r="I609" s="1378"/>
    </row>
    <row r="610" ht="12.75">
      <c r="I610" s="1378"/>
    </row>
    <row r="611" ht="12.75">
      <c r="I611" s="1378"/>
    </row>
    <row r="612" ht="12.75">
      <c r="I612" s="1378"/>
    </row>
    <row r="613" ht="12.75">
      <c r="I613" s="1378"/>
    </row>
    <row r="614" ht="12.75">
      <c r="I614" s="1378"/>
    </row>
    <row r="615" ht="12.75">
      <c r="I615" s="1378"/>
    </row>
    <row r="616" ht="12.75">
      <c r="I616" s="1378"/>
    </row>
    <row r="617" ht="12.75">
      <c r="I617" s="1378"/>
    </row>
    <row r="618" ht="12.75">
      <c r="I618" s="1378"/>
    </row>
    <row r="619" ht="12.75">
      <c r="I619" s="1378"/>
    </row>
    <row r="620" ht="12.75">
      <c r="I620" s="1378"/>
    </row>
    <row r="621" ht="12.75">
      <c r="I621" s="1378"/>
    </row>
    <row r="622" ht="12.75">
      <c r="I622" s="1378"/>
    </row>
    <row r="623" ht="12.75">
      <c r="I623" s="1378"/>
    </row>
    <row r="624" ht="12.75">
      <c r="I624" s="1378"/>
    </row>
    <row r="625" ht="12.75">
      <c r="I625" s="1378"/>
    </row>
    <row r="626" ht="12.75">
      <c r="I626" s="1378"/>
    </row>
    <row r="627" ht="12.75">
      <c r="I627" s="1378"/>
    </row>
    <row r="628" ht="12.75">
      <c r="I628" s="1378"/>
    </row>
    <row r="629" ht="12.75">
      <c r="I629" s="1378"/>
    </row>
    <row r="630" ht="12.75">
      <c r="I630" s="1378"/>
    </row>
    <row r="631" ht="12.75">
      <c r="I631" s="1378"/>
    </row>
    <row r="632" ht="12.75">
      <c r="I632" s="1378"/>
    </row>
    <row r="633" ht="12.75">
      <c r="I633" s="1378"/>
    </row>
    <row r="634" ht="12.75">
      <c r="I634" s="1378"/>
    </row>
    <row r="635" ht="12.75">
      <c r="I635" s="1378"/>
    </row>
    <row r="636" ht="12.75">
      <c r="I636" s="1378"/>
    </row>
    <row r="637" ht="12.75">
      <c r="I637" s="1378"/>
    </row>
    <row r="638" ht="12.75">
      <c r="I638" s="1378"/>
    </row>
    <row r="639" ht="12.75">
      <c r="I639" s="1378"/>
    </row>
    <row r="640" ht="12.75">
      <c r="I640" s="1378"/>
    </row>
    <row r="641" ht="12.75">
      <c r="I641" s="1378"/>
    </row>
    <row r="642" ht="12.75">
      <c r="I642" s="1378"/>
    </row>
    <row r="643" ht="12.75">
      <c r="I643" s="1378"/>
    </row>
    <row r="644" ht="12.75">
      <c r="I644" s="1378"/>
    </row>
    <row r="645" ht="12.75">
      <c r="I645" s="1378"/>
    </row>
    <row r="646" ht="12.75">
      <c r="I646" s="1378"/>
    </row>
    <row r="647" ht="12.75">
      <c r="I647" s="1378"/>
    </row>
    <row r="648" ht="12.75">
      <c r="I648" s="1378"/>
    </row>
    <row r="649" ht="12.75">
      <c r="I649" s="1378"/>
    </row>
    <row r="650" ht="12.75">
      <c r="I650" s="1378"/>
    </row>
    <row r="651" ht="12.75">
      <c r="I651" s="1378"/>
    </row>
    <row r="652" ht="12.75">
      <c r="I652" s="1378"/>
    </row>
    <row r="653" ht="12.75">
      <c r="I653" s="1378"/>
    </row>
    <row r="654" ht="12.75">
      <c r="I654" s="1378"/>
    </row>
    <row r="655" ht="12.75">
      <c r="I655" s="1378"/>
    </row>
    <row r="656" ht="12.75">
      <c r="I656" s="1378"/>
    </row>
    <row r="657" ht="12.75">
      <c r="I657" s="1378"/>
    </row>
    <row r="658" ht="12.75">
      <c r="I658" s="1378"/>
    </row>
    <row r="659" ht="12.75">
      <c r="I659" s="1378"/>
    </row>
    <row r="660" ht="12.75">
      <c r="I660" s="1378"/>
    </row>
    <row r="661" ht="12.75">
      <c r="I661" s="1378"/>
    </row>
    <row r="662" ht="12.75">
      <c r="I662" s="1378"/>
    </row>
    <row r="663" ht="12.75">
      <c r="I663" s="1378"/>
    </row>
    <row r="664" ht="12.75">
      <c r="I664" s="1378"/>
    </row>
    <row r="665" ht="12.75">
      <c r="I665" s="1378"/>
    </row>
    <row r="666" ht="12.75">
      <c r="I666" s="1378"/>
    </row>
    <row r="667" ht="12.75">
      <c r="I667" s="1378"/>
    </row>
    <row r="668" ht="12.75">
      <c r="I668" s="1378"/>
    </row>
    <row r="669" ht="12.75">
      <c r="I669" s="1378"/>
    </row>
    <row r="670" ht="12.75">
      <c r="I670" s="1378"/>
    </row>
    <row r="671" ht="12.75">
      <c r="I671" s="1378"/>
    </row>
    <row r="672" ht="12.75">
      <c r="I672" s="1378"/>
    </row>
    <row r="673" ht="12.75">
      <c r="I673" s="1378"/>
    </row>
    <row r="674" ht="12.75">
      <c r="I674" s="1378"/>
    </row>
    <row r="675" ht="12.75">
      <c r="I675" s="1378"/>
    </row>
    <row r="676" ht="12.75">
      <c r="I676" s="1378"/>
    </row>
    <row r="677" ht="12.75">
      <c r="I677" s="1378"/>
    </row>
    <row r="678" ht="12.75">
      <c r="I678" s="1378"/>
    </row>
    <row r="679" ht="12.75">
      <c r="I679" s="1378"/>
    </row>
    <row r="680" ht="12.75">
      <c r="I680" s="1378"/>
    </row>
    <row r="681" ht="12.75">
      <c r="I681" s="1378"/>
    </row>
    <row r="682" ht="12.75">
      <c r="I682" s="1378"/>
    </row>
    <row r="683" ht="12.75">
      <c r="I683" s="1378"/>
    </row>
    <row r="684" ht="12.75">
      <c r="I684" s="1378"/>
    </row>
    <row r="685" ht="12.75">
      <c r="I685" s="1378"/>
    </row>
    <row r="686" ht="12.75">
      <c r="I686" s="1378"/>
    </row>
    <row r="687" ht="12.75">
      <c r="I687" s="1378"/>
    </row>
    <row r="688" ht="12.75">
      <c r="I688" s="1378"/>
    </row>
    <row r="689" ht="12.75">
      <c r="I689" s="1378"/>
    </row>
    <row r="690" ht="12.75">
      <c r="I690" s="1378"/>
    </row>
    <row r="691" ht="12.75">
      <c r="I691" s="1378"/>
    </row>
    <row r="692" ht="12.75">
      <c r="I692" s="1378"/>
    </row>
    <row r="693" ht="12.75">
      <c r="I693" s="1378"/>
    </row>
    <row r="694" ht="12.75">
      <c r="I694" s="1378"/>
    </row>
    <row r="695" ht="12.75">
      <c r="I695" s="1378"/>
    </row>
    <row r="696" ht="12.75">
      <c r="I696" s="1378"/>
    </row>
    <row r="697" ht="12.75">
      <c r="I697" s="1378"/>
    </row>
    <row r="698" ht="12.75">
      <c r="I698" s="1378"/>
    </row>
    <row r="699" ht="12.75">
      <c r="I699" s="1378"/>
    </row>
    <row r="700" ht="12.75">
      <c r="I700" s="1378"/>
    </row>
    <row r="701" ht="12.75">
      <c r="I701" s="1378"/>
    </row>
    <row r="702" ht="12.75">
      <c r="I702" s="1378"/>
    </row>
    <row r="703" ht="12.75">
      <c r="I703" s="1378"/>
    </row>
    <row r="704" ht="12.75">
      <c r="I704" s="1378"/>
    </row>
    <row r="705" ht="12.75">
      <c r="I705" s="1378"/>
    </row>
    <row r="706" ht="12.75">
      <c r="I706" s="1378"/>
    </row>
    <row r="707" ht="12.75">
      <c r="I707" s="1378"/>
    </row>
    <row r="708" ht="12.75">
      <c r="I708" s="1378"/>
    </row>
    <row r="709" ht="12.75">
      <c r="I709" s="1378"/>
    </row>
    <row r="710" ht="12.75">
      <c r="I710" s="1378"/>
    </row>
    <row r="711" ht="12.75">
      <c r="I711" s="1378"/>
    </row>
    <row r="712" ht="12.75">
      <c r="I712" s="1378"/>
    </row>
    <row r="713" ht="12.75">
      <c r="I713" s="1378"/>
    </row>
    <row r="714" ht="12.75">
      <c r="I714" s="1378"/>
    </row>
    <row r="715" ht="12.75">
      <c r="I715" s="1378"/>
    </row>
    <row r="716" ht="12.75">
      <c r="I716" s="1378"/>
    </row>
    <row r="717" ht="12.75">
      <c r="I717" s="1378"/>
    </row>
    <row r="718" ht="12.75">
      <c r="I718" s="1378"/>
    </row>
    <row r="719" ht="12.75">
      <c r="I719" s="1378"/>
    </row>
    <row r="720" ht="12.75">
      <c r="I720" s="1378"/>
    </row>
    <row r="721" ht="12.75">
      <c r="I721" s="1378"/>
    </row>
    <row r="722" ht="12.75">
      <c r="I722" s="1378"/>
    </row>
    <row r="723" ht="12.75">
      <c r="I723" s="1378"/>
    </row>
    <row r="724" ht="12.75">
      <c r="I724" s="1378"/>
    </row>
    <row r="725" ht="12.75">
      <c r="I725" s="1378"/>
    </row>
    <row r="726" ht="12.75">
      <c r="I726" s="1378"/>
    </row>
    <row r="727" ht="12.75">
      <c r="I727" s="1378"/>
    </row>
    <row r="728" ht="12.75">
      <c r="I728" s="1378"/>
    </row>
    <row r="729" ht="12.75">
      <c r="I729" s="1378"/>
    </row>
    <row r="730" ht="12.75">
      <c r="I730" s="1378"/>
    </row>
    <row r="731" ht="12.75">
      <c r="I731" s="1378"/>
    </row>
    <row r="732" ht="12.75">
      <c r="I732" s="1378"/>
    </row>
    <row r="733" ht="12.75">
      <c r="I733" s="1378"/>
    </row>
    <row r="734" ht="12.75">
      <c r="I734" s="1378"/>
    </row>
    <row r="735" ht="12.75">
      <c r="I735" s="1378"/>
    </row>
    <row r="736" ht="12.75">
      <c r="I736" s="1378"/>
    </row>
    <row r="737" ht="12.75">
      <c r="I737" s="1378"/>
    </row>
    <row r="738" ht="12.75">
      <c r="I738" s="1378"/>
    </row>
    <row r="739" ht="12.75">
      <c r="I739" s="1378"/>
    </row>
    <row r="740" ht="12.75">
      <c r="I740" s="1378"/>
    </row>
    <row r="741" ht="12.75">
      <c r="I741" s="1378"/>
    </row>
    <row r="742" ht="12.75">
      <c r="I742" s="1378"/>
    </row>
    <row r="743" ht="12.75">
      <c r="I743" s="1378"/>
    </row>
    <row r="744" ht="12.75">
      <c r="I744" s="1378"/>
    </row>
    <row r="745" ht="12.75">
      <c r="I745" s="1378"/>
    </row>
    <row r="746" ht="12.75">
      <c r="I746" s="1378"/>
    </row>
    <row r="747" ht="12.75">
      <c r="I747" s="1378"/>
    </row>
    <row r="748" ht="12.75">
      <c r="I748" s="1378"/>
    </row>
    <row r="749" ht="12.75">
      <c r="I749" s="1378"/>
    </row>
    <row r="750" ht="12.75">
      <c r="I750" s="1378"/>
    </row>
    <row r="751" ht="12.75">
      <c r="I751" s="1378"/>
    </row>
    <row r="752" ht="12.75">
      <c r="I752" s="1378"/>
    </row>
    <row r="753" ht="12.75">
      <c r="I753" s="1378"/>
    </row>
    <row r="754" ht="12.75">
      <c r="I754" s="1378"/>
    </row>
    <row r="755" ht="12.75">
      <c r="I755" s="1378"/>
    </row>
    <row r="756" ht="12.75">
      <c r="I756" s="1378"/>
    </row>
    <row r="757" ht="12.75">
      <c r="I757" s="1378"/>
    </row>
    <row r="758" ht="12.75">
      <c r="I758" s="1378"/>
    </row>
    <row r="759" ht="12.75">
      <c r="I759" s="1378"/>
    </row>
    <row r="760" ht="12.75">
      <c r="I760" s="1378"/>
    </row>
    <row r="761" ht="12.75">
      <c r="I761" s="1378"/>
    </row>
    <row r="762" ht="12.75">
      <c r="I762" s="1378"/>
    </row>
    <row r="763" ht="12.75">
      <c r="I763" s="1378"/>
    </row>
    <row r="764" ht="12.75">
      <c r="I764" s="1378"/>
    </row>
    <row r="765" ht="12.75">
      <c r="I765" s="1378"/>
    </row>
    <row r="766" ht="12.75">
      <c r="I766" s="1378"/>
    </row>
    <row r="767" ht="12.75">
      <c r="I767" s="1378"/>
    </row>
    <row r="768" ht="12.75">
      <c r="I768" s="1378"/>
    </row>
    <row r="769" ht="12.75">
      <c r="I769" s="1378"/>
    </row>
    <row r="770" ht="12.75">
      <c r="I770" s="1378"/>
    </row>
    <row r="771" ht="12.75">
      <c r="I771" s="1378"/>
    </row>
    <row r="772" ht="12.75">
      <c r="I772" s="1378"/>
    </row>
    <row r="773" ht="12.75">
      <c r="I773" s="1378"/>
    </row>
    <row r="774" ht="12.75">
      <c r="I774" s="1378"/>
    </row>
    <row r="775" ht="12.75">
      <c r="I775" s="1378"/>
    </row>
    <row r="776" ht="12.75">
      <c r="I776" s="1378"/>
    </row>
    <row r="777" ht="12.75">
      <c r="I777" s="1378"/>
    </row>
    <row r="778" ht="12.75">
      <c r="I778" s="1378"/>
    </row>
    <row r="779" ht="12.75">
      <c r="I779" s="1378"/>
    </row>
    <row r="780" ht="12.75">
      <c r="I780" s="1378"/>
    </row>
    <row r="781" ht="12.75">
      <c r="I781" s="1378"/>
    </row>
  </sheetData>
  <sheetProtection/>
  <mergeCells count="7">
    <mergeCell ref="A2:I2"/>
    <mergeCell ref="A3:I3"/>
    <mergeCell ref="H4:I4"/>
    <mergeCell ref="B5:C5"/>
    <mergeCell ref="D5:E5"/>
    <mergeCell ref="F5:G5"/>
    <mergeCell ref="H5:I5"/>
  </mergeCells>
  <printOptions/>
  <pageMargins left="0.71" right="0.24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zoomScalePageLayoutView="0" workbookViewId="0" topLeftCell="A1">
      <selection activeCell="F5" sqref="F5:G5"/>
    </sheetView>
  </sheetViews>
  <sheetFormatPr defaultColWidth="9.140625" defaultRowHeight="12.75"/>
  <cols>
    <col min="1" max="1" width="54.00390625" style="18" customWidth="1"/>
    <col min="2" max="5" width="10.8515625" style="18" bestFit="1" customWidth="1"/>
    <col min="6" max="6" width="10.00390625" style="18" bestFit="1" customWidth="1"/>
    <col min="7" max="7" width="9.421875" style="18" bestFit="1" customWidth="1"/>
    <col min="8" max="8" width="10.00390625" style="18" bestFit="1" customWidth="1"/>
    <col min="9" max="9" width="9.421875" style="18" bestFit="1" customWidth="1"/>
    <col min="10" max="16384" width="9.140625" style="18" customWidth="1"/>
  </cols>
  <sheetData>
    <row r="1" spans="1:9" ht="12.75">
      <c r="A1" s="184" t="s">
        <v>440</v>
      </c>
      <c r="B1" s="146"/>
      <c r="C1" s="146"/>
      <c r="D1" s="146"/>
      <c r="E1" s="146"/>
      <c r="F1" s="146"/>
      <c r="G1" s="146"/>
      <c r="H1" s="146"/>
      <c r="I1" s="146"/>
    </row>
    <row r="2" spans="1:10" s="365" customFormat="1" ht="15.75">
      <c r="A2" s="1645" t="s">
        <v>878</v>
      </c>
      <c r="B2" s="1645"/>
      <c r="C2" s="1645"/>
      <c r="D2" s="1645"/>
      <c r="E2" s="1645"/>
      <c r="F2" s="1645"/>
      <c r="G2" s="1645"/>
      <c r="H2" s="1645"/>
      <c r="I2" s="1645"/>
      <c r="J2" s="1448"/>
    </row>
    <row r="3" spans="1:9" ht="12.75">
      <c r="A3" s="104"/>
      <c r="B3" s="104"/>
      <c r="C3" s="104"/>
      <c r="D3" s="104"/>
      <c r="E3" s="104"/>
      <c r="F3" s="104"/>
      <c r="G3" s="104"/>
      <c r="I3" s="103" t="s">
        <v>931</v>
      </c>
    </row>
    <row r="4" spans="1:9" ht="12.75">
      <c r="A4" s="1315"/>
      <c r="B4" s="1315">
        <v>2007</v>
      </c>
      <c r="C4" s="1315">
        <v>2007</v>
      </c>
      <c r="D4" s="1315">
        <v>2008</v>
      </c>
      <c r="E4" s="1315">
        <v>2008</v>
      </c>
      <c r="F4" s="1648" t="str">
        <f>'A&amp;L of Com'!F4:K4</f>
        <v> Changes in the First Two Months of </v>
      </c>
      <c r="G4" s="1649"/>
      <c r="H4" s="1649"/>
      <c r="I4" s="1650"/>
    </row>
    <row r="5" spans="1:9" ht="12.75">
      <c r="A5" s="1316" t="s">
        <v>1331</v>
      </c>
      <c r="B5" s="1316" t="s">
        <v>405</v>
      </c>
      <c r="C5" s="1316" t="str">
        <f>'A&amp;L of Com'!C6</f>
        <v>Sept</v>
      </c>
      <c r="D5" s="1316" t="s">
        <v>405</v>
      </c>
      <c r="E5" s="1316" t="str">
        <f>C5</f>
        <v>Sept</v>
      </c>
      <c r="F5" s="1646" t="s">
        <v>512</v>
      </c>
      <c r="G5" s="1647"/>
      <c r="H5" s="1646" t="s">
        <v>1279</v>
      </c>
      <c r="I5" s="1647"/>
    </row>
    <row r="6" spans="1:9" ht="12.75">
      <c r="A6" s="1317"/>
      <c r="B6" s="1322"/>
      <c r="C6" s="1322"/>
      <c r="D6" s="1322"/>
      <c r="E6" s="1322"/>
      <c r="F6" s="1301" t="s">
        <v>1287</v>
      </c>
      <c r="G6" s="1301" t="s">
        <v>150</v>
      </c>
      <c r="H6" s="1301" t="s">
        <v>1287</v>
      </c>
      <c r="I6" s="1301" t="s">
        <v>150</v>
      </c>
    </row>
    <row r="7" spans="1:9" s="104" customFormat="1" ht="12.75">
      <c r="A7" s="1302" t="s">
        <v>1332</v>
      </c>
      <c r="B7" s="1007">
        <v>13881.977000000003</v>
      </c>
      <c r="C7" s="1007">
        <v>13629.389000000001</v>
      </c>
      <c r="D7" s="1007">
        <v>13880.233353044061</v>
      </c>
      <c r="E7" s="1007">
        <v>14754.313651040002</v>
      </c>
      <c r="F7" s="1007">
        <v>-252.58800000000156</v>
      </c>
      <c r="G7" s="1007">
        <v>-1.8195391045526261</v>
      </c>
      <c r="H7" s="1007">
        <v>874.0802979959408</v>
      </c>
      <c r="I7" s="1007">
        <v>6.297302615623872</v>
      </c>
    </row>
    <row r="8" spans="1:9" s="20" customFormat="1" ht="12.75">
      <c r="A8" s="98" t="s">
        <v>1333</v>
      </c>
      <c r="B8" s="804">
        <v>559.639</v>
      </c>
      <c r="C8" s="804">
        <v>552.4560000000001</v>
      </c>
      <c r="D8" s="804">
        <v>825.7310169071221</v>
      </c>
      <c r="E8" s="804">
        <v>730.2895672300001</v>
      </c>
      <c r="F8" s="804">
        <v>-7.182999999999879</v>
      </c>
      <c r="G8" s="804">
        <v>-1.2835059743870387</v>
      </c>
      <c r="H8" s="804">
        <v>-95.44144967712202</v>
      </c>
      <c r="I8" s="804">
        <v>-11.558418870422212</v>
      </c>
    </row>
    <row r="9" spans="1:9" s="20" customFormat="1" ht="12.75">
      <c r="A9" s="705" t="s">
        <v>1334</v>
      </c>
      <c r="B9" s="806">
        <v>733.1909999999999</v>
      </c>
      <c r="C9" s="806">
        <v>721.169</v>
      </c>
      <c r="D9" s="806">
        <v>714.6877405269396</v>
      </c>
      <c r="E9" s="806">
        <v>673.42447297</v>
      </c>
      <c r="F9" s="806">
        <v>-12.021999999999935</v>
      </c>
      <c r="G9" s="806">
        <v>-1.639681883711057</v>
      </c>
      <c r="H9" s="806">
        <v>-41.26326755693958</v>
      </c>
      <c r="I9" s="806">
        <v>-5.773607859359132</v>
      </c>
    </row>
    <row r="10" spans="1:9" s="20" customFormat="1" ht="12.75">
      <c r="A10" s="705" t="s">
        <v>1335</v>
      </c>
      <c r="B10" s="806">
        <v>1061.859</v>
      </c>
      <c r="C10" s="806">
        <v>1078.765</v>
      </c>
      <c r="D10" s="806">
        <v>896.69607079</v>
      </c>
      <c r="E10" s="806">
        <v>976.3309129000002</v>
      </c>
      <c r="F10" s="806">
        <v>16.906000000000176</v>
      </c>
      <c r="G10" s="806">
        <v>1.5921134538578265</v>
      </c>
      <c r="H10" s="806">
        <v>79.63484211000014</v>
      </c>
      <c r="I10" s="806">
        <v>8.880917927948639</v>
      </c>
    </row>
    <row r="11" spans="1:9" s="20" customFormat="1" ht="12.75">
      <c r="A11" s="705" t="s">
        <v>1336</v>
      </c>
      <c r="B11" s="806">
        <v>9.425</v>
      </c>
      <c r="C11" s="806">
        <v>-10.953</v>
      </c>
      <c r="D11" s="806">
        <v>32.480778889999996</v>
      </c>
      <c r="E11" s="806">
        <v>22.15729961</v>
      </c>
      <c r="F11" s="806">
        <v>-20.378</v>
      </c>
      <c r="G11" s="806">
        <v>-216.2122015915119</v>
      </c>
      <c r="H11" s="806">
        <v>-10.323479279999997</v>
      </c>
      <c r="I11" s="806">
        <v>-31.78334889985761</v>
      </c>
    </row>
    <row r="12" spans="1:9" s="20" customFormat="1" ht="12.75">
      <c r="A12" s="706" t="s">
        <v>1337</v>
      </c>
      <c r="B12" s="814">
        <v>11517.863000000001</v>
      </c>
      <c r="C12" s="814">
        <v>11287.952000000001</v>
      </c>
      <c r="D12" s="814">
        <v>11410.63774593</v>
      </c>
      <c r="E12" s="814">
        <v>12352.11139833</v>
      </c>
      <c r="F12" s="814">
        <v>-229.91100000000006</v>
      </c>
      <c r="G12" s="814">
        <v>-1.9961254965439337</v>
      </c>
      <c r="H12" s="814">
        <v>941.4736524</v>
      </c>
      <c r="I12" s="814">
        <v>8.250841656381645</v>
      </c>
    </row>
    <row r="13" spans="1:9" s="104" customFormat="1" ht="12.75">
      <c r="A13" s="1302" t="s">
        <v>1338</v>
      </c>
      <c r="B13" s="1007">
        <v>1315.0189999999998</v>
      </c>
      <c r="C13" s="1007">
        <v>1306.215</v>
      </c>
      <c r="D13" s="1007">
        <v>1954.9855188013003</v>
      </c>
      <c r="E13" s="1007">
        <v>1903.2354050499998</v>
      </c>
      <c r="F13" s="1007">
        <v>-8.80399999999986</v>
      </c>
      <c r="G13" s="1007">
        <v>-0.6694960300953721</v>
      </c>
      <c r="H13" s="1007">
        <v>-51.75011375130043</v>
      </c>
      <c r="I13" s="1007">
        <v>-2.647084249658843</v>
      </c>
    </row>
    <row r="14" spans="1:9" s="20" customFormat="1" ht="12.75">
      <c r="A14" s="98" t="s">
        <v>1339</v>
      </c>
      <c r="B14" s="804">
        <v>594.825</v>
      </c>
      <c r="C14" s="804">
        <v>585.777</v>
      </c>
      <c r="D14" s="804">
        <v>1183.214</v>
      </c>
      <c r="E14" s="804">
        <v>1110.4282853199998</v>
      </c>
      <c r="F14" s="804">
        <v>-9.048000000000002</v>
      </c>
      <c r="G14" s="804">
        <v>-1.5211196570419871</v>
      </c>
      <c r="H14" s="804">
        <v>-72.78571468000018</v>
      </c>
      <c r="I14" s="804">
        <v>-6.151525816969727</v>
      </c>
    </row>
    <row r="15" spans="1:9" s="20" customFormat="1" ht="12.75">
      <c r="A15" s="705" t="s">
        <v>1340</v>
      </c>
      <c r="B15" s="806">
        <v>27.458000000000006</v>
      </c>
      <c r="C15" s="806">
        <v>22.458999999999996</v>
      </c>
      <c r="D15" s="806">
        <v>27.391</v>
      </c>
      <c r="E15" s="806">
        <v>23.058</v>
      </c>
      <c r="F15" s="806">
        <v>-4.999000000000009</v>
      </c>
      <c r="G15" s="806">
        <v>-18.20598732609807</v>
      </c>
      <c r="H15" s="806">
        <v>-4.332999999999998</v>
      </c>
      <c r="I15" s="806">
        <v>-15.819064656273953</v>
      </c>
    </row>
    <row r="16" spans="1:9" s="20" customFormat="1" ht="12.75">
      <c r="A16" s="705" t="s">
        <v>1341</v>
      </c>
      <c r="B16" s="806">
        <v>120.482</v>
      </c>
      <c r="C16" s="806">
        <v>123.19</v>
      </c>
      <c r="D16" s="806">
        <v>101.71045168</v>
      </c>
      <c r="E16" s="806">
        <v>102.753449</v>
      </c>
      <c r="F16" s="806">
        <v>2.7079999999999984</v>
      </c>
      <c r="G16" s="806">
        <v>2.247638651416808</v>
      </c>
      <c r="H16" s="806">
        <v>1.0429973199999978</v>
      </c>
      <c r="I16" s="806">
        <v>1.0254573672344522</v>
      </c>
    </row>
    <row r="17" spans="1:9" s="20" customFormat="1" ht="12.75">
      <c r="A17" s="705" t="s">
        <v>1342</v>
      </c>
      <c r="B17" s="806">
        <v>5.2</v>
      </c>
      <c r="C17" s="806">
        <v>13.732999999999999</v>
      </c>
      <c r="D17" s="806">
        <v>13.795</v>
      </c>
      <c r="E17" s="806">
        <v>14.566999999999998</v>
      </c>
      <c r="F17" s="806">
        <v>8.532999999999998</v>
      </c>
      <c r="G17" s="806">
        <v>164.09615384615378</v>
      </c>
      <c r="H17" s="806">
        <v>0.7719999999999985</v>
      </c>
      <c r="I17" s="806">
        <v>5.596230518303722</v>
      </c>
    </row>
    <row r="18" spans="1:9" s="20" customFormat="1" ht="12.75">
      <c r="A18" s="705" t="s">
        <v>1343</v>
      </c>
      <c r="B18" s="806">
        <v>8.431999999999999</v>
      </c>
      <c r="C18" s="806">
        <v>10.347</v>
      </c>
      <c r="D18" s="806">
        <v>3.3560000000000003</v>
      </c>
      <c r="E18" s="806">
        <v>40.296</v>
      </c>
      <c r="F18" s="806">
        <v>1.915</v>
      </c>
      <c r="G18" s="806">
        <v>22.711100569259976</v>
      </c>
      <c r="H18" s="806">
        <v>36.94</v>
      </c>
      <c r="I18" s="806">
        <v>1100.7151370679378</v>
      </c>
    </row>
    <row r="19" spans="1:9" s="20" customFormat="1" ht="12.75">
      <c r="A19" s="705" t="s">
        <v>1344</v>
      </c>
      <c r="B19" s="806">
        <v>446.154</v>
      </c>
      <c r="C19" s="806">
        <v>443.0009999999999</v>
      </c>
      <c r="D19" s="806">
        <v>506.4930671213</v>
      </c>
      <c r="E19" s="806">
        <v>495.77567073</v>
      </c>
      <c r="F19" s="806">
        <v>-3.153000000000077</v>
      </c>
      <c r="G19" s="806">
        <v>-0.7067066528597921</v>
      </c>
      <c r="H19" s="806">
        <v>-10.717396391299985</v>
      </c>
      <c r="I19" s="806">
        <v>-2.11600061027751</v>
      </c>
    </row>
    <row r="20" spans="1:9" s="20" customFormat="1" ht="12.75">
      <c r="A20" s="706" t="s">
        <v>1345</v>
      </c>
      <c r="B20" s="814">
        <v>112.46799999999999</v>
      </c>
      <c r="C20" s="814">
        <v>107.70800000000001</v>
      </c>
      <c r="D20" s="814">
        <v>119.02600000000002</v>
      </c>
      <c r="E20" s="814">
        <v>116.357</v>
      </c>
      <c r="F20" s="814">
        <v>-4.759999999999977</v>
      </c>
      <c r="G20" s="814">
        <v>-4.2323149695913305</v>
      </c>
      <c r="H20" s="814">
        <v>-2.6690000000000254</v>
      </c>
      <c r="I20" s="814">
        <v>-2.242367213886063</v>
      </c>
    </row>
    <row r="21" spans="1:9" s="104" customFormat="1" ht="12.75">
      <c r="A21" s="1302" t="s">
        <v>1346</v>
      </c>
      <c r="B21" s="1007">
        <v>62369.62800000001</v>
      </c>
      <c r="C21" s="1007">
        <v>64997.18199999999</v>
      </c>
      <c r="D21" s="1007">
        <v>74889.75483891988</v>
      </c>
      <c r="E21" s="1007">
        <v>79556.24141244745</v>
      </c>
      <c r="F21" s="1007">
        <v>2627.553999999982</v>
      </c>
      <c r="G21" s="1007">
        <v>4.212874253474754</v>
      </c>
      <c r="H21" s="1007">
        <v>4666.486573527567</v>
      </c>
      <c r="I21" s="1007">
        <v>6.231141473976911</v>
      </c>
    </row>
    <row r="22" spans="1:9" s="20" customFormat="1" ht="12.75">
      <c r="A22" s="98" t="s">
        <v>1347</v>
      </c>
      <c r="B22" s="804">
        <v>12881.166</v>
      </c>
      <c r="C22" s="804">
        <v>13486.378</v>
      </c>
      <c r="D22" s="804">
        <v>15366.53409425903</v>
      </c>
      <c r="E22" s="804">
        <v>15020.48767925</v>
      </c>
      <c r="F22" s="804">
        <v>605.2120000000014</v>
      </c>
      <c r="G22" s="804">
        <v>4.698425592838423</v>
      </c>
      <c r="H22" s="804">
        <v>-346.04641500903017</v>
      </c>
      <c r="I22" s="804">
        <v>-2.2519483761684023</v>
      </c>
    </row>
    <row r="23" spans="1:9" s="20" customFormat="1" ht="12.75">
      <c r="A23" s="705" t="s">
        <v>1348</v>
      </c>
      <c r="B23" s="806">
        <v>1460.4009999999998</v>
      </c>
      <c r="C23" s="806">
        <v>1208.027</v>
      </c>
      <c r="D23" s="806">
        <v>1268.17308322</v>
      </c>
      <c r="E23" s="806">
        <v>1258.9877317</v>
      </c>
      <c r="F23" s="806">
        <v>-252.3739999999998</v>
      </c>
      <c r="G23" s="806">
        <v>-17.281144014554894</v>
      </c>
      <c r="H23" s="806">
        <v>-9.18535152000004</v>
      </c>
      <c r="I23" s="806">
        <v>-0.7242979402052633</v>
      </c>
    </row>
    <row r="24" spans="1:9" s="20" customFormat="1" ht="12.75">
      <c r="A24" s="705" t="s">
        <v>1349</v>
      </c>
      <c r="B24" s="806">
        <v>1660.613</v>
      </c>
      <c r="C24" s="806">
        <v>1723.5220000000002</v>
      </c>
      <c r="D24" s="806">
        <v>2367.0334193393414</v>
      </c>
      <c r="E24" s="806">
        <v>2554.7148157399997</v>
      </c>
      <c r="F24" s="806">
        <v>62.909000000000106</v>
      </c>
      <c r="G24" s="806">
        <v>3.7882998627615287</v>
      </c>
      <c r="H24" s="806">
        <v>187.6813964006583</v>
      </c>
      <c r="I24" s="806">
        <v>7.9289711276253</v>
      </c>
    </row>
    <row r="25" spans="1:9" s="20" customFormat="1" ht="12.75">
      <c r="A25" s="705" t="s">
        <v>1350</v>
      </c>
      <c r="B25" s="806">
        <v>1217.29</v>
      </c>
      <c r="C25" s="806">
        <v>1184.325</v>
      </c>
      <c r="D25" s="806">
        <v>1242.41473496</v>
      </c>
      <c r="E25" s="806">
        <v>1528.0621135100002</v>
      </c>
      <c r="F25" s="806">
        <v>-32.96499999999992</v>
      </c>
      <c r="G25" s="806">
        <v>-2.70806463537858</v>
      </c>
      <c r="H25" s="806">
        <v>285.6473785500002</v>
      </c>
      <c r="I25" s="806">
        <v>22.991306406165307</v>
      </c>
    </row>
    <row r="26" spans="1:9" s="20" customFormat="1" ht="12.75">
      <c r="A26" s="705" t="s">
        <v>1351</v>
      </c>
      <c r="B26" s="806">
        <v>443.323</v>
      </c>
      <c r="C26" s="806">
        <v>539.197</v>
      </c>
      <c r="D26" s="806">
        <v>1124.6186843793414</v>
      </c>
      <c r="E26" s="806">
        <v>1026.65270223</v>
      </c>
      <c r="F26" s="806">
        <v>95.87400000000002</v>
      </c>
      <c r="G26" s="806">
        <v>21.626218355465436</v>
      </c>
      <c r="H26" s="806">
        <v>-97.96598214934147</v>
      </c>
      <c r="I26" s="806">
        <v>-8.711039884901725</v>
      </c>
    </row>
    <row r="27" spans="1:9" s="20" customFormat="1" ht="12.75">
      <c r="A27" s="705" t="s">
        <v>1352</v>
      </c>
      <c r="B27" s="806">
        <v>101.76599999999999</v>
      </c>
      <c r="C27" s="806">
        <v>91.10300000000001</v>
      </c>
      <c r="D27" s="806">
        <v>98.133</v>
      </c>
      <c r="E27" s="806">
        <v>216.29333665999997</v>
      </c>
      <c r="F27" s="806">
        <v>-10.662999999999982</v>
      </c>
      <c r="G27" s="806">
        <v>-10.47795923982468</v>
      </c>
      <c r="H27" s="806">
        <v>118.16033665999997</v>
      </c>
      <c r="I27" s="806">
        <v>120.40836075530146</v>
      </c>
    </row>
    <row r="28" spans="1:9" s="20" customFormat="1" ht="12.75">
      <c r="A28" s="705" t="s">
        <v>1353</v>
      </c>
      <c r="B28" s="806">
        <v>888.662</v>
      </c>
      <c r="C28" s="806">
        <v>878.472</v>
      </c>
      <c r="D28" s="806">
        <v>1079.4154555421314</v>
      </c>
      <c r="E28" s="806">
        <v>1145.5968437174329</v>
      </c>
      <c r="F28" s="806">
        <v>-10.190000000000055</v>
      </c>
      <c r="G28" s="806">
        <v>-1.1466676869270942</v>
      </c>
      <c r="H28" s="806">
        <v>66.18138817530144</v>
      </c>
      <c r="I28" s="806">
        <v>6.131224806491412</v>
      </c>
    </row>
    <row r="29" spans="1:9" s="20" customFormat="1" ht="12.75">
      <c r="A29" s="705" t="s">
        <v>1354</v>
      </c>
      <c r="B29" s="806">
        <v>481.6459999999999</v>
      </c>
      <c r="C29" s="806">
        <v>488.515</v>
      </c>
      <c r="D29" s="806">
        <v>541.9159999999999</v>
      </c>
      <c r="E29" s="806">
        <v>519.946</v>
      </c>
      <c r="F29" s="806">
        <v>6.869000000000085</v>
      </c>
      <c r="G29" s="806">
        <v>1.426151156658643</v>
      </c>
      <c r="H29" s="806">
        <v>-21.969999999999914</v>
      </c>
      <c r="I29" s="806">
        <v>-4.054133851002724</v>
      </c>
    </row>
    <row r="30" spans="1:9" s="20" customFormat="1" ht="12.75">
      <c r="A30" s="705" t="s">
        <v>1355</v>
      </c>
      <c r="B30" s="806">
        <v>8559.966000000002</v>
      </c>
      <c r="C30" s="806">
        <v>8730.442</v>
      </c>
      <c r="D30" s="806">
        <v>8771.498050776334</v>
      </c>
      <c r="E30" s="806">
        <v>9855.699661719998</v>
      </c>
      <c r="F30" s="806">
        <v>170.47599999999693</v>
      </c>
      <c r="G30" s="806">
        <v>1.9915499664367464</v>
      </c>
      <c r="H30" s="806">
        <v>1084.2016109436645</v>
      </c>
      <c r="I30" s="806">
        <v>12.360506776236537</v>
      </c>
    </row>
    <row r="31" spans="1:9" s="20" customFormat="1" ht="12.75">
      <c r="A31" s="705" t="s">
        <v>1356</v>
      </c>
      <c r="B31" s="806">
        <v>1432.725</v>
      </c>
      <c r="C31" s="806">
        <v>1397.077</v>
      </c>
      <c r="D31" s="806">
        <v>1570.9189805267793</v>
      </c>
      <c r="E31" s="806">
        <v>1537.22094114</v>
      </c>
      <c r="F31" s="806">
        <v>-35.64799999999991</v>
      </c>
      <c r="G31" s="806">
        <v>-2.488125774311184</v>
      </c>
      <c r="H31" s="806">
        <v>-33.69803938677933</v>
      </c>
      <c r="I31" s="806">
        <v>-2.1451163175505905</v>
      </c>
    </row>
    <row r="32" spans="1:9" s="20" customFormat="1" ht="12.75">
      <c r="A32" s="705" t="s">
        <v>1357</v>
      </c>
      <c r="B32" s="806">
        <v>1860.6910000000003</v>
      </c>
      <c r="C32" s="806">
        <v>1870.755</v>
      </c>
      <c r="D32" s="806">
        <v>2002.1529823666322</v>
      </c>
      <c r="E32" s="806">
        <v>2046.4818285099998</v>
      </c>
      <c r="F32" s="806">
        <v>10.06399999999985</v>
      </c>
      <c r="G32" s="806">
        <v>0.5408743310952678</v>
      </c>
      <c r="H32" s="806">
        <v>44.32884614336763</v>
      </c>
      <c r="I32" s="806">
        <v>2.214058892291487</v>
      </c>
    </row>
    <row r="33" spans="1:9" s="20" customFormat="1" ht="12.75">
      <c r="A33" s="705" t="s">
        <v>1358</v>
      </c>
      <c r="B33" s="806">
        <v>914.4370000000001</v>
      </c>
      <c r="C33" s="806">
        <v>993.5679999999999</v>
      </c>
      <c r="D33" s="806">
        <v>1251.1935542101369</v>
      </c>
      <c r="E33" s="806">
        <v>1704.12215179</v>
      </c>
      <c r="F33" s="806">
        <v>79.13099999999974</v>
      </c>
      <c r="G33" s="806">
        <v>8.653521237657676</v>
      </c>
      <c r="H33" s="806">
        <v>452.9285975798632</v>
      </c>
      <c r="I33" s="806">
        <v>36.199722741202216</v>
      </c>
    </row>
    <row r="34" spans="1:9" s="20" customFormat="1" ht="12.75">
      <c r="A34" s="705" t="s">
        <v>1359</v>
      </c>
      <c r="B34" s="806">
        <v>2433.5389999999998</v>
      </c>
      <c r="C34" s="806">
        <v>2135.589</v>
      </c>
      <c r="D34" s="806">
        <v>2706.42973294</v>
      </c>
      <c r="E34" s="806">
        <v>2733.9809278100006</v>
      </c>
      <c r="F34" s="806">
        <v>-297.95</v>
      </c>
      <c r="G34" s="806">
        <v>-12.243485721823232</v>
      </c>
      <c r="H34" s="806">
        <v>27.551194870000472</v>
      </c>
      <c r="I34" s="806">
        <v>1.0179904002189466</v>
      </c>
    </row>
    <row r="35" spans="1:9" s="20" customFormat="1" ht="12.75">
      <c r="A35" s="705" t="s">
        <v>1360</v>
      </c>
      <c r="B35" s="806">
        <v>2231.493</v>
      </c>
      <c r="C35" s="806">
        <v>2285.385</v>
      </c>
      <c r="D35" s="806">
        <v>3036.5274569827534</v>
      </c>
      <c r="E35" s="806">
        <v>2790.0603431800005</v>
      </c>
      <c r="F35" s="806">
        <v>53.89200000000028</v>
      </c>
      <c r="G35" s="806">
        <v>2.415064712280087</v>
      </c>
      <c r="H35" s="806">
        <v>-246.46711380275292</v>
      </c>
      <c r="I35" s="806">
        <v>-8.116742472918558</v>
      </c>
    </row>
    <row r="36" spans="1:9" s="20" customFormat="1" ht="12.75">
      <c r="A36" s="705" t="s">
        <v>1361</v>
      </c>
      <c r="B36" s="806">
        <v>1491.853</v>
      </c>
      <c r="C36" s="806">
        <v>1540.8389999999997</v>
      </c>
      <c r="D36" s="806">
        <v>2000.31896652</v>
      </c>
      <c r="E36" s="806">
        <v>1486.34415738</v>
      </c>
      <c r="F36" s="806">
        <v>48.98599999999965</v>
      </c>
      <c r="G36" s="806">
        <v>3.28356748285519</v>
      </c>
      <c r="H36" s="806">
        <v>-513.9748091399999</v>
      </c>
      <c r="I36" s="806">
        <v>-25.69464259163495</v>
      </c>
    </row>
    <row r="37" spans="1:9" s="20" customFormat="1" ht="12.75">
      <c r="A37" s="705" t="s">
        <v>1362</v>
      </c>
      <c r="B37" s="806">
        <v>84.857</v>
      </c>
      <c r="C37" s="806">
        <v>54.88099999999999</v>
      </c>
      <c r="D37" s="806">
        <v>124.51688103696831</v>
      </c>
      <c r="E37" s="806">
        <v>105.23087423</v>
      </c>
      <c r="F37" s="806">
        <v>-29.976000000000006</v>
      </c>
      <c r="G37" s="806">
        <v>-35.32531199547474</v>
      </c>
      <c r="H37" s="806">
        <v>-19.286006806968317</v>
      </c>
      <c r="I37" s="806">
        <v>-15.488668400907358</v>
      </c>
    </row>
    <row r="38" spans="1:9" s="20" customFormat="1" ht="12.75">
      <c r="A38" s="705" t="s">
        <v>1363</v>
      </c>
      <c r="B38" s="806">
        <v>227.08</v>
      </c>
      <c r="C38" s="806">
        <v>243.661</v>
      </c>
      <c r="D38" s="806">
        <v>214.42506577999998</v>
      </c>
      <c r="E38" s="806">
        <v>229.53550338</v>
      </c>
      <c r="F38" s="806">
        <v>16.58099999999999</v>
      </c>
      <c r="G38" s="806">
        <v>7.30183195349656</v>
      </c>
      <c r="H38" s="806">
        <v>15.110437600000012</v>
      </c>
      <c r="I38" s="806">
        <v>7.046954862778643</v>
      </c>
    </row>
    <row r="39" spans="1:9" s="20" customFormat="1" ht="12.75">
      <c r="A39" s="705" t="s">
        <v>1364</v>
      </c>
      <c r="B39" s="806">
        <v>712.6370000000001</v>
      </c>
      <c r="C39" s="806">
        <v>888.9119999999999</v>
      </c>
      <c r="D39" s="806">
        <v>928.7791322647988</v>
      </c>
      <c r="E39" s="806">
        <v>878.8900257299999</v>
      </c>
      <c r="F39" s="806">
        <v>176.275</v>
      </c>
      <c r="G39" s="806">
        <v>24.735594699685794</v>
      </c>
      <c r="H39" s="806">
        <v>-49.889106534798884</v>
      </c>
      <c r="I39" s="806">
        <v>-5.371471515853921</v>
      </c>
    </row>
    <row r="40" spans="1:9" s="20" customFormat="1" ht="12.75">
      <c r="A40" s="705" t="s">
        <v>1365</v>
      </c>
      <c r="B40" s="806">
        <v>3470.1589999999997</v>
      </c>
      <c r="C40" s="806">
        <v>3595.75</v>
      </c>
      <c r="D40" s="806">
        <v>3979.969987561807</v>
      </c>
      <c r="E40" s="806">
        <v>4750.06513916</v>
      </c>
      <c r="F40" s="806">
        <v>125.59100000000035</v>
      </c>
      <c r="G40" s="806">
        <v>3.619171340563944</v>
      </c>
      <c r="H40" s="806">
        <v>770.0951515981933</v>
      </c>
      <c r="I40" s="806">
        <v>19.34927032125601</v>
      </c>
    </row>
    <row r="41" spans="1:9" s="20" customFormat="1" ht="12.75">
      <c r="A41" s="705" t="s">
        <v>1366</v>
      </c>
      <c r="B41" s="806">
        <v>2674.928</v>
      </c>
      <c r="C41" s="806">
        <v>3162.713</v>
      </c>
      <c r="D41" s="806">
        <v>3073.61240973133</v>
      </c>
      <c r="E41" s="806">
        <v>3255.47721738</v>
      </c>
      <c r="F41" s="806">
        <v>487.785</v>
      </c>
      <c r="G41" s="806">
        <v>18.235444094196193</v>
      </c>
      <c r="H41" s="806">
        <v>181.8648076486702</v>
      </c>
      <c r="I41" s="806">
        <v>5.916972715000435</v>
      </c>
    </row>
    <row r="42" spans="1:9" s="20" customFormat="1" ht="12.75">
      <c r="A42" s="705" t="s">
        <v>1367</v>
      </c>
      <c r="B42" s="806">
        <v>1099.9520000000002</v>
      </c>
      <c r="C42" s="806">
        <v>1221.779</v>
      </c>
      <c r="D42" s="806">
        <v>1749.1390926299998</v>
      </c>
      <c r="E42" s="806">
        <v>1735.95268374</v>
      </c>
      <c r="F42" s="806">
        <v>121.82699999999977</v>
      </c>
      <c r="G42" s="806">
        <v>11.075665119932482</v>
      </c>
      <c r="H42" s="806">
        <v>-13.186408889999711</v>
      </c>
      <c r="I42" s="806">
        <v>-0.7538799484592543</v>
      </c>
    </row>
    <row r="43" spans="1:9" s="20" customFormat="1" ht="12.75">
      <c r="A43" s="705" t="s">
        <v>1368</v>
      </c>
      <c r="B43" s="806">
        <v>8860.086</v>
      </c>
      <c r="C43" s="806">
        <v>10142.681</v>
      </c>
      <c r="D43" s="806">
        <v>11543.526753882647</v>
      </c>
      <c r="E43" s="806">
        <v>14261.71096806</v>
      </c>
      <c r="F43" s="806">
        <v>1282.595</v>
      </c>
      <c r="G43" s="806">
        <v>14.476101022044269</v>
      </c>
      <c r="H43" s="806">
        <v>2718.184214177354</v>
      </c>
      <c r="I43" s="806">
        <v>23.547259621182036</v>
      </c>
    </row>
    <row r="44" spans="1:9" s="20" customFormat="1" ht="12.75">
      <c r="A44" s="705" t="s">
        <v>1369</v>
      </c>
      <c r="B44" s="806">
        <v>1471.2640000000004</v>
      </c>
      <c r="C44" s="806">
        <v>1480.375</v>
      </c>
      <c r="D44" s="806">
        <v>2025.36724817</v>
      </c>
      <c r="E44" s="806">
        <v>1995.4685389999995</v>
      </c>
      <c r="F44" s="806">
        <v>9.110999999999649</v>
      </c>
      <c r="G44" s="806">
        <v>0.619263436065835</v>
      </c>
      <c r="H44" s="806">
        <v>-29.89870917000053</v>
      </c>
      <c r="I44" s="806">
        <v>-1.4762117436734106</v>
      </c>
    </row>
    <row r="45" spans="1:9" s="20" customFormat="1" ht="12.75">
      <c r="A45" s="706" t="s">
        <v>1370</v>
      </c>
      <c r="B45" s="814">
        <v>7369.707</v>
      </c>
      <c r="C45" s="814">
        <v>7376.758</v>
      </c>
      <c r="D45" s="814">
        <v>9190.173491179186</v>
      </c>
      <c r="E45" s="814">
        <v>9473.974043170001</v>
      </c>
      <c r="F45" s="814">
        <v>7.050999999999476</v>
      </c>
      <c r="G45" s="814">
        <v>0.09567544544171805</v>
      </c>
      <c r="H45" s="814">
        <v>283.8005519908147</v>
      </c>
      <c r="I45" s="814">
        <v>3.0880869905580033</v>
      </c>
    </row>
    <row r="46" spans="1:9" s="104" customFormat="1" ht="12.75">
      <c r="A46" s="1302" t="s">
        <v>1371</v>
      </c>
      <c r="B46" s="1007">
        <v>19770.6</v>
      </c>
      <c r="C46" s="1007">
        <v>21425.261999999995</v>
      </c>
      <c r="D46" s="1007">
        <v>32368.793902086887</v>
      </c>
      <c r="E46" s="1007">
        <v>34146.94566625001</v>
      </c>
      <c r="F46" s="1007">
        <v>1654.6619999999966</v>
      </c>
      <c r="G46" s="1007">
        <v>8.36930593912171</v>
      </c>
      <c r="H46" s="1007">
        <v>1778.1517641631217</v>
      </c>
      <c r="I46" s="1007">
        <v>5.493413716747971</v>
      </c>
    </row>
    <row r="47" spans="1:9" s="20" customFormat="1" ht="12.75">
      <c r="A47" s="98" t="s">
        <v>1372</v>
      </c>
      <c r="B47" s="804">
        <v>16389.592999999997</v>
      </c>
      <c r="C47" s="804">
        <v>17602.935999999994</v>
      </c>
      <c r="D47" s="804">
        <v>26411.145290736888</v>
      </c>
      <c r="E47" s="804">
        <v>27548.912465940008</v>
      </c>
      <c r="F47" s="804">
        <v>1213.3429999999971</v>
      </c>
      <c r="G47" s="804">
        <v>7.403130754985784</v>
      </c>
      <c r="H47" s="804">
        <v>1137.7671752031201</v>
      </c>
      <c r="I47" s="804">
        <v>4.307905479593747</v>
      </c>
    </row>
    <row r="48" spans="1:9" s="20" customFormat="1" ht="12.75">
      <c r="A48" s="705" t="s">
        <v>1373</v>
      </c>
      <c r="B48" s="806">
        <v>2047.2669999999998</v>
      </c>
      <c r="C48" s="806">
        <v>2163.682</v>
      </c>
      <c r="D48" s="806">
        <v>4010.9837967500002</v>
      </c>
      <c r="E48" s="806">
        <v>4526.15243251</v>
      </c>
      <c r="F48" s="806">
        <v>116.415</v>
      </c>
      <c r="G48" s="806">
        <v>5.686361378364423</v>
      </c>
      <c r="H48" s="806">
        <v>515.1686357599997</v>
      </c>
      <c r="I48" s="806">
        <v>12.843947067984368</v>
      </c>
    </row>
    <row r="49" spans="1:9" s="20" customFormat="1" ht="12.75">
      <c r="A49" s="706" t="s">
        <v>1374</v>
      </c>
      <c r="B49" s="814">
        <v>1333.74</v>
      </c>
      <c r="C49" s="814">
        <v>1658.6440000000002</v>
      </c>
      <c r="D49" s="814">
        <v>1946.6648146</v>
      </c>
      <c r="E49" s="814">
        <v>2071.8807678000003</v>
      </c>
      <c r="F49" s="814">
        <v>324.9040000000002</v>
      </c>
      <c r="G49" s="814">
        <v>24.360370087123446</v>
      </c>
      <c r="H49" s="814">
        <v>125.21595320000029</v>
      </c>
      <c r="I49" s="814">
        <v>6.432332482761272</v>
      </c>
    </row>
    <row r="50" spans="1:9" s="104" customFormat="1" ht="12.75">
      <c r="A50" s="1302" t="s">
        <v>1375</v>
      </c>
      <c r="B50" s="1007">
        <v>2919.403</v>
      </c>
      <c r="C50" s="1007">
        <v>3710.6509999999994</v>
      </c>
      <c r="D50" s="1007">
        <v>5069.395343439016</v>
      </c>
      <c r="E50" s="1007">
        <v>5385.147240939999</v>
      </c>
      <c r="F50" s="1007">
        <v>791.2479999999996</v>
      </c>
      <c r="G50" s="1007">
        <v>27.103075526057886</v>
      </c>
      <c r="H50" s="1007">
        <v>315.75189750098343</v>
      </c>
      <c r="I50" s="1007">
        <v>6.228590908965905</v>
      </c>
    </row>
    <row r="51" spans="1:9" s="20" customFormat="1" ht="12.75">
      <c r="A51" s="98" t="s">
        <v>1376</v>
      </c>
      <c r="B51" s="804">
        <v>1012.601</v>
      </c>
      <c r="C51" s="804">
        <v>1165.233</v>
      </c>
      <c r="D51" s="804">
        <v>1673.3292856100002</v>
      </c>
      <c r="E51" s="804">
        <v>1892.2394041099997</v>
      </c>
      <c r="F51" s="804">
        <v>152.63199999999995</v>
      </c>
      <c r="G51" s="804">
        <v>15.073261827709034</v>
      </c>
      <c r="H51" s="804">
        <v>218.9101184999995</v>
      </c>
      <c r="I51" s="804">
        <v>13.082309643567697</v>
      </c>
    </row>
    <row r="52" spans="1:9" s="20" customFormat="1" ht="12.75">
      <c r="A52" s="705" t="s">
        <v>1377</v>
      </c>
      <c r="B52" s="806">
        <v>116.174</v>
      </c>
      <c r="C52" s="806">
        <v>111.447</v>
      </c>
      <c r="D52" s="806">
        <v>194.64100000000002</v>
      </c>
      <c r="E52" s="806">
        <v>220.79555323</v>
      </c>
      <c r="F52" s="806">
        <v>-4.727000000000004</v>
      </c>
      <c r="G52" s="806">
        <v>-4.068896655017476</v>
      </c>
      <c r="H52" s="806">
        <v>26.154553229999976</v>
      </c>
      <c r="I52" s="806">
        <v>13.437329868835432</v>
      </c>
    </row>
    <row r="53" spans="1:9" s="20" customFormat="1" ht="12.75">
      <c r="A53" s="705" t="s">
        <v>1378</v>
      </c>
      <c r="B53" s="806">
        <v>25.315</v>
      </c>
      <c r="C53" s="806">
        <v>43.571</v>
      </c>
      <c r="D53" s="806">
        <v>65.626</v>
      </c>
      <c r="E53" s="806">
        <v>58.47548415999999</v>
      </c>
      <c r="F53" s="806">
        <v>18.255999999999997</v>
      </c>
      <c r="G53" s="806">
        <v>72.11534663243134</v>
      </c>
      <c r="H53" s="806">
        <v>-7.150515840000011</v>
      </c>
      <c r="I53" s="806">
        <v>-10.895858105019368</v>
      </c>
    </row>
    <row r="54" spans="1:9" s="20" customFormat="1" ht="12.75">
      <c r="A54" s="705" t="s">
        <v>1379</v>
      </c>
      <c r="B54" s="806">
        <v>16.474</v>
      </c>
      <c r="C54" s="806">
        <v>17.038999999999998</v>
      </c>
      <c r="D54" s="806">
        <v>26.433</v>
      </c>
      <c r="E54" s="806">
        <v>111.41199999999999</v>
      </c>
      <c r="F54" s="806">
        <v>0.5649999999999977</v>
      </c>
      <c r="G54" s="806">
        <v>3.4296467160373783</v>
      </c>
      <c r="H54" s="806">
        <v>84.97899999999998</v>
      </c>
      <c r="I54" s="806">
        <v>321.4882911512124</v>
      </c>
    </row>
    <row r="55" spans="1:9" s="20" customFormat="1" ht="12.75">
      <c r="A55" s="705" t="s">
        <v>1380</v>
      </c>
      <c r="B55" s="806">
        <v>37.512</v>
      </c>
      <c r="C55" s="806">
        <v>43.422000000000004</v>
      </c>
      <c r="D55" s="806">
        <v>143.94849483</v>
      </c>
      <c r="E55" s="806">
        <v>80.34149483000002</v>
      </c>
      <c r="F55" s="806">
        <v>5.91</v>
      </c>
      <c r="G55" s="806">
        <v>15.754958413307751</v>
      </c>
      <c r="H55" s="806">
        <v>-63.60699999999997</v>
      </c>
      <c r="I55" s="806">
        <v>-44.187332472714246</v>
      </c>
    </row>
    <row r="56" spans="1:9" s="20" customFormat="1" ht="12.75">
      <c r="A56" s="705" t="s">
        <v>1381</v>
      </c>
      <c r="B56" s="806">
        <v>139.145</v>
      </c>
      <c r="C56" s="806">
        <v>129.73100000000005</v>
      </c>
      <c r="D56" s="806">
        <v>106.249</v>
      </c>
      <c r="E56" s="806">
        <v>199.092</v>
      </c>
      <c r="F56" s="806">
        <v>-9.413999999999959</v>
      </c>
      <c r="G56" s="806">
        <v>-6.765604225807581</v>
      </c>
      <c r="H56" s="806">
        <v>92.84300000000002</v>
      </c>
      <c r="I56" s="806">
        <v>87.38246948206574</v>
      </c>
    </row>
    <row r="57" spans="1:9" s="20" customFormat="1" ht="12.75">
      <c r="A57" s="705" t="s">
        <v>1382</v>
      </c>
      <c r="B57" s="806">
        <v>643.7629999999999</v>
      </c>
      <c r="C57" s="806">
        <v>927.758</v>
      </c>
      <c r="D57" s="806">
        <v>1062.0868706798599</v>
      </c>
      <c r="E57" s="806">
        <v>1007.5402916099999</v>
      </c>
      <c r="F57" s="806">
        <v>283.995</v>
      </c>
      <c r="G57" s="806">
        <v>44.114837292606154</v>
      </c>
      <c r="H57" s="806">
        <v>-54.546579069859945</v>
      </c>
      <c r="I57" s="806">
        <v>-5.135792615056408</v>
      </c>
    </row>
    <row r="58" spans="1:9" s="20" customFormat="1" ht="12.75">
      <c r="A58" s="705" t="s">
        <v>1383</v>
      </c>
      <c r="B58" s="806">
        <v>384.959</v>
      </c>
      <c r="C58" s="806">
        <v>363.501</v>
      </c>
      <c r="D58" s="806">
        <v>755.4979343654288</v>
      </c>
      <c r="E58" s="806">
        <v>711.2593277800001</v>
      </c>
      <c r="F58" s="806">
        <v>-21.458000000000027</v>
      </c>
      <c r="G58" s="806">
        <v>-5.574100098971586</v>
      </c>
      <c r="H58" s="806">
        <v>-44.23860658542867</v>
      </c>
      <c r="I58" s="806">
        <v>-5.855556259407425</v>
      </c>
    </row>
    <row r="59" spans="1:9" s="20" customFormat="1" ht="12.75">
      <c r="A59" s="705" t="s">
        <v>1384</v>
      </c>
      <c r="B59" s="806">
        <v>63.89200000000001</v>
      </c>
      <c r="C59" s="806">
        <v>67.081</v>
      </c>
      <c r="D59" s="806">
        <v>50.58902820776959</v>
      </c>
      <c r="E59" s="806">
        <v>92.76420661</v>
      </c>
      <c r="F59" s="806">
        <v>3.188999999999993</v>
      </c>
      <c r="G59" s="806">
        <v>4.991235209415878</v>
      </c>
      <c r="H59" s="806">
        <v>42.175178402230415</v>
      </c>
      <c r="I59" s="806">
        <v>83.36823199887648</v>
      </c>
    </row>
    <row r="60" spans="1:9" s="20" customFormat="1" ht="12.75">
      <c r="A60" s="705" t="s">
        <v>1385</v>
      </c>
      <c r="B60" s="806">
        <v>125.576</v>
      </c>
      <c r="C60" s="806">
        <v>182.54299999999998</v>
      </c>
      <c r="D60" s="806">
        <v>246.79818546595766</v>
      </c>
      <c r="E60" s="806">
        <v>202.99126343999995</v>
      </c>
      <c r="F60" s="806">
        <v>56.966999999999985</v>
      </c>
      <c r="G60" s="806">
        <v>45.364560107026804</v>
      </c>
      <c r="H60" s="806">
        <v>-43.806922025957704</v>
      </c>
      <c r="I60" s="806">
        <v>-17.75009890905387</v>
      </c>
    </row>
    <row r="61" spans="1:9" s="20" customFormat="1" ht="12.75">
      <c r="A61" s="705" t="s">
        <v>1386</v>
      </c>
      <c r="B61" s="806">
        <v>108.83200000000002</v>
      </c>
      <c r="C61" s="806">
        <v>151.074</v>
      </c>
      <c r="D61" s="806">
        <v>178.93354428</v>
      </c>
      <c r="E61" s="806">
        <v>190.55821516999998</v>
      </c>
      <c r="F61" s="806">
        <v>42.24199999999999</v>
      </c>
      <c r="G61" s="806">
        <v>38.813951778888544</v>
      </c>
      <c r="H61" s="806">
        <v>11.624670889999976</v>
      </c>
      <c r="I61" s="806">
        <v>6.496641497141184</v>
      </c>
    </row>
    <row r="62" spans="1:9" s="20" customFormat="1" ht="12.75" hidden="1">
      <c r="A62" s="705" t="s">
        <v>1387</v>
      </c>
      <c r="B62" s="806">
        <v>0</v>
      </c>
      <c r="C62" s="806">
        <v>0</v>
      </c>
      <c r="D62" s="806">
        <v>0</v>
      </c>
      <c r="E62" s="806">
        <v>0</v>
      </c>
      <c r="F62" s="806">
        <v>0</v>
      </c>
      <c r="G62" s="806" t="e">
        <v>#DIV/0!</v>
      </c>
      <c r="H62" s="806">
        <v>0</v>
      </c>
      <c r="I62" s="806" t="e">
        <v>#DIV/0!</v>
      </c>
    </row>
    <row r="63" spans="1:9" s="20" customFormat="1" ht="12.75">
      <c r="A63" s="706" t="s">
        <v>1388</v>
      </c>
      <c r="B63" s="814">
        <v>245.16</v>
      </c>
      <c r="C63" s="814">
        <v>508.25100000000003</v>
      </c>
      <c r="D63" s="814">
        <v>565.2629999999999</v>
      </c>
      <c r="E63" s="814">
        <v>617.678</v>
      </c>
      <c r="F63" s="814">
        <v>263.091</v>
      </c>
      <c r="G63" s="814">
        <v>107.31399902104748</v>
      </c>
      <c r="H63" s="814">
        <v>52.41500000000008</v>
      </c>
      <c r="I63" s="814">
        <v>9.2726748433915</v>
      </c>
    </row>
    <row r="64" spans="1:9" s="104" customFormat="1" ht="12.75">
      <c r="A64" s="1302" t="s">
        <v>1389</v>
      </c>
      <c r="B64" s="1007">
        <v>3243.207</v>
      </c>
      <c r="C64" s="1007">
        <v>3495.9489999999996</v>
      </c>
      <c r="D64" s="1007">
        <v>4340.192464191185</v>
      </c>
      <c r="E64" s="1007">
        <v>5365.54206057</v>
      </c>
      <c r="F64" s="1007">
        <v>252.74199999999973</v>
      </c>
      <c r="G64" s="1007">
        <v>7.792965419721891</v>
      </c>
      <c r="H64" s="1007">
        <v>1025.3495963788155</v>
      </c>
      <c r="I64" s="1007">
        <v>23.624519070029173</v>
      </c>
    </row>
    <row r="65" spans="1:9" s="20" customFormat="1" ht="12.75">
      <c r="A65" s="98" t="s">
        <v>1390</v>
      </c>
      <c r="B65" s="804">
        <v>2762.663</v>
      </c>
      <c r="C65" s="804">
        <v>2965.986</v>
      </c>
      <c r="D65" s="804">
        <v>3809.7062118811846</v>
      </c>
      <c r="E65" s="804">
        <v>4806.3605968</v>
      </c>
      <c r="F65" s="804">
        <v>203.32299999999987</v>
      </c>
      <c r="G65" s="804">
        <v>7.3596743431971205</v>
      </c>
      <c r="H65" s="804">
        <v>996.6543849188156</v>
      </c>
      <c r="I65" s="804">
        <v>26.160925002841108</v>
      </c>
    </row>
    <row r="66" spans="1:9" s="20" customFormat="1" ht="12.75">
      <c r="A66" s="705" t="s">
        <v>1391</v>
      </c>
      <c r="B66" s="806">
        <v>27.81</v>
      </c>
      <c r="C66" s="806">
        <v>0</v>
      </c>
      <c r="D66" s="806">
        <v>4.1</v>
      </c>
      <c r="E66" s="806">
        <v>3.9</v>
      </c>
      <c r="F66" s="806">
        <v>-27.81</v>
      </c>
      <c r="G66" s="806">
        <v>-100</v>
      </c>
      <c r="H66" s="806">
        <v>-0.2</v>
      </c>
      <c r="I66" s="806">
        <v>-4.8780487804877986</v>
      </c>
    </row>
    <row r="67" spans="1:9" s="20" customFormat="1" ht="12.75">
      <c r="A67" s="705" t="s">
        <v>1392</v>
      </c>
      <c r="B67" s="806">
        <v>331.052</v>
      </c>
      <c r="C67" s="806">
        <v>363.405</v>
      </c>
      <c r="D67" s="806">
        <v>361.65</v>
      </c>
      <c r="E67" s="806">
        <v>353.435</v>
      </c>
      <c r="F67" s="806">
        <v>32.35299999999995</v>
      </c>
      <c r="G67" s="806">
        <v>9.772784940130236</v>
      </c>
      <c r="H67" s="806">
        <v>-8.214999999999975</v>
      </c>
      <c r="I67" s="806">
        <v>-2.271533250380195</v>
      </c>
    </row>
    <row r="68" spans="1:9" s="20" customFormat="1" ht="12.75">
      <c r="A68" s="705" t="s">
        <v>1393</v>
      </c>
      <c r="B68" s="806">
        <v>121.68199999999999</v>
      </c>
      <c r="C68" s="806">
        <v>166.55799999999996</v>
      </c>
      <c r="D68" s="806">
        <v>164.73625231</v>
      </c>
      <c r="E68" s="806">
        <v>201.84646376999999</v>
      </c>
      <c r="F68" s="806">
        <v>44.875999999999976</v>
      </c>
      <c r="G68" s="806">
        <v>36.879735704541325</v>
      </c>
      <c r="H68" s="806">
        <v>37.11021145999999</v>
      </c>
      <c r="I68" s="806">
        <v>22.527046074938106</v>
      </c>
    </row>
    <row r="69" spans="1:9" s="370" customFormat="1" ht="12.75">
      <c r="A69" s="1302" t="s">
        <v>1394</v>
      </c>
      <c r="B69" s="1007">
        <v>13130.795000000002</v>
      </c>
      <c r="C69" s="1007">
        <v>13619.798</v>
      </c>
      <c r="D69" s="1007">
        <v>16129.348712677684</v>
      </c>
      <c r="E69" s="1007">
        <v>16803.950763730005</v>
      </c>
      <c r="F69" s="1007">
        <v>489.0029999999988</v>
      </c>
      <c r="G69" s="1007">
        <v>3.7240928671873923</v>
      </c>
      <c r="H69" s="1007">
        <v>674.6020510523213</v>
      </c>
      <c r="I69" s="1007">
        <v>4.182450656064515</v>
      </c>
    </row>
    <row r="70" spans="1:9" s="20" customFormat="1" ht="12.75">
      <c r="A70" s="705" t="s">
        <v>1395</v>
      </c>
      <c r="B70" s="806">
        <v>2491.568</v>
      </c>
      <c r="C70" s="806">
        <v>2552.8029999999994</v>
      </c>
      <c r="D70" s="806">
        <v>2893.53669541</v>
      </c>
      <c r="E70" s="806">
        <v>3020.4607775700006</v>
      </c>
      <c r="F70" s="806">
        <v>61.23499999999922</v>
      </c>
      <c r="G70" s="806">
        <v>2.4576892944522974</v>
      </c>
      <c r="H70" s="806">
        <v>126.92408216000058</v>
      </c>
      <c r="I70" s="806">
        <v>4.386468723943937</v>
      </c>
    </row>
    <row r="71" spans="1:9" s="20" customFormat="1" ht="12.75">
      <c r="A71" s="705" t="s">
        <v>1396</v>
      </c>
      <c r="B71" s="806">
        <v>1306.635</v>
      </c>
      <c r="C71" s="806">
        <v>1473.5180000000003</v>
      </c>
      <c r="D71" s="806">
        <v>1722.9098166200001</v>
      </c>
      <c r="E71" s="806">
        <v>1674.0373986600002</v>
      </c>
      <c r="F71" s="806">
        <v>166.88300000000027</v>
      </c>
      <c r="G71" s="806">
        <v>12.771967687992458</v>
      </c>
      <c r="H71" s="806">
        <v>-48.87241795999989</v>
      </c>
      <c r="I71" s="806">
        <v>-2.8366207847069833</v>
      </c>
    </row>
    <row r="72" spans="1:9" s="20" customFormat="1" ht="12.75">
      <c r="A72" s="705" t="s">
        <v>1397</v>
      </c>
      <c r="B72" s="806">
        <v>5.229</v>
      </c>
      <c r="C72" s="806">
        <v>5.0329999999999995</v>
      </c>
      <c r="D72" s="806">
        <v>16.084</v>
      </c>
      <c r="E72" s="806">
        <v>36.044</v>
      </c>
      <c r="F72" s="806">
        <v>-0.19600000000000062</v>
      </c>
      <c r="G72" s="806">
        <v>-3.748326639892917</v>
      </c>
      <c r="H72" s="806">
        <v>19.96</v>
      </c>
      <c r="I72" s="806">
        <v>124.09848296443668</v>
      </c>
    </row>
    <row r="73" spans="1:9" s="20" customFormat="1" ht="12.75">
      <c r="A73" s="705" t="s">
        <v>1398</v>
      </c>
      <c r="B73" s="806">
        <v>1.943</v>
      </c>
      <c r="C73" s="806">
        <v>0</v>
      </c>
      <c r="D73" s="806">
        <v>29.862000000000002</v>
      </c>
      <c r="E73" s="806">
        <v>0.096</v>
      </c>
      <c r="F73" s="806">
        <v>-1.943</v>
      </c>
      <c r="G73" s="806">
        <v>-100</v>
      </c>
      <c r="H73" s="806">
        <v>-29.766000000000002</v>
      </c>
      <c r="I73" s="806">
        <v>-99.67852119750854</v>
      </c>
    </row>
    <row r="74" spans="1:9" s="20" customFormat="1" ht="12.75">
      <c r="A74" s="705" t="s">
        <v>1399</v>
      </c>
      <c r="B74" s="806">
        <v>2295.8320000000003</v>
      </c>
      <c r="C74" s="806">
        <v>2359.3769999999995</v>
      </c>
      <c r="D74" s="806">
        <v>2506.1857490499997</v>
      </c>
      <c r="E74" s="806">
        <v>2591.3594616400005</v>
      </c>
      <c r="F74" s="806">
        <v>63.54499999999916</v>
      </c>
      <c r="G74" s="806">
        <v>2.767841897839178</v>
      </c>
      <c r="H74" s="806">
        <v>85.17371259000083</v>
      </c>
      <c r="I74" s="806">
        <v>3.3985394986100674</v>
      </c>
    </row>
    <row r="75" spans="1:9" s="20" customFormat="1" ht="12.75">
      <c r="A75" s="705" t="s">
        <v>1400</v>
      </c>
      <c r="B75" s="806">
        <v>2320.1659999999997</v>
      </c>
      <c r="C75" s="806">
        <v>2229.3540000000003</v>
      </c>
      <c r="D75" s="806">
        <v>2670.30788064</v>
      </c>
      <c r="E75" s="806">
        <v>2824.47088415</v>
      </c>
      <c r="F75" s="806">
        <v>-90.81199999999944</v>
      </c>
      <c r="G75" s="806">
        <v>-3.9140302892120413</v>
      </c>
      <c r="H75" s="806">
        <v>154.16300351000018</v>
      </c>
      <c r="I75" s="806">
        <v>5.773229545090939</v>
      </c>
    </row>
    <row r="76" spans="1:9" s="20" customFormat="1" ht="12.75">
      <c r="A76" s="705" t="s">
        <v>1401</v>
      </c>
      <c r="B76" s="806">
        <v>365.398</v>
      </c>
      <c r="C76" s="806">
        <v>359.82900000000006</v>
      </c>
      <c r="D76" s="806">
        <v>406.00771534768216</v>
      </c>
      <c r="E76" s="806">
        <v>586.4856566199999</v>
      </c>
      <c r="F76" s="806">
        <v>-5.56899999999996</v>
      </c>
      <c r="G76" s="806">
        <v>-1.5240915385415246</v>
      </c>
      <c r="H76" s="806">
        <v>180.4779412723177</v>
      </c>
      <c r="I76" s="806">
        <v>44.45185016195236</v>
      </c>
    </row>
    <row r="77" spans="1:9" s="20" customFormat="1" ht="12.75">
      <c r="A77" s="706" t="s">
        <v>1402</v>
      </c>
      <c r="B77" s="814">
        <v>4344.024000000001</v>
      </c>
      <c r="C77" s="814">
        <v>4639.884</v>
      </c>
      <c r="D77" s="814">
        <v>5884.45485561</v>
      </c>
      <c r="E77" s="814">
        <v>6070.996585090001</v>
      </c>
      <c r="F77" s="814">
        <v>295.85999999999876</v>
      </c>
      <c r="G77" s="814">
        <v>6.8107358522880785</v>
      </c>
      <c r="H77" s="814">
        <v>186.54172948000087</v>
      </c>
      <c r="I77" s="814">
        <v>3.170076652082046</v>
      </c>
    </row>
    <row r="78" spans="1:9" s="104" customFormat="1" ht="12.75">
      <c r="A78" s="1302" t="s">
        <v>1403</v>
      </c>
      <c r="B78" s="1007">
        <v>45635.74599999999</v>
      </c>
      <c r="C78" s="1007">
        <v>46458.206999999995</v>
      </c>
      <c r="D78" s="1007">
        <v>55732.86741249085</v>
      </c>
      <c r="E78" s="1007">
        <v>56993.629221143645</v>
      </c>
      <c r="F78" s="1007">
        <v>822.461000000003</v>
      </c>
      <c r="G78" s="1007">
        <v>1.8022297696196379</v>
      </c>
      <c r="H78" s="1007">
        <v>1260.7618086527946</v>
      </c>
      <c r="I78" s="1007">
        <v>2.262151342979767</v>
      </c>
    </row>
    <row r="79" spans="1:9" s="20" customFormat="1" ht="12.75">
      <c r="A79" s="98" t="s">
        <v>1404</v>
      </c>
      <c r="B79" s="804">
        <v>20022.215</v>
      </c>
      <c r="C79" s="804">
        <v>20152.57</v>
      </c>
      <c r="D79" s="804">
        <v>23730.705280114453</v>
      </c>
      <c r="E79" s="804">
        <v>23505.36762856661</v>
      </c>
      <c r="F79" s="804">
        <v>130.355</v>
      </c>
      <c r="G79" s="804">
        <v>0.6510518441640925</v>
      </c>
      <c r="H79" s="804">
        <v>-225.33765154784123</v>
      </c>
      <c r="I79" s="804">
        <v>-0.9495615443703932</v>
      </c>
    </row>
    <row r="80" spans="1:9" s="20" customFormat="1" ht="12.75">
      <c r="A80" s="705" t="s">
        <v>1405</v>
      </c>
      <c r="B80" s="806">
        <v>6910.393999999998</v>
      </c>
      <c r="C80" s="806">
        <v>6710.704000000001</v>
      </c>
      <c r="D80" s="806">
        <v>8661.743186884862</v>
      </c>
      <c r="E80" s="806">
        <v>8682.84647273</v>
      </c>
      <c r="F80" s="806">
        <v>-199.68999999999778</v>
      </c>
      <c r="G80" s="806">
        <v>-2.889704986430554</v>
      </c>
      <c r="H80" s="806">
        <v>21.10328584513809</v>
      </c>
      <c r="I80" s="806">
        <v>0.24363786122280245</v>
      </c>
    </row>
    <row r="81" spans="1:9" s="20" customFormat="1" ht="12.75">
      <c r="A81" s="705" t="s">
        <v>1406</v>
      </c>
      <c r="B81" s="806">
        <v>3765.072</v>
      </c>
      <c r="C81" s="806">
        <v>3948.8720000000003</v>
      </c>
      <c r="D81" s="806">
        <v>5063.510119625611</v>
      </c>
      <c r="E81" s="806">
        <v>5595.16610991</v>
      </c>
      <c r="F81" s="806">
        <v>183.8</v>
      </c>
      <c r="G81" s="806">
        <v>4.8817127534347335</v>
      </c>
      <c r="H81" s="806">
        <v>531.6559902843892</v>
      </c>
      <c r="I81" s="806">
        <v>10.499751708281352</v>
      </c>
    </row>
    <row r="82" spans="1:9" s="20" customFormat="1" ht="12.75">
      <c r="A82" s="705" t="s">
        <v>1407</v>
      </c>
      <c r="B82" s="806">
        <v>7976.511</v>
      </c>
      <c r="C82" s="806">
        <v>8068.403999999998</v>
      </c>
      <c r="D82" s="806">
        <v>9926.695243915414</v>
      </c>
      <c r="E82" s="806">
        <v>9723.46126909996</v>
      </c>
      <c r="F82" s="806">
        <v>91.8929999999973</v>
      </c>
      <c r="G82" s="806">
        <v>1.1520450482673101</v>
      </c>
      <c r="H82" s="806">
        <v>-203.23397481545362</v>
      </c>
      <c r="I82" s="806">
        <v>-2.0473477811261134</v>
      </c>
    </row>
    <row r="83" spans="1:9" s="20" customFormat="1" ht="12.75">
      <c r="A83" s="705" t="s">
        <v>1408</v>
      </c>
      <c r="B83" s="806">
        <v>6351.335000000001</v>
      </c>
      <c r="C83" s="806">
        <v>6852.487000000001</v>
      </c>
      <c r="D83" s="806">
        <v>7266.930245140509</v>
      </c>
      <c r="E83" s="806">
        <v>8495.516308465045</v>
      </c>
      <c r="F83" s="806">
        <v>501.15200000000004</v>
      </c>
      <c r="G83" s="806">
        <v>7.890498611709192</v>
      </c>
      <c r="H83" s="806">
        <v>1228.5860633245356</v>
      </c>
      <c r="I83" s="806">
        <v>16.90653442209807</v>
      </c>
    </row>
    <row r="84" spans="1:9" s="20" customFormat="1" ht="12.75">
      <c r="A84" s="706" t="s">
        <v>1409</v>
      </c>
      <c r="B84" s="814">
        <v>610.2190000000002</v>
      </c>
      <c r="C84" s="814">
        <v>725.17</v>
      </c>
      <c r="D84" s="814">
        <v>1083.28333681</v>
      </c>
      <c r="E84" s="814">
        <v>991.271432372029</v>
      </c>
      <c r="F84" s="814">
        <v>114.9509999999998</v>
      </c>
      <c r="G84" s="814">
        <v>18.83766319960535</v>
      </c>
      <c r="H84" s="814">
        <v>-92.011904437971</v>
      </c>
      <c r="I84" s="814">
        <v>-8.49379855771835</v>
      </c>
    </row>
    <row r="85" spans="1:9" s="104" customFormat="1" ht="12.75">
      <c r="A85" s="1302" t="s">
        <v>1410</v>
      </c>
      <c r="B85" s="1007">
        <v>13917.49</v>
      </c>
      <c r="C85" s="1007">
        <v>14018.346000000001</v>
      </c>
      <c r="D85" s="1007">
        <v>24913.45078997188</v>
      </c>
      <c r="E85" s="1007">
        <v>26985.44308811</v>
      </c>
      <c r="F85" s="1007">
        <v>100.85600000000159</v>
      </c>
      <c r="G85" s="1007">
        <v>0.7246708997096573</v>
      </c>
      <c r="H85" s="1007">
        <v>2071.9922981381205</v>
      </c>
      <c r="I85" s="1007">
        <v>8.316761558266892</v>
      </c>
    </row>
    <row r="86" spans="1:9" s="20" customFormat="1" ht="12.75">
      <c r="A86" s="98" t="s">
        <v>1411</v>
      </c>
      <c r="B86" s="804">
        <v>170.788</v>
      </c>
      <c r="C86" s="804">
        <v>102.907</v>
      </c>
      <c r="D86" s="804">
        <v>531.827</v>
      </c>
      <c r="E86" s="804">
        <v>569.4435000000001</v>
      </c>
      <c r="F86" s="804">
        <v>-67.88100000000001</v>
      </c>
      <c r="G86" s="804">
        <v>-39.74576668149988</v>
      </c>
      <c r="H86" s="804">
        <v>37.61650000000009</v>
      </c>
      <c r="I86" s="804">
        <v>7.073070754211443</v>
      </c>
    </row>
    <row r="87" spans="1:9" s="20" customFormat="1" ht="12.75">
      <c r="A87" s="705" t="s">
        <v>1412</v>
      </c>
      <c r="B87" s="806">
        <v>1069.871</v>
      </c>
      <c r="C87" s="806">
        <v>602.625</v>
      </c>
      <c r="D87" s="806">
        <v>1555.8763528018796</v>
      </c>
      <c r="E87" s="806">
        <v>1312.4870894800001</v>
      </c>
      <c r="F87" s="806">
        <v>-467.2460000000001</v>
      </c>
      <c r="G87" s="806">
        <v>-43.673115730775024</v>
      </c>
      <c r="H87" s="806">
        <v>-243.38926332187953</v>
      </c>
      <c r="I87" s="806">
        <v>-15.643226589540687</v>
      </c>
    </row>
    <row r="88" spans="1:9" s="20" customFormat="1" ht="12.75">
      <c r="A88" s="705" t="s">
        <v>1413</v>
      </c>
      <c r="B88" s="806">
        <v>1321.985</v>
      </c>
      <c r="C88" s="806">
        <v>1409.3020000000001</v>
      </c>
      <c r="D88" s="806">
        <v>1925.3011749799996</v>
      </c>
      <c r="E88" s="806">
        <v>1595.1121804</v>
      </c>
      <c r="F88" s="806">
        <v>87.31700000000023</v>
      </c>
      <c r="G88" s="806">
        <v>6.604991735912302</v>
      </c>
      <c r="H88" s="806">
        <v>-330.18899457999964</v>
      </c>
      <c r="I88" s="806">
        <v>-17.149991849115747</v>
      </c>
    </row>
    <row r="89" spans="1:9" s="20" customFormat="1" ht="12.75">
      <c r="A89" s="705" t="s">
        <v>1414</v>
      </c>
      <c r="B89" s="806">
        <v>2824.224</v>
      </c>
      <c r="C89" s="806">
        <v>2920.267</v>
      </c>
      <c r="D89" s="806">
        <v>2790.6950000000006</v>
      </c>
      <c r="E89" s="806">
        <v>2624.889</v>
      </c>
      <c r="F89" s="806">
        <v>96.04299999999967</v>
      </c>
      <c r="G89" s="806">
        <v>3.4006863478250895</v>
      </c>
      <c r="H89" s="806">
        <v>-165.8060000000005</v>
      </c>
      <c r="I89" s="806">
        <v>-5.941387360496237</v>
      </c>
    </row>
    <row r="90" spans="1:9" s="20" customFormat="1" ht="12.75">
      <c r="A90" s="705" t="s">
        <v>1415</v>
      </c>
      <c r="B90" s="806">
        <v>227.21200000000005</v>
      </c>
      <c r="C90" s="806">
        <v>204.12400000000002</v>
      </c>
      <c r="D90" s="806">
        <v>366.05780522</v>
      </c>
      <c r="E90" s="806">
        <v>324.91384492</v>
      </c>
      <c r="F90" s="806">
        <v>-23.088000000000022</v>
      </c>
      <c r="G90" s="806">
        <v>-10.161435135468205</v>
      </c>
      <c r="H90" s="806">
        <v>-41.1439603</v>
      </c>
      <c r="I90" s="806">
        <v>-11.239744027660487</v>
      </c>
    </row>
    <row r="91" spans="1:9" s="20" customFormat="1" ht="12.75">
      <c r="A91" s="705" t="s">
        <v>1416</v>
      </c>
      <c r="B91" s="806">
        <v>308.463</v>
      </c>
      <c r="C91" s="806">
        <v>173.69099999999997</v>
      </c>
      <c r="D91" s="806">
        <v>73.95599999999999</v>
      </c>
      <c r="E91" s="806">
        <v>80.265</v>
      </c>
      <c r="F91" s="806">
        <v>-134.77200000000005</v>
      </c>
      <c r="G91" s="806">
        <v>-43.691463806031855</v>
      </c>
      <c r="H91" s="806">
        <v>6.309000000000012</v>
      </c>
      <c r="I91" s="806">
        <v>8.530748012331674</v>
      </c>
    </row>
    <row r="92" spans="1:9" s="20" customFormat="1" ht="12.75">
      <c r="A92" s="705" t="s">
        <v>1417</v>
      </c>
      <c r="B92" s="806">
        <v>1430.297</v>
      </c>
      <c r="C92" s="806">
        <v>1353.6129999999998</v>
      </c>
      <c r="D92" s="806">
        <v>2069.8173357799997</v>
      </c>
      <c r="E92" s="806">
        <v>1953.52933578</v>
      </c>
      <c r="F92" s="806">
        <v>-76.6840000000002</v>
      </c>
      <c r="G92" s="806">
        <v>-5.36140396015654</v>
      </c>
      <c r="H92" s="806">
        <v>-116.28799999999956</v>
      </c>
      <c r="I92" s="806">
        <v>-5.618273554375127</v>
      </c>
    </row>
    <row r="93" spans="1:9" s="20" customFormat="1" ht="12.75">
      <c r="A93" s="705" t="s">
        <v>1418</v>
      </c>
      <c r="B93" s="806">
        <v>164.11100000000002</v>
      </c>
      <c r="C93" s="806">
        <v>38.144</v>
      </c>
      <c r="D93" s="806">
        <v>22.372999999999998</v>
      </c>
      <c r="E93" s="806">
        <v>24.872999999999998</v>
      </c>
      <c r="F93" s="806">
        <v>-125.96700000000001</v>
      </c>
      <c r="G93" s="806">
        <v>-76.7571948254535</v>
      </c>
      <c r="H93" s="806">
        <v>2.5</v>
      </c>
      <c r="I93" s="806">
        <v>11.174183167210478</v>
      </c>
    </row>
    <row r="94" spans="1:9" s="20" customFormat="1" ht="12.75">
      <c r="A94" s="705" t="s">
        <v>1419</v>
      </c>
      <c r="B94" s="806">
        <v>1660.22</v>
      </c>
      <c r="C94" s="806">
        <v>1765.137</v>
      </c>
      <c r="D94" s="806">
        <v>1674.297</v>
      </c>
      <c r="E94" s="806">
        <v>1950.093</v>
      </c>
      <c r="F94" s="806">
        <v>104.91699999999992</v>
      </c>
      <c r="G94" s="806">
        <v>6.319463685535647</v>
      </c>
      <c r="H94" s="806">
        <v>275.79600000000005</v>
      </c>
      <c r="I94" s="806">
        <v>16.472346304150342</v>
      </c>
    </row>
    <row r="95" spans="1:9" s="20" customFormat="1" ht="12.75">
      <c r="A95" s="705" t="s">
        <v>1420</v>
      </c>
      <c r="B95" s="806">
        <v>326.497</v>
      </c>
      <c r="C95" s="806">
        <v>516.35</v>
      </c>
      <c r="D95" s="806">
        <v>680.4795568500001</v>
      </c>
      <c r="E95" s="806">
        <v>766.0550315800002</v>
      </c>
      <c r="F95" s="806">
        <v>189.853</v>
      </c>
      <c r="G95" s="806">
        <v>58.14846690781232</v>
      </c>
      <c r="H95" s="806">
        <v>85.57547473000011</v>
      </c>
      <c r="I95" s="806">
        <v>12.575759825340901</v>
      </c>
    </row>
    <row r="96" spans="1:9" s="20" customFormat="1" ht="12.75">
      <c r="A96" s="705" t="s">
        <v>83</v>
      </c>
      <c r="B96" s="806">
        <v>2486.531</v>
      </c>
      <c r="C96" s="806">
        <v>2845.2760000000003</v>
      </c>
      <c r="D96" s="806">
        <v>10734.14756434</v>
      </c>
      <c r="E96" s="806">
        <v>13405.724401079997</v>
      </c>
      <c r="F96" s="806">
        <v>358.745</v>
      </c>
      <c r="G96" s="806">
        <v>14.427529759331387</v>
      </c>
      <c r="H96" s="806">
        <v>2671.576836739996</v>
      </c>
      <c r="I96" s="806">
        <v>24.888579374623685</v>
      </c>
    </row>
    <row r="97" spans="1:9" s="20" customFormat="1" ht="12.75">
      <c r="A97" s="706" t="s">
        <v>1421</v>
      </c>
      <c r="B97" s="814">
        <v>1927.2909999999997</v>
      </c>
      <c r="C97" s="814">
        <v>2086.91</v>
      </c>
      <c r="D97" s="814">
        <v>2488.623</v>
      </c>
      <c r="E97" s="814">
        <v>2378.05770487</v>
      </c>
      <c r="F97" s="814">
        <v>159.61900000000014</v>
      </c>
      <c r="G97" s="814">
        <v>8.282039401418892</v>
      </c>
      <c r="H97" s="814">
        <v>-110.56529512999987</v>
      </c>
      <c r="I97" s="814">
        <v>-4.442830237042729</v>
      </c>
    </row>
    <row r="98" spans="1:9" s="104" customFormat="1" ht="12.75">
      <c r="A98" s="1302" t="s">
        <v>20</v>
      </c>
      <c r="B98" s="1007">
        <v>18367.3513</v>
      </c>
      <c r="C98" s="1007">
        <v>18772.836</v>
      </c>
      <c r="D98" s="1007">
        <v>21163.271202733773</v>
      </c>
      <c r="E98" s="1007">
        <v>22871.348067021536</v>
      </c>
      <c r="F98" s="1007">
        <v>405.4847000000009</v>
      </c>
      <c r="G98" s="1007">
        <v>2.2076383980307543</v>
      </c>
      <c r="H98" s="1007">
        <v>1708.0768642877629</v>
      </c>
      <c r="I98" s="1007">
        <v>8.070949183258216</v>
      </c>
    </row>
    <row r="99" spans="1:9" s="20" customFormat="1" ht="12.75">
      <c r="A99" s="98" t="s">
        <v>21</v>
      </c>
      <c r="B99" s="804">
        <v>2796.305</v>
      </c>
      <c r="C99" s="804">
        <v>3017.1259999999997</v>
      </c>
      <c r="D99" s="804">
        <v>3434.2695160300837</v>
      </c>
      <c r="E99" s="804">
        <v>3660.6427193799996</v>
      </c>
      <c r="F99" s="804">
        <v>220.8209999999999</v>
      </c>
      <c r="G99" s="804">
        <v>7.896885354065451</v>
      </c>
      <c r="H99" s="804">
        <v>226.3732033499159</v>
      </c>
      <c r="I99" s="804">
        <v>6.591596911461882</v>
      </c>
    </row>
    <row r="100" spans="1:9" s="20" customFormat="1" ht="12.75">
      <c r="A100" s="705" t="s">
        <v>22</v>
      </c>
      <c r="B100" s="806">
        <v>4627.730999999999</v>
      </c>
      <c r="C100" s="806">
        <v>4555.352</v>
      </c>
      <c r="D100" s="806">
        <v>4339.924406777917</v>
      </c>
      <c r="E100" s="806">
        <v>4429.95054757</v>
      </c>
      <c r="F100" s="806">
        <v>-72.378999999999</v>
      </c>
      <c r="G100" s="806">
        <v>-1.564027814062637</v>
      </c>
      <c r="H100" s="806">
        <v>90.02614079208251</v>
      </c>
      <c r="I100" s="806">
        <v>2.0743711722601286</v>
      </c>
    </row>
    <row r="101" spans="1:9" s="20" customFormat="1" ht="12.75">
      <c r="A101" s="705" t="s">
        <v>23</v>
      </c>
      <c r="B101" s="806">
        <v>209.05</v>
      </c>
      <c r="C101" s="806">
        <v>136.598</v>
      </c>
      <c r="D101" s="806">
        <v>149.36279966</v>
      </c>
      <c r="E101" s="806">
        <v>148.90379966</v>
      </c>
      <c r="F101" s="806">
        <v>-72.452</v>
      </c>
      <c r="G101" s="806">
        <v>-34.6577373834011</v>
      </c>
      <c r="H101" s="806">
        <v>-0.4590000000000032</v>
      </c>
      <c r="I101" s="806">
        <v>-0.30730543418096185</v>
      </c>
    </row>
    <row r="102" spans="1:9" s="20" customFormat="1" ht="12.75">
      <c r="A102" s="705" t="s">
        <v>24</v>
      </c>
      <c r="B102" s="806">
        <v>184.025</v>
      </c>
      <c r="C102" s="806">
        <v>197.142</v>
      </c>
      <c r="D102" s="806">
        <v>250.19324400940545</v>
      </c>
      <c r="E102" s="806">
        <v>271.13017478</v>
      </c>
      <c r="F102" s="806">
        <v>13.11699999999999</v>
      </c>
      <c r="G102" s="806">
        <v>7.127835891862514</v>
      </c>
      <c r="H102" s="806">
        <v>20.936930770594557</v>
      </c>
      <c r="I102" s="806">
        <v>8.368303809917217</v>
      </c>
    </row>
    <row r="103" spans="1:9" s="20" customFormat="1" ht="12.75">
      <c r="A103" s="705" t="s">
        <v>25</v>
      </c>
      <c r="B103" s="806">
        <v>114.21130000000002</v>
      </c>
      <c r="C103" s="806">
        <v>103.97200000000001</v>
      </c>
      <c r="D103" s="806">
        <v>252.78980562417513</v>
      </c>
      <c r="E103" s="806">
        <v>192.67971191</v>
      </c>
      <c r="F103" s="806">
        <v>-10.239300000000014</v>
      </c>
      <c r="G103" s="806">
        <v>-8.965224982116492</v>
      </c>
      <c r="H103" s="806">
        <v>-60.11009371417512</v>
      </c>
      <c r="I103" s="806">
        <v>-23.77868583970563</v>
      </c>
    </row>
    <row r="104" spans="1:9" s="20" customFormat="1" ht="12.75">
      <c r="A104" s="705" t="s">
        <v>31</v>
      </c>
      <c r="B104" s="806">
        <v>1862.295</v>
      </c>
      <c r="C104" s="806">
        <v>1835.4780000000003</v>
      </c>
      <c r="D104" s="806">
        <v>2727.369907411553</v>
      </c>
      <c r="E104" s="806">
        <v>2943.5931670799996</v>
      </c>
      <c r="F104" s="806">
        <v>-26.81699999999978</v>
      </c>
      <c r="G104" s="806">
        <v>-1.439997422535086</v>
      </c>
      <c r="H104" s="806">
        <v>216.22325966844664</v>
      </c>
      <c r="I104" s="806">
        <v>7.92790369508976</v>
      </c>
    </row>
    <row r="105" spans="1:9" s="20" customFormat="1" ht="12.75">
      <c r="A105" s="705" t="s">
        <v>32</v>
      </c>
      <c r="B105" s="806">
        <v>3736.91</v>
      </c>
      <c r="C105" s="806">
        <v>3863.093</v>
      </c>
      <c r="D105" s="806">
        <v>4661.854223847507</v>
      </c>
      <c r="E105" s="806">
        <v>4481.770021961538</v>
      </c>
      <c r="F105" s="806">
        <v>126.18299999999999</v>
      </c>
      <c r="G105" s="806">
        <v>3.3766668183071036</v>
      </c>
      <c r="H105" s="806">
        <v>-180.08420188596847</v>
      </c>
      <c r="I105" s="806">
        <v>-3.8629307833084057</v>
      </c>
    </row>
    <row r="106" spans="1:9" s="20" customFormat="1" ht="12.75">
      <c r="A106" s="705" t="s">
        <v>33</v>
      </c>
      <c r="B106" s="806">
        <v>761.132</v>
      </c>
      <c r="C106" s="806">
        <v>717.11</v>
      </c>
      <c r="D106" s="806">
        <v>914.234880265971</v>
      </c>
      <c r="E106" s="806">
        <v>894.4462208999997</v>
      </c>
      <c r="F106" s="806">
        <v>-44.021999999999935</v>
      </c>
      <c r="G106" s="806">
        <v>-5.783753672161982</v>
      </c>
      <c r="H106" s="806">
        <v>-19.788659365971284</v>
      </c>
      <c r="I106" s="806">
        <v>-2.1645049639994403</v>
      </c>
    </row>
    <row r="107" spans="1:9" s="20" customFormat="1" ht="12.75">
      <c r="A107" s="706" t="s">
        <v>34</v>
      </c>
      <c r="B107" s="814">
        <v>4075.691999999999</v>
      </c>
      <c r="C107" s="814">
        <v>4346.965</v>
      </c>
      <c r="D107" s="814">
        <v>4433.272419107158</v>
      </c>
      <c r="E107" s="814">
        <v>5848.231703780001</v>
      </c>
      <c r="F107" s="814">
        <v>271.27300000000105</v>
      </c>
      <c r="G107" s="814">
        <v>6.655875861080796</v>
      </c>
      <c r="H107" s="814">
        <v>1414.9592846728428</v>
      </c>
      <c r="I107" s="814">
        <v>31.916813380888726</v>
      </c>
    </row>
    <row r="108" spans="1:9" s="104" customFormat="1" ht="12.75">
      <c r="A108" s="1302" t="s">
        <v>35</v>
      </c>
      <c r="B108" s="1007">
        <v>8120.105999999998</v>
      </c>
      <c r="C108" s="1007">
        <v>7737.414</v>
      </c>
      <c r="D108" s="1007">
        <v>9437.146244450229</v>
      </c>
      <c r="E108" s="1007">
        <v>11560.401901556135</v>
      </c>
      <c r="F108" s="1007">
        <v>-382.6919999999982</v>
      </c>
      <c r="G108" s="1007">
        <v>-4.712894142022263</v>
      </c>
      <c r="H108" s="1007">
        <v>2123.2556571059067</v>
      </c>
      <c r="I108" s="1007">
        <v>22.49891653797932</v>
      </c>
    </row>
    <row r="109" spans="1:9" s="20" customFormat="1" ht="12.75">
      <c r="A109" s="98" t="s">
        <v>36</v>
      </c>
      <c r="B109" s="804">
        <v>3865.6869999999994</v>
      </c>
      <c r="C109" s="804">
        <v>4067.7359999999994</v>
      </c>
      <c r="D109" s="804">
        <v>5326.415646149304</v>
      </c>
      <c r="E109" s="804">
        <v>6614.754725230002</v>
      </c>
      <c r="F109" s="804">
        <v>202.04899999999998</v>
      </c>
      <c r="G109" s="804">
        <v>5.226729427395441</v>
      </c>
      <c r="H109" s="804">
        <v>1288.339079080698</v>
      </c>
      <c r="I109" s="804">
        <v>24.187730824425877</v>
      </c>
    </row>
    <row r="110" spans="1:9" s="20" customFormat="1" ht="12.75">
      <c r="A110" s="705" t="s">
        <v>37</v>
      </c>
      <c r="B110" s="806">
        <v>1015.7209999999999</v>
      </c>
      <c r="C110" s="806">
        <v>957.0719999999999</v>
      </c>
      <c r="D110" s="806">
        <v>1057.134716634392</v>
      </c>
      <c r="E110" s="806">
        <v>1254.9919945329998</v>
      </c>
      <c r="F110" s="806">
        <v>-58.649</v>
      </c>
      <c r="G110" s="806">
        <v>-5.774124981171011</v>
      </c>
      <c r="H110" s="806">
        <v>197.8572778986079</v>
      </c>
      <c r="I110" s="806">
        <v>18.716373115484057</v>
      </c>
    </row>
    <row r="111" spans="1:9" s="20" customFormat="1" ht="12.75">
      <c r="A111" s="705" t="s">
        <v>38</v>
      </c>
      <c r="B111" s="806">
        <v>3050.353</v>
      </c>
      <c r="C111" s="806">
        <v>2504.676</v>
      </c>
      <c r="D111" s="806">
        <v>2809.995881666534</v>
      </c>
      <c r="E111" s="806">
        <v>3429.23043966</v>
      </c>
      <c r="F111" s="806">
        <v>-545.6770000000001</v>
      </c>
      <c r="G111" s="806">
        <v>-17.888978750983906</v>
      </c>
      <c r="H111" s="806">
        <v>619.2345579934658</v>
      </c>
      <c r="I111" s="806">
        <v>22.036849307630096</v>
      </c>
    </row>
    <row r="112" spans="1:9" s="20" customFormat="1" ht="12.75">
      <c r="A112" s="706" t="s">
        <v>39</v>
      </c>
      <c r="B112" s="814">
        <v>188.345</v>
      </c>
      <c r="C112" s="814">
        <v>207.93</v>
      </c>
      <c r="D112" s="814">
        <v>243.6</v>
      </c>
      <c r="E112" s="814">
        <v>261.42474213313324</v>
      </c>
      <c r="F112" s="814">
        <v>19.585</v>
      </c>
      <c r="G112" s="814">
        <v>10.398470891183736</v>
      </c>
      <c r="H112" s="814">
        <v>17.824742133133242</v>
      </c>
      <c r="I112" s="814">
        <v>7.317217624438934</v>
      </c>
    </row>
    <row r="113" spans="1:9" ht="12.75">
      <c r="A113" s="1307" t="s">
        <v>40</v>
      </c>
      <c r="B113" s="1308">
        <v>24.053</v>
      </c>
      <c r="C113" s="1308">
        <v>0</v>
      </c>
      <c r="D113" s="1308">
        <v>0</v>
      </c>
      <c r="E113" s="1308">
        <v>0</v>
      </c>
      <c r="F113" s="1308">
        <v>-24.053</v>
      </c>
      <c r="G113" s="1308">
        <v>-100</v>
      </c>
      <c r="H113" s="1308">
        <v>0</v>
      </c>
      <c r="I113" s="1308" t="s">
        <v>636</v>
      </c>
    </row>
    <row r="114" spans="1:9" s="104" customFormat="1" ht="12.75">
      <c r="A114" s="1302" t="s">
        <v>41</v>
      </c>
      <c r="B114" s="1007">
        <v>29149.284000000007</v>
      </c>
      <c r="C114" s="1007">
        <v>30611.526</v>
      </c>
      <c r="D114" s="1007">
        <v>46656.28661592417</v>
      </c>
      <c r="E114" s="1007">
        <v>49527.433946667545</v>
      </c>
      <c r="F114" s="1007">
        <v>1462.2419999999947</v>
      </c>
      <c r="G114" s="1007">
        <v>5.016390797111841</v>
      </c>
      <c r="H114" s="1007">
        <v>2871.147330743377</v>
      </c>
      <c r="I114" s="1007">
        <v>6.153827359598377</v>
      </c>
    </row>
    <row r="115" spans="1:9" ht="12.75">
      <c r="A115" s="1302" t="s">
        <v>1424</v>
      </c>
      <c r="B115" s="1007">
        <v>231820.6063</v>
      </c>
      <c r="C115" s="1007">
        <v>239782.77499999997</v>
      </c>
      <c r="D115" s="1007">
        <v>306535.72639873094</v>
      </c>
      <c r="E115" s="1007">
        <v>325853.6324245263</v>
      </c>
      <c r="F115" s="1007">
        <v>7962.168699999951</v>
      </c>
      <c r="G115" s="1007">
        <v>3.4346250866482833</v>
      </c>
      <c r="H115" s="1007">
        <v>19317.906025795382</v>
      </c>
      <c r="I115" s="1007">
        <v>6.3020080082500165</v>
      </c>
    </row>
  </sheetData>
  <sheetProtection/>
  <mergeCells count="4">
    <mergeCell ref="A2:I2"/>
    <mergeCell ref="F5:G5"/>
    <mergeCell ref="H5:I5"/>
    <mergeCell ref="F4:I4"/>
  </mergeCells>
  <printOptions horizontalCentered="1"/>
  <pageMargins left="0.5" right="0.5" top="0.2" bottom="0" header="0.22" footer="0.27"/>
  <pageSetup fitToHeight="1" fitToWidth="1" horizontalDpi="300" verticalDpi="3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F5" sqref="F5:G5"/>
    </sheetView>
  </sheetViews>
  <sheetFormatPr defaultColWidth="9.140625" defaultRowHeight="12.75"/>
  <cols>
    <col min="1" max="1" width="28.57421875" style="18" customWidth="1"/>
    <col min="2" max="2" width="7.57421875" style="18" customWidth="1"/>
    <col min="3" max="3" width="8.00390625" style="18" customWidth="1"/>
    <col min="4" max="4" width="7.7109375" style="18" customWidth="1"/>
    <col min="5" max="5" width="7.57421875" style="18" customWidth="1"/>
    <col min="6" max="6" width="7.421875" style="18" customWidth="1"/>
    <col min="7" max="7" width="6.421875" style="18" customWidth="1"/>
    <col min="8" max="8" width="7.140625" style="18" customWidth="1"/>
    <col min="9" max="9" width="8.00390625" style="18" customWidth="1"/>
    <col min="10" max="16384" width="9.140625" style="18" customWidth="1"/>
  </cols>
  <sheetData>
    <row r="1" spans="1:9" ht="12.75">
      <c r="A1" s="184" t="s">
        <v>209</v>
      </c>
      <c r="B1" s="184"/>
      <c r="C1" s="184"/>
      <c r="D1" s="184"/>
      <c r="E1" s="184"/>
      <c r="F1" s="184"/>
      <c r="G1" s="184"/>
      <c r="H1" s="184"/>
      <c r="I1" s="184"/>
    </row>
    <row r="2" spans="1:10" s="365" customFormat="1" ht="15.75">
      <c r="A2" s="1645" t="s">
        <v>879</v>
      </c>
      <c r="B2" s="1645"/>
      <c r="C2" s="1645"/>
      <c r="D2" s="1645"/>
      <c r="E2" s="1645"/>
      <c r="F2" s="1645"/>
      <c r="G2" s="1645"/>
      <c r="H2" s="1645"/>
      <c r="I2" s="1645"/>
      <c r="J2" s="1448"/>
    </row>
    <row r="3" spans="1:9" ht="12.75">
      <c r="A3" s="104"/>
      <c r="B3" s="104"/>
      <c r="C3" s="104"/>
      <c r="D3" s="104"/>
      <c r="E3" s="104"/>
      <c r="F3" s="104"/>
      <c r="G3" s="104"/>
      <c r="I3" s="103" t="s">
        <v>931</v>
      </c>
    </row>
    <row r="4" spans="1:9" ht="12.75">
      <c r="A4" s="1315"/>
      <c r="B4" s="1315">
        <v>2007</v>
      </c>
      <c r="C4" s="1315">
        <v>2007</v>
      </c>
      <c r="D4" s="1315">
        <v>2008</v>
      </c>
      <c r="E4" s="1315">
        <v>2008</v>
      </c>
      <c r="F4" s="1648" t="str">
        <f>'Sec.loan'!F4</f>
        <v> Changes in the First Two Months of </v>
      </c>
      <c r="G4" s="1649"/>
      <c r="H4" s="1649"/>
      <c r="I4" s="1650"/>
    </row>
    <row r="5" spans="1:9" ht="12.75">
      <c r="A5" s="1316" t="s">
        <v>1331</v>
      </c>
      <c r="B5" s="1316" t="s">
        <v>500</v>
      </c>
      <c r="C5" s="1316" t="str">
        <f>'Sec.loan'!C5</f>
        <v>Sept</v>
      </c>
      <c r="D5" s="1316" t="s">
        <v>500</v>
      </c>
      <c r="E5" s="1316" t="str">
        <f>C5</f>
        <v>Sept</v>
      </c>
      <c r="F5" s="1646" t="s">
        <v>512</v>
      </c>
      <c r="G5" s="1647"/>
      <c r="H5" s="1646" t="s">
        <v>1279</v>
      </c>
      <c r="I5" s="1647"/>
    </row>
    <row r="6" spans="1:9" ht="12.75">
      <c r="A6" s="1317"/>
      <c r="B6" s="1322"/>
      <c r="C6" s="1322"/>
      <c r="D6" s="1322"/>
      <c r="E6" s="1322"/>
      <c r="F6" s="1301" t="s">
        <v>1287</v>
      </c>
      <c r="G6" s="1301" t="s">
        <v>150</v>
      </c>
      <c r="H6" s="1301" t="s">
        <v>1287</v>
      </c>
      <c r="I6" s="1301" t="s">
        <v>150</v>
      </c>
    </row>
    <row r="7" spans="1:9" ht="12.75">
      <c r="A7" s="1303" t="s">
        <v>1288</v>
      </c>
      <c r="B7" s="1305">
        <v>2875.177</v>
      </c>
      <c r="C7" s="1305">
        <v>2975.102</v>
      </c>
      <c r="D7" s="1305">
        <v>4069.544000000001</v>
      </c>
      <c r="E7" s="1305">
        <v>4723.4839999999995</v>
      </c>
      <c r="F7" s="1305">
        <v>99.92499999999973</v>
      </c>
      <c r="G7" s="1305">
        <v>3.4754382078042405</v>
      </c>
      <c r="H7" s="1305">
        <v>653.9399999999987</v>
      </c>
      <c r="I7" s="1305">
        <v>16.06912224072276</v>
      </c>
    </row>
    <row r="8" spans="1:9" ht="12.75">
      <c r="A8" s="1303" t="s">
        <v>1289</v>
      </c>
      <c r="B8" s="1305">
        <v>3602.5550000000003</v>
      </c>
      <c r="C8" s="1305">
        <v>3425.4680000000008</v>
      </c>
      <c r="D8" s="1305">
        <v>2857.1297272891434</v>
      </c>
      <c r="E8" s="1305">
        <v>2553.62151629</v>
      </c>
      <c r="F8" s="1305">
        <v>-177.08699999999953</v>
      </c>
      <c r="G8" s="1305">
        <v>-4.915594626591393</v>
      </c>
      <c r="H8" s="1305">
        <v>-303.50821099914356</v>
      </c>
      <c r="I8" s="1305">
        <v>-10.622836201669898</v>
      </c>
    </row>
    <row r="9" spans="1:9" ht="12.75">
      <c r="A9" s="1303" t="s">
        <v>1290</v>
      </c>
      <c r="B9" s="1305">
        <v>2749.423</v>
      </c>
      <c r="C9" s="1305">
        <v>2529.8839999999996</v>
      </c>
      <c r="D9" s="1305">
        <v>5017.719020489999</v>
      </c>
      <c r="E9" s="1305">
        <v>5170.2443545099995</v>
      </c>
      <c r="F9" s="1305">
        <v>-219.53900000000021</v>
      </c>
      <c r="G9" s="1305">
        <v>-7.98491174330033</v>
      </c>
      <c r="H9" s="1305">
        <v>152.52533402000063</v>
      </c>
      <c r="I9" s="1305">
        <v>3.039734456974555</v>
      </c>
    </row>
    <row r="10" spans="1:9" ht="12.75">
      <c r="A10" s="1303" t="s">
        <v>1291</v>
      </c>
      <c r="B10" s="1305">
        <v>6077.4580000000005</v>
      </c>
      <c r="C10" s="1305">
        <v>5903.6990000000005</v>
      </c>
      <c r="D10" s="1305">
        <v>5750.786699707944</v>
      </c>
      <c r="E10" s="1305">
        <v>5615.429574782275</v>
      </c>
      <c r="F10" s="1305">
        <v>-173.75900000000001</v>
      </c>
      <c r="G10" s="1305">
        <v>-2.8590736455932726</v>
      </c>
      <c r="H10" s="1305">
        <v>-135.35712492566836</v>
      </c>
      <c r="I10" s="1305">
        <v>-2.3537149262124872</v>
      </c>
    </row>
    <row r="11" spans="1:9" ht="12.75">
      <c r="A11" s="1312" t="s">
        <v>1292</v>
      </c>
      <c r="B11" s="1310">
        <v>3443.9130000000005</v>
      </c>
      <c r="C11" s="1310">
        <v>3431.29</v>
      </c>
      <c r="D11" s="1310">
        <v>2459.5750514580286</v>
      </c>
      <c r="E11" s="1310">
        <v>2298.1589036822747</v>
      </c>
      <c r="F11" s="1310">
        <v>-12.623000000000502</v>
      </c>
      <c r="G11" s="1310">
        <v>-0.3665307456953907</v>
      </c>
      <c r="H11" s="1310">
        <v>-161.41614777575387</v>
      </c>
      <c r="I11" s="1310">
        <v>-6.562765697272253</v>
      </c>
    </row>
    <row r="12" spans="1:9" ht="12.75">
      <c r="A12" s="1313" t="s">
        <v>1293</v>
      </c>
      <c r="B12" s="1309">
        <v>2633.544999999999</v>
      </c>
      <c r="C12" s="1309">
        <v>2472.4090000000006</v>
      </c>
      <c r="D12" s="1309">
        <v>3291.211648249915</v>
      </c>
      <c r="E12" s="1309">
        <v>3317.2706711000005</v>
      </c>
      <c r="F12" s="1309">
        <v>-161.1359999999986</v>
      </c>
      <c r="G12" s="1309">
        <v>-6.118596796333408</v>
      </c>
      <c r="H12" s="1309">
        <v>26.059022850085512</v>
      </c>
      <c r="I12" s="1309">
        <v>0.7917759668826605</v>
      </c>
    </row>
    <row r="13" spans="1:9" ht="12.75">
      <c r="A13" s="1303" t="s">
        <v>1294</v>
      </c>
      <c r="B13" s="1305">
        <v>190961.44800000003</v>
      </c>
      <c r="C13" s="1305">
        <v>199841.053</v>
      </c>
      <c r="D13" s="1305">
        <v>259845.73482188574</v>
      </c>
      <c r="E13" s="1305">
        <v>276327.1575782055</v>
      </c>
      <c r="F13" s="1305">
        <v>8879.604999999981</v>
      </c>
      <c r="G13" s="1305">
        <v>4.649946412220324</v>
      </c>
      <c r="H13" s="1305">
        <v>16481.42275631978</v>
      </c>
      <c r="I13" s="1305">
        <v>6.342772094226276</v>
      </c>
    </row>
    <row r="14" spans="1:9" ht="12.75">
      <c r="A14" s="1312" t="s">
        <v>1295</v>
      </c>
      <c r="B14" s="1310">
        <v>156107.60300000003</v>
      </c>
      <c r="C14" s="1310">
        <v>161990.66800000003</v>
      </c>
      <c r="D14" s="1310">
        <v>215808.1122151944</v>
      </c>
      <c r="E14" s="1310">
        <v>228247.68638715553</v>
      </c>
      <c r="F14" s="1310">
        <v>5883.065000000002</v>
      </c>
      <c r="G14" s="1310">
        <v>3.7685960753621983</v>
      </c>
      <c r="H14" s="1310">
        <v>12439.57417196114</v>
      </c>
      <c r="I14" s="1310">
        <v>5.764182840150578</v>
      </c>
    </row>
    <row r="15" spans="1:9" ht="12.75">
      <c r="A15" s="1311" t="s">
        <v>1296</v>
      </c>
      <c r="B15" s="1262">
        <v>133060.11599999998</v>
      </c>
      <c r="C15" s="1262">
        <v>136898.719</v>
      </c>
      <c r="D15" s="1262">
        <v>184555.74449781823</v>
      </c>
      <c r="E15" s="1262">
        <v>194060.5552129905</v>
      </c>
      <c r="F15" s="1262">
        <v>3838.603000000032</v>
      </c>
      <c r="G15" s="1262">
        <v>2.884863710775686</v>
      </c>
      <c r="H15" s="1262">
        <v>9504.810715172265</v>
      </c>
      <c r="I15" s="1262">
        <v>5.150102881400491</v>
      </c>
    </row>
    <row r="16" spans="1:9" ht="12.75">
      <c r="A16" s="1311" t="s">
        <v>1297</v>
      </c>
      <c r="B16" s="1262">
        <v>4321.933</v>
      </c>
      <c r="C16" s="1262">
        <v>4375.287</v>
      </c>
      <c r="D16" s="1262">
        <v>5169.553853480002</v>
      </c>
      <c r="E16" s="1262">
        <v>5710.191758415044</v>
      </c>
      <c r="F16" s="1262">
        <v>53.35400000000027</v>
      </c>
      <c r="G16" s="1262">
        <v>1.234493917420753</v>
      </c>
      <c r="H16" s="1262">
        <v>540.6379049350426</v>
      </c>
      <c r="I16" s="1262">
        <v>10.458115347248002</v>
      </c>
    </row>
    <row r="17" spans="1:9" ht="12.75">
      <c r="A17" s="1311" t="s">
        <v>1298</v>
      </c>
      <c r="B17" s="1262">
        <v>239.558</v>
      </c>
      <c r="C17" s="1262">
        <v>297.787</v>
      </c>
      <c r="D17" s="1262">
        <v>353.93045397000003</v>
      </c>
      <c r="E17" s="1262">
        <v>372.63275074000006</v>
      </c>
      <c r="F17" s="1262">
        <v>58.228999999999985</v>
      </c>
      <c r="G17" s="1262">
        <v>24.306848445887837</v>
      </c>
      <c r="H17" s="1262">
        <v>18.702296770000032</v>
      </c>
      <c r="I17" s="1262">
        <v>5.2841727972878205</v>
      </c>
    </row>
    <row r="18" spans="1:9" ht="12.75">
      <c r="A18" s="1311" t="s">
        <v>1299</v>
      </c>
      <c r="B18" s="1262">
        <v>14053.111</v>
      </c>
      <c r="C18" s="1262">
        <v>15434.113999999998</v>
      </c>
      <c r="D18" s="1262">
        <v>20423.15005926614</v>
      </c>
      <c r="E18" s="1262">
        <v>22774.00331435</v>
      </c>
      <c r="F18" s="1262">
        <v>1381.002999999997</v>
      </c>
      <c r="G18" s="1262">
        <v>9.827026912403928</v>
      </c>
      <c r="H18" s="1262">
        <v>2350.853255083861</v>
      </c>
      <c r="I18" s="1262">
        <v>11.510728013366677</v>
      </c>
    </row>
    <row r="19" spans="1:9" ht="12.75">
      <c r="A19" s="1311" t="s">
        <v>1300</v>
      </c>
      <c r="B19" s="1262">
        <v>4432.885</v>
      </c>
      <c r="C19" s="1262">
        <v>4984.7609999999995</v>
      </c>
      <c r="D19" s="1262">
        <v>5305.733350659999</v>
      </c>
      <c r="E19" s="1262">
        <v>5330.3033506599995</v>
      </c>
      <c r="F19" s="1262">
        <v>551.8759999999993</v>
      </c>
      <c r="G19" s="1262">
        <v>12.449589826941128</v>
      </c>
      <c r="H19" s="1262">
        <v>24.57000000000062</v>
      </c>
      <c r="I19" s="1262">
        <v>0.46308395797810437</v>
      </c>
    </row>
    <row r="20" spans="1:9" ht="12.75">
      <c r="A20" s="1311" t="s">
        <v>1301</v>
      </c>
      <c r="B20" s="1262">
        <v>34853.845</v>
      </c>
      <c r="C20" s="1262">
        <v>37850.384999999995</v>
      </c>
      <c r="D20" s="1262">
        <v>44037.622606691344</v>
      </c>
      <c r="E20" s="1262">
        <v>48079.47119105</v>
      </c>
      <c r="F20" s="1262">
        <v>2996.5399999999936</v>
      </c>
      <c r="G20" s="1262">
        <v>8.59744455740821</v>
      </c>
      <c r="H20" s="1262">
        <v>4041.848584358653</v>
      </c>
      <c r="I20" s="1262">
        <v>9.178171629420591</v>
      </c>
    </row>
    <row r="21" spans="1:9" ht="12.75">
      <c r="A21" s="1311" t="s">
        <v>1302</v>
      </c>
      <c r="B21" s="1262">
        <v>3143.4809999999998</v>
      </c>
      <c r="C21" s="1262">
        <v>2797.9129999999996</v>
      </c>
      <c r="D21" s="1262">
        <v>3190.1913969999996</v>
      </c>
      <c r="E21" s="1262">
        <v>3237.881397</v>
      </c>
      <c r="F21" s="1262">
        <v>-345.5680000000002</v>
      </c>
      <c r="G21" s="1262">
        <v>-10.993163311628104</v>
      </c>
      <c r="H21" s="1262">
        <v>47.69000000000051</v>
      </c>
      <c r="I21" s="1262">
        <v>1.494894633746657</v>
      </c>
    </row>
    <row r="22" spans="1:9" ht="12.75">
      <c r="A22" s="1311" t="s">
        <v>1303</v>
      </c>
      <c r="B22" s="1262">
        <v>1307.148</v>
      </c>
      <c r="C22" s="1262">
        <v>928.366</v>
      </c>
      <c r="D22" s="1262">
        <v>1341.463226</v>
      </c>
      <c r="E22" s="1262">
        <v>1245.6042260000002</v>
      </c>
      <c r="F22" s="1262">
        <v>-378.7819999999999</v>
      </c>
      <c r="G22" s="1262">
        <v>-28.97774391270154</v>
      </c>
      <c r="H22" s="1262">
        <v>-95.85899999999992</v>
      </c>
      <c r="I22" s="1262">
        <v>-7.14585373210968</v>
      </c>
    </row>
    <row r="23" spans="1:9" ht="12.75">
      <c r="A23" s="1311" t="s">
        <v>1304</v>
      </c>
      <c r="B23" s="1262">
        <v>119.314</v>
      </c>
      <c r="C23" s="1262">
        <v>114.55</v>
      </c>
      <c r="D23" s="1262">
        <v>118.526</v>
      </c>
      <c r="E23" s="1262">
        <v>136.045</v>
      </c>
      <c r="F23" s="1262">
        <v>-4.763999999999996</v>
      </c>
      <c r="G23" s="1262">
        <v>-3.992825653318132</v>
      </c>
      <c r="H23" s="1262">
        <v>17.51899999999999</v>
      </c>
      <c r="I23" s="1262">
        <v>14.78072321684693</v>
      </c>
    </row>
    <row r="24" spans="1:9" ht="12.75">
      <c r="A24" s="1311" t="s">
        <v>1307</v>
      </c>
      <c r="B24" s="1262">
        <v>1717.0189999999998</v>
      </c>
      <c r="C24" s="1262">
        <v>1754.9969999999998</v>
      </c>
      <c r="D24" s="1262">
        <v>1730.2021709999997</v>
      </c>
      <c r="E24" s="1262">
        <v>1856.232171</v>
      </c>
      <c r="F24" s="1262">
        <v>37.978000000000065</v>
      </c>
      <c r="G24" s="1262">
        <v>2.211856712127243</v>
      </c>
      <c r="H24" s="1262">
        <v>126.03</v>
      </c>
      <c r="I24" s="1262">
        <v>7.2841198625452686</v>
      </c>
    </row>
    <row r="25" spans="1:9" ht="12.75">
      <c r="A25" s="1311" t="s">
        <v>1308</v>
      </c>
      <c r="B25" s="1262">
        <v>31710.364</v>
      </c>
      <c r="C25" s="1262">
        <v>35052.471999999994</v>
      </c>
      <c r="D25" s="1262">
        <v>40847.43120969135</v>
      </c>
      <c r="E25" s="1262">
        <v>44841.58979404999</v>
      </c>
      <c r="F25" s="1262">
        <v>3342.107999999993</v>
      </c>
      <c r="G25" s="1262">
        <v>10.539481665994098</v>
      </c>
      <c r="H25" s="1262">
        <v>3994.1585843586436</v>
      </c>
      <c r="I25" s="1262">
        <v>9.778236883133548</v>
      </c>
    </row>
    <row r="26" spans="1:9" ht="12.75">
      <c r="A26" s="1311" t="s">
        <v>1309</v>
      </c>
      <c r="B26" s="1262">
        <v>6900.477000000001</v>
      </c>
      <c r="C26" s="1262">
        <v>8155.546999999999</v>
      </c>
      <c r="D26" s="1262">
        <v>7921.597765006835</v>
      </c>
      <c r="E26" s="1262">
        <v>9311.87513135</v>
      </c>
      <c r="F26" s="1262">
        <v>1255.07</v>
      </c>
      <c r="G26" s="1262">
        <v>18.188162934243497</v>
      </c>
      <c r="H26" s="1262">
        <v>1390.2773663431644</v>
      </c>
      <c r="I26" s="1262">
        <v>17.55046655467194</v>
      </c>
    </row>
    <row r="27" spans="1:9" ht="12.75">
      <c r="A27" s="1311" t="s">
        <v>1310</v>
      </c>
      <c r="B27" s="1262">
        <v>1937.0680000000004</v>
      </c>
      <c r="C27" s="1262">
        <v>1945.239</v>
      </c>
      <c r="D27" s="1262">
        <v>1624.863</v>
      </c>
      <c r="E27" s="1262">
        <v>1724.337</v>
      </c>
      <c r="F27" s="1262">
        <v>8.170999999999594</v>
      </c>
      <c r="G27" s="1262">
        <v>0.4218230851988465</v>
      </c>
      <c r="H27" s="1262">
        <v>99.47399999999993</v>
      </c>
      <c r="I27" s="1262">
        <v>6.1219930541836405</v>
      </c>
    </row>
    <row r="28" spans="1:9" ht="12.75">
      <c r="A28" s="1311" t="s">
        <v>1311</v>
      </c>
      <c r="B28" s="1262">
        <v>22872.819</v>
      </c>
      <c r="C28" s="1262">
        <v>24951.685999999998</v>
      </c>
      <c r="D28" s="1262">
        <v>31300.97044468451</v>
      </c>
      <c r="E28" s="1262">
        <v>33805.3776627</v>
      </c>
      <c r="F28" s="1262">
        <v>2078.8669999999984</v>
      </c>
      <c r="G28" s="1262">
        <v>9.088809735258248</v>
      </c>
      <c r="H28" s="1262">
        <v>2504.407218015487</v>
      </c>
      <c r="I28" s="1262">
        <v>8.00105294639765</v>
      </c>
    </row>
    <row r="29" spans="1:9" ht="12.75">
      <c r="A29" s="1311" t="s">
        <v>1312</v>
      </c>
      <c r="B29" s="1262">
        <v>3045.5550000000003</v>
      </c>
      <c r="C29" s="1262">
        <v>3162.618</v>
      </c>
      <c r="D29" s="1262">
        <v>3035.840446714509</v>
      </c>
      <c r="E29" s="1262">
        <v>2979.6234446900003</v>
      </c>
      <c r="F29" s="1262">
        <v>117.06299999999965</v>
      </c>
      <c r="G29" s="1262">
        <v>3.843732915675456</v>
      </c>
      <c r="H29" s="1262">
        <v>-56.21700202450893</v>
      </c>
      <c r="I29" s="1262">
        <v>-1.8517772264793724</v>
      </c>
    </row>
    <row r="30" spans="1:9" ht="12.75">
      <c r="A30" s="1311" t="s">
        <v>1313</v>
      </c>
      <c r="B30" s="1262">
        <v>860.238</v>
      </c>
      <c r="C30" s="1262">
        <v>987.668</v>
      </c>
      <c r="D30" s="1262">
        <v>1590.682934</v>
      </c>
      <c r="E30" s="1262">
        <v>1543.7249339999998</v>
      </c>
      <c r="F30" s="1262">
        <v>127.43</v>
      </c>
      <c r="G30" s="1262">
        <v>14.813342354092699</v>
      </c>
      <c r="H30" s="1262">
        <v>-46.958000000000084</v>
      </c>
      <c r="I30" s="1262">
        <v>-2.952065367415332</v>
      </c>
    </row>
    <row r="31" spans="1:9" ht="12.75">
      <c r="A31" s="1311" t="s">
        <v>1314</v>
      </c>
      <c r="B31" s="1262">
        <v>18967.026</v>
      </c>
      <c r="C31" s="1262">
        <v>20801.4</v>
      </c>
      <c r="D31" s="1262">
        <v>26674.44706397</v>
      </c>
      <c r="E31" s="1262">
        <v>29282.029284009994</v>
      </c>
      <c r="F31" s="1262">
        <v>1834.3739999999998</v>
      </c>
      <c r="G31" s="1262">
        <v>9.671384433173655</v>
      </c>
      <c r="H31" s="1262">
        <v>2607.5822200399925</v>
      </c>
      <c r="I31" s="1262">
        <v>9.775581153703216</v>
      </c>
    </row>
    <row r="32" spans="1:9" ht="12.75">
      <c r="A32" s="1314" t="s">
        <v>1315</v>
      </c>
      <c r="B32" s="1305">
        <v>7559.846999999999</v>
      </c>
      <c r="C32" s="1305">
        <v>8273.742000000002</v>
      </c>
      <c r="D32" s="1305">
        <v>7183.8811536476005</v>
      </c>
      <c r="E32" s="1305">
        <v>7667.264164261501</v>
      </c>
      <c r="F32" s="1305">
        <v>713.8950000000032</v>
      </c>
      <c r="G32" s="1305">
        <v>9.44324666888104</v>
      </c>
      <c r="H32" s="1305">
        <v>483.3830106139003</v>
      </c>
      <c r="I32" s="1305">
        <v>6.728716696106026</v>
      </c>
    </row>
    <row r="33" spans="1:9" ht="12.75">
      <c r="A33" s="1312" t="s">
        <v>1316</v>
      </c>
      <c r="B33" s="1310">
        <v>272.36400000000003</v>
      </c>
      <c r="C33" s="1310">
        <v>212.62099999999995</v>
      </c>
      <c r="D33" s="1310">
        <v>506.04758000000004</v>
      </c>
      <c r="E33" s="1310">
        <v>325.81188000000003</v>
      </c>
      <c r="F33" s="1310">
        <v>-59.74300000000008</v>
      </c>
      <c r="G33" s="1310">
        <v>-21.934984065441864</v>
      </c>
      <c r="H33" s="1310">
        <v>-180.2357</v>
      </c>
      <c r="I33" s="1310">
        <v>-35.616354493781</v>
      </c>
    </row>
    <row r="34" spans="1:9" ht="12.75">
      <c r="A34" s="1311" t="s">
        <v>1317</v>
      </c>
      <c r="B34" s="1262">
        <v>7287.482999999998</v>
      </c>
      <c r="C34" s="1262">
        <v>8061.121000000002</v>
      </c>
      <c r="D34" s="1262">
        <v>6677.8335736476</v>
      </c>
      <c r="E34" s="1262">
        <v>7341.4522842615015</v>
      </c>
      <c r="F34" s="1262">
        <v>773.6380000000036</v>
      </c>
      <c r="G34" s="1262">
        <v>10.615983598177914</v>
      </c>
      <c r="H34" s="1262">
        <v>663.6187106139014</v>
      </c>
      <c r="I34" s="1262">
        <v>9.93763476275759</v>
      </c>
    </row>
    <row r="35" spans="1:9" ht="12.75">
      <c r="A35" s="1311" t="s">
        <v>1318</v>
      </c>
      <c r="B35" s="1262">
        <v>6425.331</v>
      </c>
      <c r="C35" s="1262">
        <v>7082.696000000001</v>
      </c>
      <c r="D35" s="1262">
        <v>5206.660266339999</v>
      </c>
      <c r="E35" s="1262">
        <v>5781.96370554</v>
      </c>
      <c r="F35" s="1262">
        <v>657.3650000000007</v>
      </c>
      <c r="G35" s="1262">
        <v>10.23083480057293</v>
      </c>
      <c r="H35" s="1262">
        <v>575.3034392000009</v>
      </c>
      <c r="I35" s="1262">
        <v>11.04937541093704</v>
      </c>
    </row>
    <row r="36" spans="1:9" ht="12.75">
      <c r="A36" s="1311" t="s">
        <v>1319</v>
      </c>
      <c r="B36" s="1262">
        <v>492.8920000000001</v>
      </c>
      <c r="C36" s="1262">
        <v>525.499</v>
      </c>
      <c r="D36" s="1262">
        <v>1018.2606730375999</v>
      </c>
      <c r="E36" s="1262">
        <v>1122.3988339495002</v>
      </c>
      <c r="F36" s="1262">
        <v>32.606999999999914</v>
      </c>
      <c r="G36" s="1262">
        <v>6.615445168515599</v>
      </c>
      <c r="H36" s="1262">
        <v>104.13816091190029</v>
      </c>
      <c r="I36" s="1262">
        <v>10.227063036937588</v>
      </c>
    </row>
    <row r="37" spans="1:9" ht="12.75">
      <c r="A37" s="1311" t="s">
        <v>1320</v>
      </c>
      <c r="B37" s="1262">
        <v>207.406</v>
      </c>
      <c r="C37" s="1262">
        <v>234.09099999999998</v>
      </c>
      <c r="D37" s="1262">
        <v>244.53371533</v>
      </c>
      <c r="E37" s="1262">
        <v>272.294465482</v>
      </c>
      <c r="F37" s="1262">
        <v>26.685</v>
      </c>
      <c r="G37" s="1262">
        <v>12.866069448328387</v>
      </c>
      <c r="H37" s="1262">
        <v>27.760750152000014</v>
      </c>
      <c r="I37" s="1262">
        <v>11.352524585224039</v>
      </c>
    </row>
    <row r="38" spans="1:9" ht="12.75">
      <c r="A38" s="1311" t="s">
        <v>1321</v>
      </c>
      <c r="B38" s="1262">
        <v>161.854</v>
      </c>
      <c r="C38" s="1262">
        <v>218.835</v>
      </c>
      <c r="D38" s="1262">
        <v>208.37891894</v>
      </c>
      <c r="E38" s="1262">
        <v>164.79527928999997</v>
      </c>
      <c r="F38" s="1262">
        <v>56.980999999999995</v>
      </c>
      <c r="G38" s="1262">
        <v>35.20518491974248</v>
      </c>
      <c r="H38" s="1262">
        <v>-43.58363965000004</v>
      </c>
      <c r="I38" s="1262">
        <v>-20.915570476948954</v>
      </c>
    </row>
    <row r="39" spans="1:9" ht="12.75">
      <c r="A39" s="1314" t="s">
        <v>1322</v>
      </c>
      <c r="B39" s="1305">
        <v>9882.313</v>
      </c>
      <c r="C39" s="1305">
        <v>9716.274999999998</v>
      </c>
      <c r="D39" s="1305">
        <v>8959.85923186451</v>
      </c>
      <c r="E39" s="1305">
        <v>9068.753608979998</v>
      </c>
      <c r="F39" s="1305">
        <v>-166.03800000000228</v>
      </c>
      <c r="G39" s="1305">
        <v>-1.6801532191907127</v>
      </c>
      <c r="H39" s="1305">
        <v>108.89437711548817</v>
      </c>
      <c r="I39" s="1305">
        <v>1.2153581244694143</v>
      </c>
    </row>
    <row r="40" spans="1:9" ht="12.75">
      <c r="A40" s="1312" t="s">
        <v>1323</v>
      </c>
      <c r="B40" s="1310">
        <v>365.222</v>
      </c>
      <c r="C40" s="1310">
        <v>398.872</v>
      </c>
      <c r="D40" s="1310">
        <v>403.633</v>
      </c>
      <c r="E40" s="1310">
        <v>603.809</v>
      </c>
      <c r="F40" s="1310">
        <v>33.65</v>
      </c>
      <c r="G40" s="1310">
        <v>9.213574209658793</v>
      </c>
      <c r="H40" s="1310">
        <v>200.176</v>
      </c>
      <c r="I40" s="1310">
        <v>49.59356643287342</v>
      </c>
    </row>
    <row r="41" spans="1:9" ht="12.75">
      <c r="A41" s="1311" t="s">
        <v>1324</v>
      </c>
      <c r="B41" s="1262">
        <v>5245.631</v>
      </c>
      <c r="C41" s="1262">
        <v>5188.014999999999</v>
      </c>
      <c r="D41" s="1262">
        <v>4802.199331215651</v>
      </c>
      <c r="E41" s="1262">
        <v>4696.44422545</v>
      </c>
      <c r="F41" s="1262">
        <v>-57.616000000000895</v>
      </c>
      <c r="G41" s="1262">
        <v>-1.098361665164799</v>
      </c>
      <c r="H41" s="1262">
        <v>-105.75510576565102</v>
      </c>
      <c r="I41" s="1262">
        <v>-2.2022223250545427</v>
      </c>
    </row>
    <row r="42" spans="1:9" ht="12.75">
      <c r="A42" s="1311" t="s">
        <v>1325</v>
      </c>
      <c r="B42" s="1262">
        <v>1710.5040000000001</v>
      </c>
      <c r="C42" s="1262">
        <v>1533.3459999999998</v>
      </c>
      <c r="D42" s="1262">
        <v>1477.6387771599998</v>
      </c>
      <c r="E42" s="1262">
        <v>1507.0445912</v>
      </c>
      <c r="F42" s="1262">
        <v>-177.15800000000036</v>
      </c>
      <c r="G42" s="1262">
        <v>-10.357064350624164</v>
      </c>
      <c r="H42" s="1262">
        <v>29.405814040000223</v>
      </c>
      <c r="I42" s="1262">
        <v>1.99005430112749</v>
      </c>
    </row>
    <row r="43" spans="1:9" ht="12.75">
      <c r="A43" s="1311" t="s">
        <v>1326</v>
      </c>
      <c r="B43" s="1262">
        <v>165.282</v>
      </c>
      <c r="C43" s="1262">
        <v>157.93699999999998</v>
      </c>
      <c r="D43" s="1262">
        <v>146.41464445999995</v>
      </c>
      <c r="E43" s="1262">
        <v>150.83674967</v>
      </c>
      <c r="F43" s="1262">
        <v>-7.345000000000027</v>
      </c>
      <c r="G43" s="1262">
        <v>-4.443920088091883</v>
      </c>
      <c r="H43" s="1262">
        <v>4.422105210000041</v>
      </c>
      <c r="I43" s="1262">
        <v>3.020261549867129</v>
      </c>
    </row>
    <row r="44" spans="1:9" ht="12.75">
      <c r="A44" s="1313" t="s">
        <v>1327</v>
      </c>
      <c r="B44" s="1309">
        <v>2395.674</v>
      </c>
      <c r="C44" s="1309">
        <v>2438.105</v>
      </c>
      <c r="D44" s="1309">
        <v>2129.9734790288576</v>
      </c>
      <c r="E44" s="1309">
        <v>2110.6190426599996</v>
      </c>
      <c r="F44" s="1309">
        <v>42.43100000000004</v>
      </c>
      <c r="G44" s="1309">
        <v>1.7711508327092937</v>
      </c>
      <c r="H44" s="1309">
        <v>-19.354436368857932</v>
      </c>
      <c r="I44" s="1309">
        <v>-0.9086702984528435</v>
      </c>
    </row>
    <row r="45" spans="1:9" ht="12.75">
      <c r="A45" s="1303" t="s">
        <v>1328</v>
      </c>
      <c r="B45" s="1305">
        <v>182.72</v>
      </c>
      <c r="C45" s="1305">
        <v>201.63</v>
      </c>
      <c r="D45" s="1305">
        <v>239.8</v>
      </c>
      <c r="E45" s="1305">
        <v>258.52474213313326</v>
      </c>
      <c r="F45" s="1305">
        <v>18.91</v>
      </c>
      <c r="G45" s="1305">
        <v>10.34916812609457</v>
      </c>
      <c r="H45" s="1305">
        <v>18.724742133133248</v>
      </c>
      <c r="I45" s="1305">
        <v>7.808482957937134</v>
      </c>
    </row>
    <row r="46" spans="1:9" ht="12.75">
      <c r="A46" s="1303" t="s">
        <v>1329</v>
      </c>
      <c r="B46" s="1305">
        <v>0</v>
      </c>
      <c r="C46" s="1305">
        <v>0</v>
      </c>
      <c r="D46" s="1305">
        <v>34.1</v>
      </c>
      <c r="E46" s="1305">
        <v>34.1</v>
      </c>
      <c r="F46" s="1305">
        <v>0</v>
      </c>
      <c r="G46" s="158" t="e">
        <v>#DIV/0!</v>
      </c>
      <c r="H46" s="1305">
        <v>0</v>
      </c>
      <c r="I46" s="1305">
        <v>0</v>
      </c>
    </row>
    <row r="47" spans="1:9" ht="12.75">
      <c r="A47" s="1303" t="s">
        <v>1330</v>
      </c>
      <c r="B47" s="1305">
        <v>7953.72</v>
      </c>
      <c r="C47" s="1305">
        <v>6915.9220000000005</v>
      </c>
      <c r="D47" s="1305">
        <v>12577.172123</v>
      </c>
      <c r="E47" s="1305">
        <v>14435.053590286803</v>
      </c>
      <c r="F47" s="1305">
        <v>-1037.7979999999998</v>
      </c>
      <c r="G47" s="1305">
        <v>-13.047957433754265</v>
      </c>
      <c r="H47" s="1305">
        <v>1857.881467286803</v>
      </c>
      <c r="I47" s="1305">
        <v>14.771853713358002</v>
      </c>
    </row>
    <row r="48" spans="1:9" ht="12.75">
      <c r="A48" s="1303" t="s">
        <v>1260</v>
      </c>
      <c r="B48" s="1305">
        <v>198848.72399999996</v>
      </c>
      <c r="C48" s="1305">
        <v>239782.775</v>
      </c>
      <c r="D48" s="1305">
        <v>306535.72677788493</v>
      </c>
      <c r="E48" s="1305">
        <v>325853.63312944915</v>
      </c>
      <c r="F48" s="1305">
        <v>40934.051000000036</v>
      </c>
      <c r="G48" s="1305">
        <v>20.5855235963194</v>
      </c>
      <c r="H48" s="1305">
        <v>19317.90635156422</v>
      </c>
      <c r="I48" s="1305">
        <v>6.302008106729409</v>
      </c>
    </row>
    <row r="49" spans="1:9" ht="12.75">
      <c r="A49" s="1304" t="s">
        <v>409</v>
      </c>
      <c r="B49" s="1306">
        <v>231844.66100000005</v>
      </c>
      <c r="C49" s="1306">
        <v>239782.775</v>
      </c>
      <c r="D49" s="1306">
        <v>306535.72677788493</v>
      </c>
      <c r="E49" s="1306">
        <v>325853.6331294492</v>
      </c>
      <c r="F49" s="1306">
        <v>7938.113999999981</v>
      </c>
      <c r="G49" s="1306">
        <v>3.423893380059323</v>
      </c>
      <c r="H49" s="1306">
        <v>19317.90635156429</v>
      </c>
      <c r="I49" s="1306">
        <v>6.302008106729431</v>
      </c>
    </row>
  </sheetData>
  <sheetProtection/>
  <mergeCells count="4">
    <mergeCell ref="A2:I2"/>
    <mergeCell ref="F5:G5"/>
    <mergeCell ref="H5:I5"/>
    <mergeCell ref="F4:I4"/>
  </mergeCells>
  <printOptions horizontalCentered="1"/>
  <pageMargins left="0.25" right="0.2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F70" sqref="F70"/>
    </sheetView>
  </sheetViews>
  <sheetFormatPr defaultColWidth="9.140625" defaultRowHeight="12.75"/>
  <cols>
    <col min="1" max="1" width="39.421875" style="1165" customWidth="1"/>
    <col min="2" max="2" width="11.28125" style="1165" customWidth="1"/>
    <col min="3" max="3" width="11.7109375" style="1405" customWidth="1"/>
    <col min="4" max="4" width="10.421875" style="1165" customWidth="1"/>
    <col min="5" max="5" width="11.421875" style="1165" customWidth="1"/>
    <col min="6" max="6" width="13.28125" style="1165" customWidth="1"/>
    <col min="7" max="7" width="13.421875" style="1165" customWidth="1"/>
    <col min="8" max="8" width="11.7109375" style="1165" customWidth="1"/>
    <col min="9" max="9" width="12.8515625" style="1165" customWidth="1"/>
    <col min="10" max="16384" width="9.140625" style="1165" customWidth="1"/>
  </cols>
  <sheetData>
    <row r="1" spans="1:9" ht="12.75">
      <c r="A1" s="1654" t="s">
        <v>247</v>
      </c>
      <c r="B1" s="1654"/>
      <c r="C1" s="1654"/>
      <c r="D1" s="1654"/>
      <c r="E1" s="1654"/>
      <c r="F1" s="1654"/>
      <c r="G1" s="1654"/>
      <c r="H1" s="1654"/>
      <c r="I1" s="1654"/>
    </row>
    <row r="2" spans="1:10" s="1404" customFormat="1" ht="15.75" customHeight="1">
      <c r="A2" s="1655" t="s">
        <v>637</v>
      </c>
      <c r="B2" s="1655"/>
      <c r="C2" s="1655"/>
      <c r="D2" s="1655"/>
      <c r="E2" s="1655"/>
      <c r="F2" s="1655"/>
      <c r="G2" s="1655"/>
      <c r="H2" s="1655"/>
      <c r="I2" s="1655"/>
      <c r="J2" s="1450"/>
    </row>
    <row r="3" spans="8:9" ht="12">
      <c r="H3" s="1656" t="s">
        <v>73</v>
      </c>
      <c r="I3" s="1656"/>
    </row>
    <row r="4" spans="1:9" s="1406" customFormat="1" ht="12.75">
      <c r="A4" s="1421"/>
      <c r="B4" s="1418"/>
      <c r="C4" s="1402"/>
      <c r="D4" s="1402"/>
      <c r="E4" s="1418"/>
      <c r="F4" s="1619" t="str">
        <f>'Sec loan'!F4:I4</f>
        <v> Changes in the First Two Months of </v>
      </c>
      <c r="G4" s="1657"/>
      <c r="H4" s="1657"/>
      <c r="I4" s="1651"/>
    </row>
    <row r="5" spans="1:9" s="1406" customFormat="1" ht="14.25">
      <c r="A5" s="1449" t="s">
        <v>638</v>
      </c>
      <c r="B5" s="1423">
        <v>2007</v>
      </c>
      <c r="C5" s="1422">
        <v>2007</v>
      </c>
      <c r="D5" s="1422">
        <v>2008</v>
      </c>
      <c r="E5" s="1423">
        <v>2008</v>
      </c>
      <c r="F5" s="1613" t="s">
        <v>512</v>
      </c>
      <c r="G5" s="1651"/>
      <c r="H5" s="1652" t="s">
        <v>1279</v>
      </c>
      <c r="I5" s="1653"/>
    </row>
    <row r="6" spans="1:9" s="393" customFormat="1" ht="14.25">
      <c r="A6" s="1420"/>
      <c r="B6" s="1419" t="s">
        <v>500</v>
      </c>
      <c r="C6" s="1407" t="str">
        <f>'Sec loan'!C5</f>
        <v>Sept</v>
      </c>
      <c r="D6" s="1407" t="s">
        <v>500</v>
      </c>
      <c r="E6" s="1424" t="str">
        <f>C6</f>
        <v>Sept</v>
      </c>
      <c r="F6" s="1408" t="s">
        <v>51</v>
      </c>
      <c r="G6" s="1408" t="s">
        <v>600</v>
      </c>
      <c r="H6" s="1408" t="s">
        <v>639</v>
      </c>
      <c r="I6" s="1408" t="s">
        <v>600</v>
      </c>
    </row>
    <row r="7" spans="1:9" s="1410" customFormat="1" ht="14.25">
      <c r="A7" s="1409" t="s">
        <v>640</v>
      </c>
      <c r="B7" s="1409">
        <v>287.461</v>
      </c>
      <c r="C7" s="1409">
        <v>384.504</v>
      </c>
      <c r="D7" s="1409">
        <v>374.65</v>
      </c>
      <c r="E7" s="1409">
        <v>425.605</v>
      </c>
      <c r="F7" s="1414">
        <v>97.043</v>
      </c>
      <c r="G7" s="1414">
        <v>33.758666393006365</v>
      </c>
      <c r="H7" s="1414">
        <v>50.955</v>
      </c>
      <c r="I7" s="1414">
        <v>13.600693981048991</v>
      </c>
    </row>
    <row r="8" spans="1:10" ht="15" hidden="1">
      <c r="A8" s="806" t="s">
        <v>641</v>
      </c>
      <c r="B8" s="806">
        <v>0</v>
      </c>
      <c r="C8" s="806">
        <v>0</v>
      </c>
      <c r="D8" s="806">
        <v>0</v>
      </c>
      <c r="E8" s="806">
        <v>5.857</v>
      </c>
      <c r="F8" s="1411">
        <v>0</v>
      </c>
      <c r="G8" s="1411"/>
      <c r="H8" s="1411">
        <v>5.857</v>
      </c>
      <c r="I8" s="1411"/>
      <c r="J8" s="1219"/>
    </row>
    <row r="9" spans="1:9" ht="15" hidden="1">
      <c r="A9" s="806" t="s">
        <v>642</v>
      </c>
      <c r="B9" s="806">
        <v>0</v>
      </c>
      <c r="C9" s="806">
        <v>0</v>
      </c>
      <c r="D9" s="806"/>
      <c r="E9" s="806">
        <v>0</v>
      </c>
      <c r="F9" s="1412">
        <v>0</v>
      </c>
      <c r="G9" s="1412">
        <v>0</v>
      </c>
      <c r="H9" s="1412">
        <v>0</v>
      </c>
      <c r="I9" s="1412">
        <v>0</v>
      </c>
    </row>
    <row r="10" spans="1:9" ht="15" hidden="1">
      <c r="A10" s="806" t="s">
        <v>643</v>
      </c>
      <c r="B10" s="806">
        <v>0</v>
      </c>
      <c r="C10" s="806">
        <v>0</v>
      </c>
      <c r="D10" s="806"/>
      <c r="E10" s="806">
        <v>0</v>
      </c>
      <c r="F10" s="1412">
        <v>0</v>
      </c>
      <c r="G10" s="1412">
        <v>0</v>
      </c>
      <c r="H10" s="1412">
        <v>0</v>
      </c>
      <c r="I10" s="1412">
        <v>0</v>
      </c>
    </row>
    <row r="11" spans="1:9" ht="15" hidden="1">
      <c r="A11" s="806" t="s">
        <v>644</v>
      </c>
      <c r="B11" s="806">
        <v>0</v>
      </c>
      <c r="C11" s="806">
        <v>0</v>
      </c>
      <c r="D11" s="806"/>
      <c r="E11" s="806">
        <v>0</v>
      </c>
      <c r="F11" s="1412">
        <v>0</v>
      </c>
      <c r="G11" s="1412">
        <v>0</v>
      </c>
      <c r="H11" s="1412">
        <v>0</v>
      </c>
      <c r="I11" s="1412">
        <v>0</v>
      </c>
    </row>
    <row r="12" spans="1:9" ht="15" hidden="1">
      <c r="A12" s="806" t="s">
        <v>645</v>
      </c>
      <c r="B12" s="806">
        <v>0.001</v>
      </c>
      <c r="C12" s="806">
        <v>0</v>
      </c>
      <c r="D12" s="806"/>
      <c r="E12" s="806">
        <v>0</v>
      </c>
      <c r="F12" s="1412">
        <v>-0.001</v>
      </c>
      <c r="G12" s="1412">
        <v>-100</v>
      </c>
      <c r="H12" s="1412">
        <v>0</v>
      </c>
      <c r="I12" s="1412">
        <v>0</v>
      </c>
    </row>
    <row r="13" spans="1:9" ht="15">
      <c r="A13" s="806" t="s">
        <v>646</v>
      </c>
      <c r="B13" s="806">
        <v>22.11</v>
      </c>
      <c r="C13" s="806">
        <v>168.353</v>
      </c>
      <c r="D13" s="806">
        <v>27.6</v>
      </c>
      <c r="E13" s="806">
        <v>283.954</v>
      </c>
      <c r="F13" s="1412">
        <v>146.243</v>
      </c>
      <c r="G13" s="1412">
        <v>661.4337403889643</v>
      </c>
      <c r="H13" s="1412">
        <v>256.354</v>
      </c>
      <c r="I13" s="1412">
        <v>928.81884057971</v>
      </c>
    </row>
    <row r="14" spans="1:9" ht="15" hidden="1">
      <c r="A14" s="806" t="s">
        <v>647</v>
      </c>
      <c r="B14" s="806">
        <v>72</v>
      </c>
      <c r="C14" s="806">
        <v>0</v>
      </c>
      <c r="D14" s="806"/>
      <c r="E14" s="806">
        <v>0</v>
      </c>
      <c r="F14" s="1412">
        <v>-72</v>
      </c>
      <c r="G14" s="1412">
        <v>-100</v>
      </c>
      <c r="H14" s="1412">
        <v>0</v>
      </c>
      <c r="I14" s="1412">
        <v>0</v>
      </c>
    </row>
    <row r="15" spans="1:9" ht="15" hidden="1">
      <c r="A15" s="806" t="s">
        <v>648</v>
      </c>
      <c r="B15" s="806">
        <v>0</v>
      </c>
      <c r="C15" s="806">
        <v>0</v>
      </c>
      <c r="D15" s="806"/>
      <c r="E15" s="806">
        <v>0</v>
      </c>
      <c r="F15" s="1412">
        <v>0</v>
      </c>
      <c r="G15" s="1412">
        <v>0</v>
      </c>
      <c r="H15" s="1412">
        <v>0</v>
      </c>
      <c r="I15" s="1412">
        <v>0</v>
      </c>
    </row>
    <row r="16" spans="1:9" ht="15">
      <c r="A16" s="806" t="s">
        <v>649</v>
      </c>
      <c r="B16" s="806">
        <v>84.7</v>
      </c>
      <c r="C16" s="806">
        <v>84.7</v>
      </c>
      <c r="D16" s="806">
        <v>65.1</v>
      </c>
      <c r="E16" s="806">
        <v>65.1</v>
      </c>
      <c r="F16" s="1412">
        <v>0</v>
      </c>
      <c r="G16" s="1412">
        <v>0</v>
      </c>
      <c r="H16" s="1412">
        <v>0</v>
      </c>
      <c r="I16" s="1412">
        <v>0</v>
      </c>
    </row>
    <row r="17" spans="1:9" ht="15" hidden="1">
      <c r="A17" s="806" t="s">
        <v>650</v>
      </c>
      <c r="B17" s="806">
        <v>0</v>
      </c>
      <c r="C17" s="806">
        <v>0</v>
      </c>
      <c r="D17" s="806"/>
      <c r="E17" s="806">
        <v>0</v>
      </c>
      <c r="F17" s="1412">
        <v>0</v>
      </c>
      <c r="G17" s="1412">
        <v>0</v>
      </c>
      <c r="H17" s="1412">
        <v>0</v>
      </c>
      <c r="I17" s="1412">
        <v>0</v>
      </c>
    </row>
    <row r="18" spans="1:9" ht="15" hidden="1">
      <c r="A18" s="806" t="s">
        <v>651</v>
      </c>
      <c r="B18" s="806">
        <v>0</v>
      </c>
      <c r="C18" s="806">
        <v>0</v>
      </c>
      <c r="D18" s="806"/>
      <c r="E18" s="806">
        <v>0</v>
      </c>
      <c r="F18" s="1412">
        <v>0</v>
      </c>
      <c r="G18" s="1412">
        <v>0</v>
      </c>
      <c r="H18" s="1412">
        <v>0</v>
      </c>
      <c r="I18" s="1412">
        <v>0</v>
      </c>
    </row>
    <row r="19" spans="1:9" ht="15">
      <c r="A19" s="806" t="s">
        <v>652</v>
      </c>
      <c r="B19" s="806">
        <v>15.625</v>
      </c>
      <c r="C19" s="806">
        <v>15.625</v>
      </c>
      <c r="D19" s="806">
        <v>15.625</v>
      </c>
      <c r="E19" s="806">
        <v>15.625</v>
      </c>
      <c r="F19" s="1412">
        <v>0</v>
      </c>
      <c r="G19" s="1412">
        <v>0</v>
      </c>
      <c r="H19" s="1412">
        <v>0</v>
      </c>
      <c r="I19" s="1412">
        <v>0</v>
      </c>
    </row>
    <row r="20" spans="1:9" ht="15" hidden="1">
      <c r="A20" s="806" t="s">
        <v>653</v>
      </c>
      <c r="B20" s="806">
        <v>0</v>
      </c>
      <c r="C20" s="806">
        <v>0</v>
      </c>
      <c r="D20" s="806"/>
      <c r="E20" s="806">
        <v>0</v>
      </c>
      <c r="F20" s="1412">
        <v>0</v>
      </c>
      <c r="G20" s="1412">
        <v>0</v>
      </c>
      <c r="H20" s="1412">
        <v>0</v>
      </c>
      <c r="I20" s="1412">
        <v>0</v>
      </c>
    </row>
    <row r="21" spans="1:9" ht="15" hidden="1">
      <c r="A21" s="806" t="s">
        <v>654</v>
      </c>
      <c r="B21" s="806">
        <v>0</v>
      </c>
      <c r="C21" s="806">
        <v>0</v>
      </c>
      <c r="D21" s="806"/>
      <c r="E21" s="806">
        <v>0</v>
      </c>
      <c r="F21" s="1412">
        <v>0</v>
      </c>
      <c r="G21" s="1412">
        <v>0</v>
      </c>
      <c r="H21" s="1412">
        <v>0</v>
      </c>
      <c r="I21" s="1412">
        <v>0</v>
      </c>
    </row>
    <row r="22" spans="1:9" ht="15">
      <c r="A22" s="806" t="s">
        <v>655</v>
      </c>
      <c r="B22" s="806">
        <v>165.026</v>
      </c>
      <c r="C22" s="806">
        <v>115.826</v>
      </c>
      <c r="D22" s="806">
        <v>266.325</v>
      </c>
      <c r="E22" s="806">
        <v>60.926</v>
      </c>
      <c r="F22" s="1413">
        <v>-49.2</v>
      </c>
      <c r="G22" s="1413">
        <v>-29.813483935864653</v>
      </c>
      <c r="H22" s="1412">
        <v>-205.399</v>
      </c>
      <c r="I22" s="1413">
        <v>-77.12343940673989</v>
      </c>
    </row>
    <row r="23" spans="1:9" s="393" customFormat="1" ht="14.25">
      <c r="A23" s="1409" t="s">
        <v>656</v>
      </c>
      <c r="B23" s="1409">
        <v>3689.418</v>
      </c>
      <c r="C23" s="1409">
        <v>2610.9629999999997</v>
      </c>
      <c r="D23" s="1409">
        <v>3099.326</v>
      </c>
      <c r="E23" s="1409">
        <v>3340.04</v>
      </c>
      <c r="F23" s="1414">
        <v>-1078.455</v>
      </c>
      <c r="G23" s="1414">
        <v>-29.23103318734826</v>
      </c>
      <c r="H23" s="1409">
        <v>240.71399999999994</v>
      </c>
      <c r="I23" s="1414">
        <v>7.7666563633512595</v>
      </c>
    </row>
    <row r="24" spans="1:9" ht="15" hidden="1">
      <c r="A24" s="806" t="s">
        <v>657</v>
      </c>
      <c r="B24" s="806">
        <v>120.11</v>
      </c>
      <c r="C24" s="806">
        <v>0</v>
      </c>
      <c r="D24" s="806"/>
      <c r="E24" s="806">
        <v>0</v>
      </c>
      <c r="F24" s="1412">
        <v>-120.11</v>
      </c>
      <c r="G24" s="1411">
        <v>-100</v>
      </c>
      <c r="H24" s="1412">
        <v>0</v>
      </c>
      <c r="I24" s="1411"/>
    </row>
    <row r="25" spans="1:9" ht="15" hidden="1">
      <c r="A25" s="806" t="s">
        <v>658</v>
      </c>
      <c r="B25" s="806">
        <v>9.1</v>
      </c>
      <c r="C25" s="806">
        <v>0</v>
      </c>
      <c r="D25" s="806">
        <v>0</v>
      </c>
      <c r="E25" s="806">
        <v>0</v>
      </c>
      <c r="F25" s="1412">
        <v>-9.1</v>
      </c>
      <c r="G25" s="1412">
        <v>-100</v>
      </c>
      <c r="H25" s="1412">
        <v>0</v>
      </c>
      <c r="I25" s="1412"/>
    </row>
    <row r="26" spans="1:9" ht="15">
      <c r="A26" s="806" t="s">
        <v>659</v>
      </c>
      <c r="B26" s="806">
        <v>854.3889999999999</v>
      </c>
      <c r="C26" s="806">
        <v>291.116</v>
      </c>
      <c r="D26" s="806">
        <v>747.723</v>
      </c>
      <c r="E26" s="806">
        <v>310.259</v>
      </c>
      <c r="F26" s="1412">
        <v>-563.2729999999999</v>
      </c>
      <c r="G26" s="1412">
        <v>-65.92699578295132</v>
      </c>
      <c r="H26" s="1412">
        <v>-437.46399999999994</v>
      </c>
      <c r="I26" s="1412">
        <v>-58.506158029109706</v>
      </c>
    </row>
    <row r="27" spans="1:9" ht="15">
      <c r="A27" s="806" t="s">
        <v>660</v>
      </c>
      <c r="B27" s="806">
        <v>411.745</v>
      </c>
      <c r="C27" s="806">
        <v>203.009</v>
      </c>
      <c r="D27" s="806">
        <v>387.204</v>
      </c>
      <c r="E27" s="806">
        <v>554.072</v>
      </c>
      <c r="F27" s="1412">
        <v>-208.73600000000002</v>
      </c>
      <c r="G27" s="1412">
        <v>-50.69545471104689</v>
      </c>
      <c r="H27" s="1412">
        <v>166.868</v>
      </c>
      <c r="I27" s="1412">
        <v>43.095629177384524</v>
      </c>
    </row>
    <row r="28" spans="1:9" ht="15">
      <c r="A28" s="806" t="s">
        <v>661</v>
      </c>
      <c r="B28" s="806">
        <v>1499.7</v>
      </c>
      <c r="C28" s="806">
        <v>1149.7</v>
      </c>
      <c r="D28" s="806">
        <v>1069.7</v>
      </c>
      <c r="E28" s="806">
        <v>1399.7</v>
      </c>
      <c r="F28" s="1412">
        <v>-350</v>
      </c>
      <c r="G28" s="1412">
        <v>-23.338000933520036</v>
      </c>
      <c r="H28" s="1412">
        <v>330</v>
      </c>
      <c r="I28" s="1412">
        <v>30.849770963821612</v>
      </c>
    </row>
    <row r="29" spans="1:9" ht="15" hidden="1">
      <c r="A29" s="806" t="s">
        <v>662</v>
      </c>
      <c r="B29" s="806">
        <v>0</v>
      </c>
      <c r="C29" s="806">
        <v>0</v>
      </c>
      <c r="D29" s="806"/>
      <c r="E29" s="806">
        <v>0</v>
      </c>
      <c r="F29" s="1412">
        <v>0</v>
      </c>
      <c r="G29" s="1412">
        <v>0</v>
      </c>
      <c r="H29" s="1412">
        <v>0</v>
      </c>
      <c r="I29" s="1412"/>
    </row>
    <row r="30" spans="1:9" ht="15">
      <c r="A30" s="806" t="s">
        <v>663</v>
      </c>
      <c r="B30" s="806">
        <v>914.484</v>
      </c>
      <c r="C30" s="806">
        <v>967.1379999999999</v>
      </c>
      <c r="D30" s="806">
        <v>894.699</v>
      </c>
      <c r="E30" s="806">
        <v>1076.009</v>
      </c>
      <c r="F30" s="1412">
        <v>52.65399999999988</v>
      </c>
      <c r="G30" s="1413">
        <v>5.7577825309135875</v>
      </c>
      <c r="H30" s="1412">
        <v>181.31</v>
      </c>
      <c r="I30" s="1413">
        <v>20.26491591026705</v>
      </c>
    </row>
    <row r="31" spans="1:9" s="393" customFormat="1" ht="14.25">
      <c r="A31" s="1409" t="s">
        <v>664</v>
      </c>
      <c r="B31" s="1409">
        <v>855.421</v>
      </c>
      <c r="C31" s="1409">
        <v>849.113</v>
      </c>
      <c r="D31" s="1409">
        <v>965.833</v>
      </c>
      <c r="E31" s="1409">
        <v>854.1290000000001</v>
      </c>
      <c r="F31" s="1409">
        <v>-6.307999999999993</v>
      </c>
      <c r="G31" s="1414">
        <v>-0.7374146765159963</v>
      </c>
      <c r="H31" s="1409">
        <v>-111.70399999999984</v>
      </c>
      <c r="I31" s="1414">
        <v>-11.565560505801713</v>
      </c>
    </row>
    <row r="32" spans="1:9" ht="15">
      <c r="A32" s="806" t="s">
        <v>665</v>
      </c>
      <c r="B32" s="806">
        <v>100</v>
      </c>
      <c r="C32" s="806">
        <v>100</v>
      </c>
      <c r="D32" s="806">
        <v>50</v>
      </c>
      <c r="E32" s="806">
        <v>0</v>
      </c>
      <c r="F32" s="1412">
        <v>0</v>
      </c>
      <c r="G32" s="1411">
        <v>0</v>
      </c>
      <c r="H32" s="1412">
        <v>-50</v>
      </c>
      <c r="I32" s="1411">
        <v>-100</v>
      </c>
    </row>
    <row r="33" spans="1:9" ht="15" hidden="1">
      <c r="A33" s="806" t="s">
        <v>666</v>
      </c>
      <c r="B33" s="806">
        <v>0</v>
      </c>
      <c r="C33" s="806">
        <v>0</v>
      </c>
      <c r="D33" s="806"/>
      <c r="E33" s="806">
        <v>0</v>
      </c>
      <c r="F33" s="1412">
        <v>0</v>
      </c>
      <c r="G33" s="1412">
        <v>0</v>
      </c>
      <c r="H33" s="1412">
        <v>0</v>
      </c>
      <c r="I33" s="1412">
        <v>0</v>
      </c>
    </row>
    <row r="34" spans="1:9" ht="15" hidden="1">
      <c r="A34" s="806" t="s">
        <v>667</v>
      </c>
      <c r="B34" s="806">
        <v>0</v>
      </c>
      <c r="C34" s="806">
        <v>0</v>
      </c>
      <c r="D34" s="806"/>
      <c r="E34" s="806">
        <v>0</v>
      </c>
      <c r="F34" s="1412">
        <v>0</v>
      </c>
      <c r="G34" s="1412">
        <v>0</v>
      </c>
      <c r="H34" s="1412">
        <v>0</v>
      </c>
      <c r="I34" s="1412">
        <v>0</v>
      </c>
    </row>
    <row r="35" spans="1:9" ht="15" hidden="1">
      <c r="A35" s="806" t="s">
        <v>668</v>
      </c>
      <c r="B35" s="806">
        <v>0</v>
      </c>
      <c r="C35" s="806">
        <v>0</v>
      </c>
      <c r="D35" s="806"/>
      <c r="E35" s="806">
        <v>0</v>
      </c>
      <c r="F35" s="1412">
        <v>0</v>
      </c>
      <c r="G35" s="1412">
        <v>0</v>
      </c>
      <c r="H35" s="1412">
        <v>0</v>
      </c>
      <c r="I35" s="1412">
        <v>0</v>
      </c>
    </row>
    <row r="36" spans="1:9" ht="15" hidden="1">
      <c r="A36" s="806" t="s">
        <v>673</v>
      </c>
      <c r="B36" s="806">
        <v>0</v>
      </c>
      <c r="C36" s="806">
        <v>0</v>
      </c>
      <c r="D36" s="806"/>
      <c r="E36" s="806">
        <v>0</v>
      </c>
      <c r="F36" s="1412">
        <v>0</v>
      </c>
      <c r="G36" s="1412">
        <v>0</v>
      </c>
      <c r="H36" s="1412">
        <v>0</v>
      </c>
      <c r="I36" s="1412">
        <v>0</v>
      </c>
    </row>
    <row r="37" spans="1:9" ht="15" hidden="1">
      <c r="A37" s="806" t="s">
        <v>674</v>
      </c>
      <c r="B37" s="806">
        <v>0</v>
      </c>
      <c r="C37" s="806">
        <v>0</v>
      </c>
      <c r="D37" s="806"/>
      <c r="E37" s="806">
        <v>0</v>
      </c>
      <c r="F37" s="1412">
        <v>0</v>
      </c>
      <c r="G37" s="1412">
        <v>0</v>
      </c>
      <c r="H37" s="1412">
        <v>0</v>
      </c>
      <c r="I37" s="1412">
        <v>0</v>
      </c>
    </row>
    <row r="38" spans="1:9" ht="15" hidden="1">
      <c r="A38" s="806" t="s">
        <v>677</v>
      </c>
      <c r="B38" s="806">
        <v>0</v>
      </c>
      <c r="C38" s="806">
        <v>0</v>
      </c>
      <c r="D38" s="806"/>
      <c r="E38" s="806">
        <v>0</v>
      </c>
      <c r="F38" s="1412">
        <v>0</v>
      </c>
      <c r="G38" s="1412">
        <v>0</v>
      </c>
      <c r="H38" s="1412">
        <v>0</v>
      </c>
      <c r="I38" s="1412">
        <v>0</v>
      </c>
    </row>
    <row r="39" spans="1:9" ht="15" hidden="1">
      <c r="A39" s="806" t="s">
        <v>678</v>
      </c>
      <c r="B39" s="806">
        <v>0</v>
      </c>
      <c r="C39" s="806">
        <v>0</v>
      </c>
      <c r="D39" s="806"/>
      <c r="E39" s="806">
        <v>0</v>
      </c>
      <c r="F39" s="1412">
        <v>0</v>
      </c>
      <c r="G39" s="1412">
        <v>0</v>
      </c>
      <c r="H39" s="1412">
        <v>0</v>
      </c>
      <c r="I39" s="1412">
        <v>0</v>
      </c>
    </row>
    <row r="40" spans="1:9" ht="15">
      <c r="A40" s="806" t="s">
        <v>679</v>
      </c>
      <c r="B40" s="806">
        <v>755.421</v>
      </c>
      <c r="C40" s="806">
        <v>749.113</v>
      </c>
      <c r="D40" s="806">
        <v>915.833</v>
      </c>
      <c r="E40" s="806">
        <v>854.1290000000001</v>
      </c>
      <c r="F40" s="1412">
        <v>-6.307999999999993</v>
      </c>
      <c r="G40" s="1413">
        <v>-0.8350310621494543</v>
      </c>
      <c r="H40" s="1412">
        <v>-61.70399999999984</v>
      </c>
      <c r="I40" s="1413">
        <v>-6.737472879880926</v>
      </c>
    </row>
    <row r="41" spans="1:9" s="393" customFormat="1" ht="15">
      <c r="A41" s="1409" t="s">
        <v>680</v>
      </c>
      <c r="B41" s="1409">
        <v>573.7379999999999</v>
      </c>
      <c r="C41" s="1409">
        <v>623.119</v>
      </c>
      <c r="D41" s="1409">
        <v>232.813</v>
      </c>
      <c r="E41" s="1409">
        <v>310.617</v>
      </c>
      <c r="F41" s="1409">
        <v>49.381000000000085</v>
      </c>
      <c r="G41" s="1413">
        <v>8.606890253042351</v>
      </c>
      <c r="H41" s="1409">
        <v>77.80400000000003</v>
      </c>
      <c r="I41" s="1413">
        <v>33.41909601267972</v>
      </c>
    </row>
    <row r="42" spans="1:9" ht="15" hidden="1">
      <c r="A42" s="806" t="s">
        <v>681</v>
      </c>
      <c r="B42" s="806">
        <v>0</v>
      </c>
      <c r="C42" s="806">
        <v>0</v>
      </c>
      <c r="D42" s="806"/>
      <c r="E42" s="806">
        <v>0</v>
      </c>
      <c r="F42" s="1412">
        <v>0</v>
      </c>
      <c r="G42" s="1411">
        <v>0</v>
      </c>
      <c r="H42" s="1412">
        <v>0</v>
      </c>
      <c r="I42" s="1411">
        <v>0</v>
      </c>
    </row>
    <row r="43" spans="1:9" ht="15" hidden="1">
      <c r="A43" s="806" t="s">
        <v>682</v>
      </c>
      <c r="B43" s="806">
        <v>0</v>
      </c>
      <c r="C43" s="806">
        <v>0</v>
      </c>
      <c r="D43" s="806"/>
      <c r="E43" s="806">
        <v>0</v>
      </c>
      <c r="F43" s="1412">
        <v>0</v>
      </c>
      <c r="G43" s="1412">
        <v>0</v>
      </c>
      <c r="H43" s="1412">
        <v>0</v>
      </c>
      <c r="I43" s="1412">
        <v>0</v>
      </c>
    </row>
    <row r="44" spans="1:9" ht="15" hidden="1">
      <c r="A44" s="806" t="s">
        <v>683</v>
      </c>
      <c r="B44" s="806">
        <v>0</v>
      </c>
      <c r="C44" s="806">
        <v>0</v>
      </c>
      <c r="D44" s="806"/>
      <c r="E44" s="806">
        <v>0</v>
      </c>
      <c r="F44" s="1412">
        <v>0</v>
      </c>
      <c r="G44" s="1412">
        <v>0</v>
      </c>
      <c r="H44" s="1412">
        <v>0</v>
      </c>
      <c r="I44" s="1412">
        <v>0</v>
      </c>
    </row>
    <row r="45" spans="1:9" ht="15" hidden="1">
      <c r="A45" s="806" t="s">
        <v>684</v>
      </c>
      <c r="B45" s="806">
        <v>0</v>
      </c>
      <c r="C45" s="806">
        <v>0</v>
      </c>
      <c r="D45" s="806"/>
      <c r="E45" s="806">
        <v>0</v>
      </c>
      <c r="F45" s="1412">
        <v>0</v>
      </c>
      <c r="G45" s="1412">
        <v>0</v>
      </c>
      <c r="H45" s="1412">
        <v>0</v>
      </c>
      <c r="I45" s="1412">
        <v>0</v>
      </c>
    </row>
    <row r="46" spans="1:9" ht="15">
      <c r="A46" s="806" t="s">
        <v>685</v>
      </c>
      <c r="B46" s="806">
        <v>573.539</v>
      </c>
      <c r="C46" s="806">
        <v>622.962</v>
      </c>
      <c r="D46" s="806">
        <v>232.792</v>
      </c>
      <c r="E46" s="806">
        <v>310.596</v>
      </c>
      <c r="F46" s="1412">
        <v>49.423</v>
      </c>
      <c r="G46" s="1412">
        <v>8.617199527843795</v>
      </c>
      <c r="H46" s="1412">
        <v>77.804</v>
      </c>
      <c r="I46" s="1412">
        <v>33.4221107254545</v>
      </c>
    </row>
    <row r="47" spans="1:9" ht="15" hidden="1">
      <c r="A47" s="806" t="s">
        <v>686</v>
      </c>
      <c r="B47" s="806">
        <v>0</v>
      </c>
      <c r="C47" s="806">
        <v>0</v>
      </c>
      <c r="D47" s="806"/>
      <c r="E47" s="806">
        <v>0</v>
      </c>
      <c r="F47" s="1412">
        <v>0</v>
      </c>
      <c r="G47" s="1412">
        <v>0</v>
      </c>
      <c r="H47" s="1412">
        <v>0</v>
      </c>
      <c r="I47" s="1412">
        <v>0</v>
      </c>
    </row>
    <row r="48" spans="1:9" ht="15" hidden="1">
      <c r="A48" s="806" t="s">
        <v>687</v>
      </c>
      <c r="B48" s="806">
        <v>0</v>
      </c>
      <c r="C48" s="806">
        <v>0</v>
      </c>
      <c r="D48" s="806"/>
      <c r="E48" s="806">
        <v>0</v>
      </c>
      <c r="F48" s="1412">
        <v>0</v>
      </c>
      <c r="G48" s="1412">
        <v>0</v>
      </c>
      <c r="H48" s="1412">
        <v>0</v>
      </c>
      <c r="I48" s="1412">
        <v>0</v>
      </c>
    </row>
    <row r="49" spans="1:9" ht="15">
      <c r="A49" s="806" t="s">
        <v>688</v>
      </c>
      <c r="B49" s="806">
        <v>0.199</v>
      </c>
      <c r="C49" s="806">
        <v>0.157</v>
      </c>
      <c r="D49" s="806">
        <v>0.020999999999999998</v>
      </c>
      <c r="E49" s="806">
        <v>0.020999999999999998</v>
      </c>
      <c r="F49" s="1412">
        <v>-0.04200000000000001</v>
      </c>
      <c r="G49" s="1413">
        <v>-21.105527638190964</v>
      </c>
      <c r="H49" s="1412">
        <v>0</v>
      </c>
      <c r="I49" s="1413">
        <v>0</v>
      </c>
    </row>
    <row r="50" spans="1:9" s="393" customFormat="1" ht="14.25">
      <c r="A50" s="1409" t="s">
        <v>689</v>
      </c>
      <c r="B50" s="1409">
        <v>55.8</v>
      </c>
      <c r="C50" s="1409">
        <v>87.855</v>
      </c>
      <c r="D50" s="1409">
        <v>1134.649</v>
      </c>
      <c r="E50" s="1409">
        <v>1249.12</v>
      </c>
      <c r="F50" s="1409">
        <v>32.055</v>
      </c>
      <c r="G50" s="1414">
        <v>57.446236559139805</v>
      </c>
      <c r="H50" s="1409">
        <v>114.471</v>
      </c>
      <c r="I50" s="1414">
        <v>10.088670593284803</v>
      </c>
    </row>
    <row r="51" spans="1:9" ht="15" hidden="1">
      <c r="A51" s="806" t="s">
        <v>690</v>
      </c>
      <c r="B51" s="806">
        <v>0</v>
      </c>
      <c r="C51" s="806">
        <v>0</v>
      </c>
      <c r="D51" s="806">
        <v>0</v>
      </c>
      <c r="E51" s="806">
        <v>0</v>
      </c>
      <c r="F51" s="1412">
        <v>0</v>
      </c>
      <c r="G51" s="1411"/>
      <c r="H51" s="1412">
        <v>0</v>
      </c>
      <c r="I51" s="1411"/>
    </row>
    <row r="52" spans="1:9" ht="15">
      <c r="A52" s="806" t="s">
        <v>697</v>
      </c>
      <c r="B52" s="806">
        <v>0</v>
      </c>
      <c r="C52" s="806">
        <v>1.795</v>
      </c>
      <c r="D52" s="806">
        <v>4.0409999999999995</v>
      </c>
      <c r="E52" s="806">
        <v>4.0969999999999995</v>
      </c>
      <c r="F52" s="1412">
        <v>1.795</v>
      </c>
      <c r="G52" s="1412"/>
      <c r="H52" s="1412">
        <v>0.05600000000000005</v>
      </c>
      <c r="I52" s="1412">
        <v>1.3857955951497019</v>
      </c>
    </row>
    <row r="53" spans="1:9" ht="15">
      <c r="A53" s="806" t="s">
        <v>698</v>
      </c>
      <c r="B53" s="806">
        <v>4.1</v>
      </c>
      <c r="C53" s="806">
        <v>34.36</v>
      </c>
      <c r="D53" s="806">
        <v>154.244</v>
      </c>
      <c r="E53" s="806">
        <v>198.013</v>
      </c>
      <c r="F53" s="1412">
        <v>30.26</v>
      </c>
      <c r="G53" s="1412">
        <v>738.048780487805</v>
      </c>
      <c r="H53" s="1412">
        <v>43.769000000000005</v>
      </c>
      <c r="I53" s="1412">
        <v>28.376468452581634</v>
      </c>
    </row>
    <row r="54" spans="1:9" ht="15" hidden="1">
      <c r="A54" s="806" t="s">
        <v>699</v>
      </c>
      <c r="B54" s="806">
        <v>0</v>
      </c>
      <c r="C54" s="806">
        <v>0</v>
      </c>
      <c r="D54" s="806"/>
      <c r="E54" s="806">
        <v>0</v>
      </c>
      <c r="F54" s="1412">
        <v>0</v>
      </c>
      <c r="G54" s="1412">
        <v>0</v>
      </c>
      <c r="H54" s="1412">
        <v>0</v>
      </c>
      <c r="I54" s="1412">
        <v>0</v>
      </c>
    </row>
    <row r="55" spans="1:9" ht="15" hidden="1">
      <c r="A55" s="806" t="s">
        <v>700</v>
      </c>
      <c r="B55" s="806">
        <v>0</v>
      </c>
      <c r="C55" s="806">
        <v>0</v>
      </c>
      <c r="D55" s="806"/>
      <c r="E55" s="806">
        <v>0</v>
      </c>
      <c r="F55" s="1412">
        <v>0</v>
      </c>
      <c r="G55" s="1412">
        <v>0</v>
      </c>
      <c r="H55" s="1412">
        <v>0</v>
      </c>
      <c r="I55" s="1412">
        <v>0</v>
      </c>
    </row>
    <row r="56" spans="1:9" ht="15" hidden="1">
      <c r="A56" s="806" t="s">
        <v>701</v>
      </c>
      <c r="B56" s="806">
        <v>0</v>
      </c>
      <c r="C56" s="806">
        <v>0</v>
      </c>
      <c r="D56" s="806"/>
      <c r="E56" s="806">
        <v>0</v>
      </c>
      <c r="F56" s="1412">
        <v>0</v>
      </c>
      <c r="G56" s="1412">
        <v>0</v>
      </c>
      <c r="H56" s="1412">
        <v>0</v>
      </c>
      <c r="I56" s="1412">
        <v>0</v>
      </c>
    </row>
    <row r="57" spans="1:9" ht="15">
      <c r="A57" s="806" t="s">
        <v>702</v>
      </c>
      <c r="B57" s="806">
        <v>0</v>
      </c>
      <c r="C57" s="806">
        <v>0</v>
      </c>
      <c r="D57" s="806">
        <v>690</v>
      </c>
      <c r="E57" s="806">
        <v>940</v>
      </c>
      <c r="F57" s="1412">
        <v>0</v>
      </c>
      <c r="G57" s="1412"/>
      <c r="H57" s="1412">
        <v>250</v>
      </c>
      <c r="I57" s="1412">
        <v>36.23188405797103</v>
      </c>
    </row>
    <row r="58" spans="1:9" ht="15" hidden="1">
      <c r="A58" s="806" t="s">
        <v>703</v>
      </c>
      <c r="B58" s="806">
        <v>0</v>
      </c>
      <c r="C58" s="806">
        <v>0</v>
      </c>
      <c r="D58" s="806"/>
      <c r="E58" s="806">
        <v>0</v>
      </c>
      <c r="F58" s="1412">
        <v>0</v>
      </c>
      <c r="G58" s="1412">
        <v>0</v>
      </c>
      <c r="H58" s="1412">
        <v>0</v>
      </c>
      <c r="I58" s="1412">
        <v>0</v>
      </c>
    </row>
    <row r="59" spans="1:9" ht="15" hidden="1">
      <c r="A59" s="806" t="s">
        <v>704</v>
      </c>
      <c r="B59" s="806">
        <v>0</v>
      </c>
      <c r="C59" s="806">
        <v>0</v>
      </c>
      <c r="D59" s="806"/>
      <c r="E59" s="806">
        <v>0</v>
      </c>
      <c r="F59" s="1412">
        <v>0</v>
      </c>
      <c r="G59" s="1412">
        <v>0</v>
      </c>
      <c r="H59" s="1412">
        <v>0</v>
      </c>
      <c r="I59" s="1412">
        <v>0</v>
      </c>
    </row>
    <row r="60" spans="1:9" ht="15">
      <c r="A60" s="806" t="s">
        <v>705</v>
      </c>
      <c r="B60" s="806">
        <v>51.7</v>
      </c>
      <c r="C60" s="806">
        <v>51.7</v>
      </c>
      <c r="D60" s="806">
        <v>286.364</v>
      </c>
      <c r="E60" s="806">
        <v>107.01</v>
      </c>
      <c r="F60" s="1412">
        <v>0</v>
      </c>
      <c r="G60" s="1413">
        <v>0</v>
      </c>
      <c r="H60" s="1412">
        <v>-179.35399999999998</v>
      </c>
      <c r="I60" s="1413">
        <v>-62.6314760235225</v>
      </c>
    </row>
    <row r="61" spans="1:9" s="393" customFormat="1" ht="14.25">
      <c r="A61" s="1409" t="s">
        <v>409</v>
      </c>
      <c r="B61" s="1409">
        <v>6309.014</v>
      </c>
      <c r="C61" s="1409">
        <v>5378.098</v>
      </c>
      <c r="D61" s="1409">
        <v>6873.181799999999</v>
      </c>
      <c r="E61" s="1409">
        <v>7120.601</v>
      </c>
      <c r="F61" s="1409">
        <v>-930.9160000000002</v>
      </c>
      <c r="G61" s="1414">
        <v>-14.755332608233246</v>
      </c>
      <c r="H61" s="1409">
        <v>247.41920000000027</v>
      </c>
      <c r="I61" s="1414">
        <v>3.5997767438655615</v>
      </c>
    </row>
    <row r="62" spans="1:9" ht="15" hidden="1">
      <c r="A62" s="1262"/>
      <c r="B62" s="1310">
        <v>0</v>
      </c>
      <c r="C62" s="1310">
        <v>0</v>
      </c>
      <c r="D62" s="1310"/>
      <c r="E62" s="1310">
        <v>0</v>
      </c>
      <c r="F62" s="1173">
        <v>0</v>
      </c>
      <c r="G62" s="1411">
        <v>0</v>
      </c>
      <c r="H62" s="1412">
        <v>0</v>
      </c>
      <c r="I62" s="1411">
        <v>0</v>
      </c>
    </row>
    <row r="63" spans="1:9" ht="15">
      <c r="A63" s="1262" t="s">
        <v>706</v>
      </c>
      <c r="B63" s="1262">
        <v>855.4209999999999</v>
      </c>
      <c r="C63" s="1262">
        <v>849.1129999999999</v>
      </c>
      <c r="D63" s="1262">
        <v>965.833</v>
      </c>
      <c r="E63" s="1262">
        <v>854.1290000000001</v>
      </c>
      <c r="F63" s="1173">
        <v>-6.307999999999993</v>
      </c>
      <c r="G63" s="1412">
        <v>-0.7374146765159963</v>
      </c>
      <c r="H63" s="1412">
        <v>-111.70399999999984</v>
      </c>
      <c r="I63" s="1412">
        <v>-11.565560505801713</v>
      </c>
    </row>
    <row r="64" spans="1:9" ht="15">
      <c r="A64" s="1262" t="s">
        <v>707</v>
      </c>
      <c r="B64" s="1262">
        <v>4606.4169999999995</v>
      </c>
      <c r="C64" s="1262">
        <v>3706.4410000000003</v>
      </c>
      <c r="D64" s="1262">
        <v>4841.438</v>
      </c>
      <c r="E64" s="1262">
        <v>5325.382</v>
      </c>
      <c r="F64" s="1173">
        <v>-899.9759999999992</v>
      </c>
      <c r="G64" s="1412">
        <v>-19.537440922087583</v>
      </c>
      <c r="H64" s="1412">
        <v>483.9439999999995</v>
      </c>
      <c r="I64" s="1412">
        <v>9.99587312695111</v>
      </c>
    </row>
    <row r="65" spans="1:9" ht="15" hidden="1">
      <c r="A65" s="1262"/>
      <c r="B65" s="1262">
        <v>0</v>
      </c>
      <c r="C65" s="1262">
        <v>0</v>
      </c>
      <c r="D65" s="1262"/>
      <c r="E65" s="1262">
        <v>0</v>
      </c>
      <c r="F65" s="1173">
        <v>0</v>
      </c>
      <c r="G65" s="1412">
        <v>0</v>
      </c>
      <c r="H65" s="1412">
        <v>0</v>
      </c>
      <c r="I65" s="1412">
        <v>0</v>
      </c>
    </row>
    <row r="66" spans="1:9" ht="15">
      <c r="A66" s="1415" t="s">
        <v>708</v>
      </c>
      <c r="B66" s="1262">
        <v>423.588</v>
      </c>
      <c r="C66" s="1262">
        <v>411.27200000000005</v>
      </c>
      <c r="D66" s="1262">
        <v>532.9554</v>
      </c>
      <c r="E66" s="1262">
        <v>470.545</v>
      </c>
      <c r="F66" s="1173">
        <v>-12.315999999999974</v>
      </c>
      <c r="G66" s="1412">
        <v>-2.90754223443534</v>
      </c>
      <c r="H66" s="1412">
        <v>-62.41040000000004</v>
      </c>
      <c r="I66" s="1412">
        <v>-11.71024817461273</v>
      </c>
    </row>
    <row r="67" spans="1:9" ht="15">
      <c r="A67" s="1415" t="s">
        <v>709</v>
      </c>
      <c r="B67" s="1262">
        <v>5.011</v>
      </c>
      <c r="C67" s="1262">
        <v>3.75</v>
      </c>
      <c r="D67" s="1262">
        <v>4.1659999999999995</v>
      </c>
      <c r="E67" s="1262">
        <v>3.0940000000000003</v>
      </c>
      <c r="F67" s="1173">
        <v>-1.2610000000000001</v>
      </c>
      <c r="G67" s="1412">
        <v>-25.164637796846932</v>
      </c>
      <c r="H67" s="1412">
        <v>-1.0719999999999992</v>
      </c>
      <c r="I67" s="1412">
        <v>-25.732117138742183</v>
      </c>
    </row>
    <row r="68" spans="1:9" ht="15">
      <c r="A68" s="1416" t="s">
        <v>710</v>
      </c>
      <c r="B68" s="1309">
        <v>418.57700000000006</v>
      </c>
      <c r="C68" s="1309">
        <v>407.522</v>
      </c>
      <c r="D68" s="1309">
        <v>528.7894</v>
      </c>
      <c r="E68" s="1309">
        <v>467.451</v>
      </c>
      <c r="F68" s="1417">
        <v>-11.055000000000064</v>
      </c>
      <c r="G68" s="1413">
        <v>-2.641091125408252</v>
      </c>
      <c r="H68" s="1413">
        <v>-61.33839999999998</v>
      </c>
      <c r="I68" s="1413">
        <v>-11.599778664247054</v>
      </c>
    </row>
    <row r="69" spans="4:5" ht="12">
      <c r="D69" s="1405"/>
      <c r="E69" s="1405"/>
    </row>
    <row r="70" spans="4:5" ht="12">
      <c r="D70" s="1405"/>
      <c r="E70" s="1405"/>
    </row>
    <row r="71" spans="4:5" ht="12">
      <c r="D71" s="1405"/>
      <c r="E71" s="1405"/>
    </row>
    <row r="72" spans="4:5" ht="12">
      <c r="D72" s="1405"/>
      <c r="E72" s="1405"/>
    </row>
    <row r="73" spans="4:5" ht="12">
      <c r="D73" s="1405"/>
      <c r="E73" s="1405"/>
    </row>
    <row r="74" spans="4:5" ht="12">
      <c r="D74" s="1405"/>
      <c r="E74" s="1405"/>
    </row>
    <row r="75" spans="4:5" ht="12">
      <c r="D75" s="1405"/>
      <c r="E75" s="1405"/>
    </row>
    <row r="76" spans="4:5" ht="12">
      <c r="D76" s="1405"/>
      <c r="E76" s="1405"/>
    </row>
    <row r="77" spans="4:5" ht="12">
      <c r="D77" s="1405"/>
      <c r="E77" s="1405"/>
    </row>
    <row r="78" spans="4:5" ht="12">
      <c r="D78" s="1405"/>
      <c r="E78" s="1405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2" right="0.2" top="0.7" bottom="0.54" header="0.5" footer="0.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nrb</cp:lastModifiedBy>
  <cp:lastPrinted>2008-11-07T04:59:52Z</cp:lastPrinted>
  <dcterms:created xsi:type="dcterms:W3CDTF">1996-10-14T23:33:28Z</dcterms:created>
  <dcterms:modified xsi:type="dcterms:W3CDTF">2008-11-17T05:49:24Z</dcterms:modified>
  <cp:category/>
  <cp:version/>
  <cp:contentType/>
  <cp:contentStatus/>
</cp:coreProperties>
</file>