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BOP" sheetId="15" r:id="rId15"/>
    <sheet name="M_India$" sheetId="16" r:id="rId16"/>
    <sheet name="X &amp; M Price Index " sheetId="17" r:id="rId17"/>
    <sheet name="TOT" sheetId="18" r:id="rId18"/>
    <sheet name="ReserveRs" sheetId="19" r:id="rId19"/>
    <sheet name="Reserves $" sheetId="20" r:id="rId20"/>
    <sheet name="Ex Rate" sheetId="21" r:id="rId21"/>
    <sheet name="Customwise Trade" sheetId="22" r:id="rId22"/>
    <sheet name="GBO " sheetId="23" r:id="rId23"/>
    <sheet name="Revenue" sheetId="24" r:id="rId24"/>
    <sheet name="ODD" sheetId="25" r:id="rId25"/>
    <sheet name="MS" sheetId="26" r:id="rId26"/>
    <sheet name="CBS" sheetId="27" r:id="rId27"/>
    <sheet name="ODCS" sheetId="28" r:id="rId28"/>
    <sheet name="CALCB" sheetId="29" r:id="rId29"/>
    <sheet name="CALDB" sheetId="30" r:id="rId30"/>
    <sheet name="CALFC" sheetId="31" r:id="rId31"/>
    <sheet name="Deposits" sheetId="32" r:id="rId32"/>
    <sheet name="Sect credit" sheetId="33" r:id="rId33"/>
    <sheet name="Secu Credit" sheetId="34" r:id="rId34"/>
    <sheet name="Loan to Gov Ent" sheetId="35" r:id="rId35"/>
    <sheet name="Monetary Operations" sheetId="36" r:id="rId36"/>
    <sheet name="Purchase &amp; Sale of FC" sheetId="37" r:id="rId37"/>
    <sheet name="Inter_Bank" sheetId="38" r:id="rId38"/>
    <sheet name="Int Rate" sheetId="39" r:id="rId39"/>
    <sheet name="TBs 91_364" sheetId="40" r:id="rId40"/>
    <sheet name="Stock Mkt Indicator" sheetId="41" r:id="rId41"/>
    <sheet name="Issue Approval" sheetId="42" r:id="rId42"/>
    <sheet name="Listed Co" sheetId="43" r:id="rId43"/>
    <sheet name="Share Mkt Acti" sheetId="44" r:id="rId44"/>
    <sheet name="Turnover Detail" sheetId="45" r:id="rId45"/>
    <sheet name="Securities List" sheetId="46" r:id="rId46"/>
  </sheets>
  <externalReferences>
    <externalReference r:id="rId49"/>
    <externalReference r:id="rId50"/>
  </externalReferences>
  <definedNames>
    <definedName name="a" localSheetId="24">#REF!</definedName>
    <definedName name="a" localSheetId="23">#REF!</definedName>
    <definedName name="a">#REF!</definedName>
    <definedName name="b">#REF!</definedName>
    <definedName name="manoj" localSheetId="24">#REF!</definedName>
    <definedName name="manoj" localSheetId="23">#REF!</definedName>
    <definedName name="manoj">#REF!</definedName>
    <definedName name="_xlnm.Print_Area" localSheetId="14">'BOP'!$A$1:$L$68</definedName>
    <definedName name="_xlnm.Print_Area" localSheetId="0">'cover'!$A$1:$H$58</definedName>
    <definedName name="_xlnm.Print_Area" localSheetId="21">'Customwise Trade'!$B$1:$H$19</definedName>
    <definedName name="_xlnm.Print_Area" localSheetId="7">'Direction'!$B$1:$I$59</definedName>
    <definedName name="_xlnm.Print_Area" localSheetId="20">'Ex Rate'!$B$1:$M$75</definedName>
    <definedName name="_xlnm.Print_Area" localSheetId="22">'GBO '!$A$1:$H$58</definedName>
    <definedName name="_xlnm.Print_Area" localSheetId="37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4">'ODD'!$A$1:$H$40</definedName>
    <definedName name="_xlnm.Print_Area" localSheetId="18">'ReserveRs'!$B$1:$I$39</definedName>
    <definedName name="_xlnm.Print_Area" localSheetId="19">'Reserves $'!$B$1:$I$38</definedName>
    <definedName name="_xlnm.Print_Area" localSheetId="45">'Securities List'!$A$1:$J$27</definedName>
    <definedName name="_xlnm.Print_Area" localSheetId="43">'Share Mkt Acti'!$A$1:$J$22</definedName>
    <definedName name="_xlnm.Print_Area" localSheetId="40">'Stock Mkt Indicator'!$A$1:$F$25</definedName>
    <definedName name="_xlnm.Print_Area" localSheetId="17">'TOT'!$A$1:$I$21</definedName>
    <definedName name="_xlnm.Print_Area" localSheetId="16">'X &amp; M Price Index '!$A$1:$H$40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<sst xmlns="http://schemas.openxmlformats.org/spreadsheetml/2006/main" count="2598" uniqueCount="1277">
  <si>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</si>
  <si>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</si>
  <si>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</si>
  <si>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</si>
  <si>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</si>
  <si>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</si>
  <si>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</si>
  <si>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</si>
  <si>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</si>
  <si>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</si>
  <si>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</si>
  <si>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</si>
  <si>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</si>
  <si>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</si>
  <si>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</si>
  <si>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</si>
  <si>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</si>
  <si>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</si>
  <si>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</si>
  <si>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</si>
  <si>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</si>
  <si>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</si>
  <si>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</si>
  <si>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</si>
  <si>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</si>
  <si>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</si>
  <si>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</si>
  <si>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</si>
  <si>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</si>
  <si>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</si>
  <si>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</si>
  <si>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</si>
  <si>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</si>
  <si>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</si>
  <si>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</si>
  <si>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</si>
  <si>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</si>
  <si>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</si>
  <si>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</si>
  <si>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</si>
  <si>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</si>
  <si>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</si>
  <si>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</si>
  <si>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</si>
  <si>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</si>
  <si>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</si>
  <si>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</si>
  <si>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</si>
  <si>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</si>
  <si>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</si>
  <si>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</si>
  <si>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</si>
  <si>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</si>
  <si>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</si>
  <si>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</si>
  <si>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</si>
  <si>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</si>
  <si>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</si>
  <si>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</si>
  <si>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Amount (Rs. in million)</t>
  </si>
  <si>
    <t>2015/16P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</si>
  <si>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</si>
  <si>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</si>
  <si>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</si>
  <si>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</si>
  <si>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</si>
  <si>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</si>
  <si>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</si>
  <si>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</si>
  <si>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</si>
  <si>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</si>
  <si>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</si>
  <si>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</si>
  <si>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</si>
  <si>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</si>
  <si>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</si>
  <si>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</si>
  <si>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</si>
  <si>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</si>
  <si>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</si>
  <si>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</si>
  <si>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</si>
  <si>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</si>
  <si>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</si>
  <si>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</si>
  <si>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</si>
  <si>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</si>
  <si>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</si>
  <si>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</si>
  <si>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</si>
  <si>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</si>
  <si>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</si>
  <si>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</si>
  <si>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</si>
  <si>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</si>
  <si>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</si>
  <si>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t>Table 24</t>
  </si>
  <si>
    <t>Government Budgetary Operation+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</si>
  <si>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</si>
  <si>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</si>
  <si>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</si>
  <si>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</si>
  <si>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</si>
  <si>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</si>
  <si>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</si>
  <si>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</si>
  <si>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</si>
  <si>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</si>
  <si>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</si>
  <si>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</si>
  <si>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</si>
  <si>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</si>
  <si>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</si>
  <si>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</si>
  <si>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</si>
  <si>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</si>
  <si>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</si>
  <si>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</si>
  <si>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</si>
  <si>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</si>
  <si>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</si>
  <si>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</si>
  <si>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</si>
  <si>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</si>
  <si>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</si>
  <si>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</si>
  <si>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</si>
  <si>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</si>
  <si>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</si>
  <si>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</si>
  <si>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</si>
  <si>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</si>
  <si>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</si>
  <si>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</si>
  <si>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</si>
  <si>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</si>
  <si>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</si>
  <si>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</si>
  <si>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</si>
  <si>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</si>
  <si>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</si>
  <si>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</si>
  <si>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</si>
  <si>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</si>
  <si>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</si>
  <si>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Five Months</t>
  </si>
  <si>
    <t>Percent Change During Five  Months</t>
  </si>
  <si>
    <t>Growth Rate During Five Months</t>
  </si>
  <si>
    <t>Composition During Five Months</t>
  </si>
  <si>
    <t>Mid-Dec</t>
  </si>
  <si>
    <t>Amount Change      Jul-Dec</t>
  </si>
  <si>
    <t xml:space="preserve"> +  Based on data reported by 8 offices of NRB,  68 branches of Rastriya Banijya Bank Limited, 41 out of 47 branches of Nepal Bank Limited, 21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</si>
  <si>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-</t>
  </si>
  <si>
    <t>Table 25</t>
  </si>
  <si>
    <t>Table 26</t>
  </si>
  <si>
    <t>Table 1</t>
  </si>
  <si>
    <t>(2014/15=100)</t>
  </si>
  <si>
    <t>Mid-Dec 2015</t>
  </si>
  <si>
    <t>Groups &amp; Sub-Groups</t>
  </si>
  <si>
    <t>Weight %</t>
  </si>
  <si>
    <r>
      <t xml:space="preserve">2015/16 </t>
    </r>
    <r>
      <rPr>
        <b/>
        <vertAlign val="superscript"/>
        <sz val="8"/>
        <color indexed="8"/>
        <rFont val="Times New Roman"/>
        <family val="1"/>
      </rPr>
      <t>P</t>
    </r>
  </si>
  <si>
    <t>Percentage Change</t>
  </si>
  <si>
    <t>Nov/Dec</t>
  </si>
  <si>
    <t>Oct/Nov</t>
  </si>
  <si>
    <t>Sep/Oct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</si>
  <si>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</si>
  <si>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</si>
  <si>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</si>
  <si>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</si>
  <si>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</si>
  <si>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</si>
  <si>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</si>
  <si>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</si>
  <si>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</si>
  <si>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</si>
  <si>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</si>
  <si>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</si>
  <si>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</si>
  <si>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</si>
  <si>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</si>
  <si>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</si>
  <si>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</si>
  <si>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</si>
  <si>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</si>
  <si>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</si>
  <si>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</si>
  <si>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</si>
  <si>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</si>
  <si>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</si>
  <si>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</si>
  <si>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</si>
  <si>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</si>
  <si>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</si>
  <si>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</si>
  <si>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</si>
  <si>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</si>
  <si>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</si>
  <si>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</si>
  <si>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</si>
  <si>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</si>
  <si>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</si>
  <si>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</si>
  <si>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</si>
  <si>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</si>
  <si>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</si>
  <si>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</si>
  <si>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</si>
  <si>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</si>
  <si>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</si>
  <si>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</si>
  <si>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</si>
  <si>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</si>
  <si>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</si>
  <si>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</si>
  <si>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</si>
  <si>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</si>
  <si>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</si>
  <si>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</si>
  <si>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</si>
  <si>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</si>
  <si>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</si>
  <si>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</si>
  <si>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</si>
  <si>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</si>
  <si>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</si>
  <si>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</si>
  <si>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</si>
  <si>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</si>
  <si>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</si>
  <si>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</si>
  <si>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</si>
  <si>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</si>
  <si>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</si>
  <si>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</si>
  <si>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</si>
  <si>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</si>
  <si>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</si>
  <si>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</si>
  <si>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</si>
  <si>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</si>
  <si>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</si>
  <si>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</si>
  <si>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</si>
  <si>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</si>
  <si>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</si>
  <si>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</si>
  <si>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</si>
  <si>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</si>
  <si>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</si>
  <si>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</si>
  <si>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</si>
  <si>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</si>
  <si>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</si>
  <si>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</si>
  <si>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</si>
  <si>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</si>
  <si>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</si>
  <si>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</si>
  <si>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</si>
  <si>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</si>
  <si>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</si>
  <si>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</si>
  <si>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</si>
  <si>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</si>
  <si>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</si>
  <si>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</si>
  <si>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</si>
  <si>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</si>
  <si>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</si>
  <si>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</si>
  <si>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</si>
  <si>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</si>
  <si>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</si>
  <si>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</si>
  <si>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</si>
  <si>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</si>
  <si>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</si>
  <si>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</si>
  <si>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</si>
  <si>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</si>
  <si>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</si>
  <si>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</si>
  <si>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</si>
  <si>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</si>
  <si>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</si>
  <si>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</si>
  <si>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</si>
  <si>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</si>
  <si>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</si>
  <si>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</si>
  <si>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</si>
  <si>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</si>
  <si>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</si>
  <si>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</si>
  <si>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</si>
  <si>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</si>
  <si>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Changes during five months</t>
  </si>
  <si>
    <t>Monetary Aggregates</t>
  </si>
  <si>
    <t xml:space="preserve">Jul </t>
  </si>
  <si>
    <t>Dec</t>
  </si>
  <si>
    <t>Jul (p)</t>
  </si>
  <si>
    <t>Dec(e)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</si>
  <si>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</si>
  <si>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</si>
  <si>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</si>
  <si>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</si>
  <si>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</si>
  <si>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</si>
  <si>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</si>
  <si>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</si>
  <si>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</si>
  <si>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</si>
  <si>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</si>
  <si>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</si>
  <si>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</si>
  <si>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</si>
  <si>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</si>
  <si>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</si>
  <si>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</si>
  <si>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</si>
  <si>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</si>
  <si>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</si>
  <si>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</si>
  <si>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</si>
  <si>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</si>
  <si>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</si>
  <si>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</si>
  <si>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</si>
  <si>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</si>
  <si>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</si>
  <si>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</si>
  <si>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</si>
  <si>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</si>
  <si>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</si>
  <si>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</si>
  <si>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</si>
  <si>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</si>
  <si>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</si>
  <si>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</si>
  <si>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</si>
  <si>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</si>
  <si>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</si>
  <si>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</si>
  <si>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</si>
  <si>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</si>
  <si>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</si>
  <si>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</si>
  <si>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</si>
  <si>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</si>
  <si>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</si>
  <si>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</si>
  <si>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</si>
  <si>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</si>
  <si>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</si>
  <si>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</si>
  <si>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</si>
  <si>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</si>
  <si>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</si>
  <si>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</si>
  <si>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</si>
  <si>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</si>
  <si>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</si>
  <si>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</si>
  <si>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</si>
  <si>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</si>
  <si>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</si>
  <si>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</si>
  <si>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</si>
  <si>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</si>
  <si>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</si>
  <si>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</si>
  <si>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</si>
  <si>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</si>
  <si>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</si>
  <si>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</si>
  <si>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</si>
  <si>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</si>
  <si>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</si>
  <si>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</si>
  <si>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</si>
  <si>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</si>
  <si>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</si>
  <si>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</si>
  <si>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</si>
  <si>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</si>
  <si>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</si>
  <si>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</si>
  <si>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</si>
  <si>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</si>
  <si>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</si>
  <si>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</si>
  <si>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</si>
  <si>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</si>
  <si>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</si>
  <si>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</si>
  <si>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</si>
  <si>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</si>
  <si>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</si>
  <si>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</si>
  <si>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</si>
  <si>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</si>
  <si>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</si>
  <si>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</si>
  <si>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</si>
  <si>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</si>
  <si>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</si>
  <si>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</si>
  <si>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</si>
  <si>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</si>
  <si>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</si>
  <si>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</si>
  <si>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</si>
  <si>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</si>
  <si>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</si>
  <si>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</si>
  <si>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</si>
  <si>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 xml:space="preserve">Changes during five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</si>
  <si>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</si>
  <si>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</si>
  <si>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</si>
  <si>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</si>
  <si>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</si>
  <si>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</si>
  <si>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</si>
  <si>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</si>
  <si>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</si>
  <si>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</si>
  <si>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</si>
  <si>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</si>
  <si>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</si>
  <si>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</si>
  <si>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</si>
  <si>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</si>
  <si>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</si>
  <si>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</si>
  <si>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</si>
  <si>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</si>
  <si>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</si>
  <si>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</si>
  <si>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</si>
  <si>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</si>
  <si>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</si>
  <si>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</si>
  <si>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</si>
  <si>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</si>
  <si>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</si>
  <si>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</si>
  <si>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</si>
  <si>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</si>
  <si>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</si>
  <si>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</si>
  <si>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</si>
  <si>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</si>
  <si>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</si>
  <si>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</si>
  <si>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</si>
  <si>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</si>
  <si>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</si>
  <si>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</si>
  <si>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</si>
  <si>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</si>
  <si>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</si>
  <si>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</si>
  <si>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</si>
  <si>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</si>
  <si>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</si>
  <si>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</si>
  <si>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</si>
  <si>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</si>
  <si>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</si>
  <si>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</si>
  <si>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</si>
  <si>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</si>
  <si>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</si>
  <si>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</si>
  <si>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</si>
  <si>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</si>
  <si>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</si>
  <si>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</si>
  <si>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</si>
  <si>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</si>
  <si>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</si>
  <si>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</si>
  <si>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</si>
  <si>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</si>
  <si>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</si>
  <si>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</si>
  <si>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</si>
  <si>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</si>
  <si>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</si>
  <si>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</si>
  <si>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</si>
  <si>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</si>
  <si>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</si>
  <si>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</si>
  <si>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</si>
  <si>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</si>
  <si>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</si>
  <si>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</si>
  <si>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</si>
  <si>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</si>
  <si>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</si>
  <si>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</si>
  <si>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</si>
  <si>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</si>
  <si>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</si>
  <si>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</si>
  <si>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</si>
  <si>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</si>
  <si>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</si>
  <si>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</si>
  <si>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</si>
  <si>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</si>
  <si>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</si>
  <si>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</si>
  <si>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</si>
  <si>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</si>
  <si>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</si>
  <si>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</si>
  <si>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</si>
  <si>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</si>
  <si>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</si>
  <si>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</si>
  <si>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</si>
  <si>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</si>
  <si>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</si>
  <si>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</si>
  <si>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</si>
  <si>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</si>
  <si>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</si>
  <si>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</si>
  <si>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</si>
  <si>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</si>
  <si>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</si>
  <si>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</si>
  <si>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</si>
  <si>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</si>
  <si>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</si>
  <si>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</si>
  <si>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</si>
  <si>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</si>
  <si>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</si>
  <si>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</si>
  <si>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</si>
  <si>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</si>
  <si>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</si>
  <si>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</si>
  <si>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</si>
  <si>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</si>
  <si>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</si>
  <si>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</si>
  <si>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</si>
  <si>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</si>
  <si>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</si>
  <si>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</si>
  <si>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</si>
  <si>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</si>
  <si>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</si>
  <si>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</si>
  <si>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</si>
  <si>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</si>
  <si>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</si>
  <si>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</si>
  <si>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</si>
  <si>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</si>
  <si>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</si>
  <si>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</si>
  <si>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</si>
  <si>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</si>
  <si>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</si>
  <si>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</si>
  <si>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</si>
  <si>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</si>
  <si>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</si>
  <si>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</si>
  <si>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</si>
  <si>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</si>
  <si>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</si>
  <si>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</si>
  <si>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</si>
  <si>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</si>
  <si>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</si>
  <si>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</si>
  <si>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</si>
  <si>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</si>
  <si>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</si>
  <si>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</si>
  <si>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</si>
  <si>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</si>
  <si>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</si>
  <si>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</si>
  <si>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</si>
  <si>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</si>
  <si>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</si>
  <si>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</si>
  <si>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</si>
  <si>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</si>
  <si>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</si>
  <si>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</si>
  <si>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</si>
  <si>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</si>
  <si>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</si>
  <si>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</si>
  <si>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</si>
  <si>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</si>
  <si>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</si>
  <si>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</si>
  <si>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</si>
  <si>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</si>
  <si>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</si>
  <si>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Particulars</t>
  </si>
  <si>
    <t>Mid-December</t>
  </si>
  <si>
    <t>% Change</t>
  </si>
  <si>
    <t>2 Over 1</t>
  </si>
  <si>
    <t>3 Over 2</t>
  </si>
  <si>
    <t>NEPSE Index (Closing)*</t>
  </si>
  <si>
    <t>1121.02</t>
  </si>
  <si>
    <t>NEPSE Sensitive Index (Closing)**</t>
  </si>
  <si>
    <t>239.72</t>
  </si>
  <si>
    <t>NEPSE Float Index (Closing)***</t>
  </si>
  <si>
    <t>79.39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</si>
  <si>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</si>
  <si>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</si>
  <si>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</si>
  <si>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</si>
  <si>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</si>
  <si>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</si>
  <si>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</si>
  <si>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</si>
  <si>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</si>
  <si>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</si>
  <si>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</si>
  <si>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</si>
  <si>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</si>
  <si>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</si>
  <si>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</si>
  <si>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</si>
  <si>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</si>
  <si>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Mid-December 2015)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</si>
  <si>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</si>
  <si>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</si>
  <si>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</si>
  <si>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</si>
  <si>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</si>
  <si>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</si>
  <si>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</si>
  <si>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</si>
  <si>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</si>
  <si>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</si>
  <si>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</si>
  <si>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</si>
  <si>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</si>
  <si>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</si>
  <si>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</si>
  <si>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</si>
  <si>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</si>
  <si>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</si>
  <si>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</si>
  <si>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</si>
  <si>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</si>
  <si>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</si>
  <si>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</si>
  <si>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</si>
  <si>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</si>
  <si>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</si>
  <si>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</si>
  <si>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</si>
  <si>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</si>
  <si>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</si>
  <si>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</si>
  <si>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</si>
  <si>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</si>
  <si>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</si>
  <si>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</si>
  <si>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</si>
  <si>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</si>
  <si>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</si>
  <si>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</si>
  <si>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</si>
  <si>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</si>
  <si>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</si>
  <si>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</si>
  <si>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(Mid-November/Mid-December)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</si>
  <si>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</si>
  <si>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</si>
  <si>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</si>
  <si>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</si>
  <si>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</si>
  <si>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</si>
  <si>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</si>
  <si>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</si>
  <si>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</si>
  <si>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</si>
  <si>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</si>
  <si>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</si>
  <si>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</si>
  <si>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</si>
  <si>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</si>
  <si>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</si>
  <si>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</si>
  <si>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(Mid-November to Mid-December)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</si>
  <si>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</si>
  <si>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</si>
  <si>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</si>
  <si>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</si>
  <si>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</si>
  <si>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</si>
  <si>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</si>
  <si>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</si>
  <si>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Mid-December)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</si>
  <si>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</si>
  <si>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</si>
  <si>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</si>
  <si>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</si>
  <si>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</si>
  <si>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</si>
  <si>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</si>
  <si>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</si>
  <si>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</si>
  <si>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</si>
  <si>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</si>
  <si>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</si>
  <si>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</si>
  <si>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</si>
  <si>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</si>
  <si>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</si>
  <si>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</si>
  <si>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</si>
  <si>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</si>
  <si>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</si>
  <si>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</si>
  <si>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</si>
  <si>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42</t>
  </si>
  <si>
    <t>Table 43</t>
  </si>
  <si>
    <t>Table 44</t>
  </si>
  <si>
    <t>Table 45</t>
  </si>
  <si>
    <t xml:space="preserve"> Table 46</t>
  </si>
  <si>
    <t>Table 47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</si>
  <si>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</si>
  <si>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</si>
  <si>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</si>
  <si>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</si>
  <si>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</si>
  <si>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</si>
  <si>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</si>
  <si>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</si>
  <si>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39</t>
  </si>
  <si>
    <t>(In percent)</t>
  </si>
  <si>
    <t>TRB-91 Days</t>
  </si>
  <si>
    <t>TRB-364 Days</t>
  </si>
  <si>
    <t>2011/12</t>
  </si>
  <si>
    <t>2012/13</t>
  </si>
  <si>
    <t>Annual average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</si>
  <si>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</si>
  <si>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</si>
  <si>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</si>
  <si>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</si>
  <si>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</si>
  <si>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</si>
  <si>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CRR</t>
  </si>
  <si>
    <t>Bank and Refinance Rates</t>
  </si>
  <si>
    <t>NRB Bonds Rate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</si>
  <si>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</si>
  <si>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</si>
  <si>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</si>
  <si>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</si>
  <si>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</si>
  <si>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</si>
  <si>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</si>
  <si>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</si>
  <si>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</si>
  <si>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</si>
  <si>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</si>
  <si>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</si>
  <si>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>A &amp; B</t>
  </si>
  <si>
    <t>B &amp; B</t>
  </si>
  <si>
    <t>B &amp; C</t>
  </si>
  <si>
    <t>C &amp; C</t>
  </si>
  <si>
    <t>Rate (%)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</si>
  <si>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</si>
  <si>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</si>
  <si>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</si>
  <si>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Purchase/Sale of Convertible Currency</t>
  </si>
  <si>
    <t>2003/04</t>
  </si>
  <si>
    <t>Purchase</t>
  </si>
  <si>
    <t>Sale</t>
  </si>
  <si>
    <t>Net 
Injection</t>
  </si>
  <si>
    <t>US$</t>
  </si>
  <si>
    <t>Nrs.</t>
  </si>
  <si>
    <t>(First Eleven Months)</t>
  </si>
  <si>
    <t>( Amount in million)</t>
  </si>
  <si>
    <t>IC Purchase</t>
  </si>
  <si>
    <t>US$ Sale</t>
  </si>
  <si>
    <t>Table 8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</si>
  <si>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</si>
  <si>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</si>
  <si>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</si>
  <si>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</si>
  <si>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</si>
  <si>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</si>
  <si>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B. Nepal Rastra Bank</t>
  </si>
  <si>
    <t>C. Interbank Rate #</t>
  </si>
  <si>
    <t>D. Commercial Banks</t>
  </si>
  <si>
    <t>Table 37</t>
  </si>
  <si>
    <t>Table 17</t>
  </si>
  <si>
    <t xml:space="preserve"> Inter-bank Transaction Amount &amp; Weighted Average Interest Rate</t>
  </si>
  <si>
    <t>Mid-Month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</si>
  <si>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</si>
  <si>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</si>
  <si>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</si>
  <si>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</si>
  <si>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</si>
  <si>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</si>
  <si>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</si>
  <si>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</si>
  <si>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</si>
  <si>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</si>
  <si>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</si>
  <si>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</si>
  <si>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</si>
  <si>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</si>
  <si>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# Interbank transaction among A &amp; B, A &amp; C, B &amp; B, B &amp; C and C &amp; C class banks and financial institutions.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</si>
  <si>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</si>
  <si>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</si>
  <si>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</si>
  <si>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</si>
  <si>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</si>
  <si>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</si>
  <si>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</si>
  <si>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</si>
  <si>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</si>
  <si>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</si>
  <si>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</si>
  <si>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</si>
  <si>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</si>
  <si>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</si>
  <si>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</si>
  <si>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</si>
  <si>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</si>
  <si>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</si>
  <si>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</si>
  <si>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</si>
  <si>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</si>
  <si>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</si>
  <si>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</si>
  <si>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</si>
  <si>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</si>
  <si>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Jan</t>
  </si>
  <si>
    <t>Feb</t>
  </si>
  <si>
    <t>Mar</t>
  </si>
  <si>
    <t>Apr</t>
  </si>
  <si>
    <t>A. Policy Rates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</si>
  <si>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</si>
  <si>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</si>
  <si>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</si>
  <si>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</si>
  <si>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</si>
  <si>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</si>
  <si>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</si>
  <si>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</si>
  <si>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</si>
  <si>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</si>
  <si>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</si>
  <si>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</si>
  <si>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</si>
  <si>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</si>
  <si>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</si>
  <si>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</si>
  <si>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</si>
  <si>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</si>
  <si>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</si>
  <si>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</si>
  <si>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</si>
  <si>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</si>
  <si>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</si>
  <si>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</si>
  <si>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</si>
  <si>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</si>
  <si>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</si>
  <si>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</si>
  <si>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</si>
  <si>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</si>
  <si>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</si>
  <si>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</si>
  <si>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</si>
  <si>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</si>
  <si>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</si>
  <si>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</si>
  <si>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</si>
  <si>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</si>
  <si>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</si>
  <si>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</si>
  <si>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</si>
  <si>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</si>
  <si>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</si>
  <si>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</si>
  <si>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</si>
  <si>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</si>
  <si>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</si>
  <si>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</si>
  <si>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</si>
  <si>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</si>
  <si>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</si>
  <si>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</si>
  <si>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</si>
  <si>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</si>
  <si>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</si>
  <si>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</si>
  <si>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</si>
  <si>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2014/15</t>
    </r>
    <r>
      <rPr>
        <b/>
        <vertAlign val="superscript"/>
        <sz val="10"/>
        <rFont val="Times New Roman"/>
        <family val="1"/>
      </rPr>
      <t>R</t>
    </r>
  </si>
  <si>
    <t>Direction of Foreign Trade*</t>
  </si>
  <si>
    <t>Table 7</t>
  </si>
  <si>
    <t>R= Revised, P= Povisional</t>
  </si>
  <si>
    <t>* includes P.P. fabric</t>
  </si>
  <si>
    <t xml:space="preserve"> Total (A+B)</t>
  </si>
  <si>
    <t xml:space="preserve"> B. Others</t>
  </si>
  <si>
    <t>Zinc Sheet</t>
  </si>
  <si>
    <t>Wire</t>
  </si>
  <si>
    <t>Turmeric</t>
  </si>
  <si>
    <t>Tooth Paste</t>
  </si>
  <si>
    <t>Thread</t>
  </si>
  <si>
    <t>Textiles*</t>
  </si>
  <si>
    <t>Turpentine</t>
  </si>
  <si>
    <t>Stone and Sand</t>
  </si>
  <si>
    <t>Soap</t>
  </si>
  <si>
    <t>Skin</t>
  </si>
  <si>
    <t>Shoes and Sandles</t>
  </si>
  <si>
    <t>Shampoos and Hair Oils</t>
  </si>
  <si>
    <t>Rosin</t>
  </si>
  <si>
    <t>Ricebran Oil</t>
  </si>
  <si>
    <t>Readymade garments</t>
  </si>
  <si>
    <t>Raw Jute</t>
  </si>
  <si>
    <t>Pulses</t>
  </si>
  <si>
    <t>Polyster Yarn</t>
  </si>
  <si>
    <t>Plastic Utensils</t>
  </si>
  <si>
    <t>Pashmina</t>
  </si>
  <si>
    <t>Particle Board</t>
  </si>
  <si>
    <t>Paper</t>
  </si>
  <si>
    <t>Oil Cakes</t>
  </si>
  <si>
    <t>Noodles</t>
  </si>
  <si>
    <t>Mustard &amp; Linseed</t>
  </si>
  <si>
    <t>Medicine (Ayurvedic)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</si>
  <si>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</si>
  <si>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</si>
  <si>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</si>
  <si>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</si>
  <si>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</si>
  <si>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</si>
  <si>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Jute Goods</t>
  </si>
  <si>
    <t>Juice</t>
  </si>
  <si>
    <t>Herbs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</si>
  <si>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</si>
  <si>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</si>
  <si>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</si>
  <si>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</si>
  <si>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</si>
  <si>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</si>
  <si>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</si>
  <si>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</si>
  <si>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</si>
  <si>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</si>
  <si>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</si>
  <si>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Cardamom</t>
  </si>
  <si>
    <t>Brooms</t>
  </si>
  <si>
    <t>Brans</t>
  </si>
  <si>
    <t>Biscuits</t>
  </si>
  <si>
    <t>Aluminium Section</t>
  </si>
  <si>
    <t>A. Major Commodities</t>
  </si>
  <si>
    <r>
      <t>2015/16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</si>
  <si>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9"/>
        <rFont val="Times New Roman"/>
        <family val="1"/>
      </rPr>
      <t>R</t>
    </r>
  </si>
  <si>
    <t xml:space="preserve"> Exports of Major Commodities to India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</si>
  <si>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</si>
  <si>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</si>
  <si>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</si>
  <si>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</si>
  <si>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</si>
  <si>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</si>
  <si>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</si>
  <si>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</si>
  <si>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</si>
  <si>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</si>
  <si>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</si>
  <si>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</si>
  <si>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Nepalese Paper &amp; Paper Products</t>
  </si>
  <si>
    <t>Musical Instruments, Parts and Accessories</t>
  </si>
  <si>
    <t>Human Hair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</si>
  <si>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</si>
  <si>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</si>
  <si>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</si>
  <si>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</si>
  <si>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</si>
  <si>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9</t>
  </si>
  <si>
    <t xml:space="preserve">    Total  (A+B)</t>
  </si>
  <si>
    <t>Woolen Carpet</t>
  </si>
  <si>
    <t>Silverware and Jewelleries</t>
  </si>
  <si>
    <t>Nigerseed</t>
  </si>
  <si>
    <t>Handicraft (Metal and Wooden)</t>
  </si>
  <si>
    <t xml:space="preserve"> Exports of Major Commodities to Other Countries</t>
  </si>
  <si>
    <t>Table 10</t>
  </si>
  <si>
    <t>R= Revised, P= Povisional, * includes Paddy</t>
  </si>
  <si>
    <t>Wire Products</t>
  </si>
  <si>
    <t>Vehicles &amp; Spare Parts</t>
  </si>
  <si>
    <t>Tyre, Tubes &amp; Flapes</t>
  </si>
  <si>
    <t>Tobacco</t>
  </si>
  <si>
    <t>Textiles</t>
  </si>
  <si>
    <t>Sugar</t>
  </si>
  <si>
    <t>Steel Sheet</t>
  </si>
  <si>
    <t>Shoes &amp; Sandles</t>
  </si>
  <si>
    <t>Sanitaryware</t>
  </si>
  <si>
    <t>Salt</t>
  </si>
  <si>
    <t>5625.0*</t>
  </si>
  <si>
    <t>Rice</t>
  </si>
  <si>
    <t>Raw Cotton</t>
  </si>
  <si>
    <t>Radio, TV, Deck &amp; Parts</t>
  </si>
  <si>
    <t>Pipe and Pipe Fittings</t>
  </si>
  <si>
    <t>Petroleum Products</t>
  </si>
  <si>
    <t>Other Stationery Goods</t>
  </si>
  <si>
    <t>Other Machinery &amp; Parts</t>
  </si>
  <si>
    <t>Molasses Sugar</t>
  </si>
  <si>
    <t>Medicine</t>
  </si>
  <si>
    <t>M.S. Wires, Rods, Coils, Bars</t>
  </si>
  <si>
    <t>M.S. Billet</t>
  </si>
  <si>
    <t>Insecticides</t>
  </si>
  <si>
    <t>Incense Sticks</t>
  </si>
  <si>
    <t>Hotrolled Sheet in Coil</t>
  </si>
  <si>
    <t>Glass Sheet and G.Wares</t>
  </si>
  <si>
    <t>Enamel &amp; Other Paints</t>
  </si>
  <si>
    <t>Electrical Equipment</t>
  </si>
  <si>
    <t>Dry Cell Battery</t>
  </si>
  <si>
    <t>Cuminseeds and Peppers</t>
  </si>
  <si>
    <t>Cosmetics</t>
  </si>
  <si>
    <t>Cooking Stoves</t>
  </si>
  <si>
    <t>Coldrolled Sheet in Coil</t>
  </si>
  <si>
    <t>Coal</t>
  </si>
  <si>
    <t>Chemical Fertilizer</t>
  </si>
  <si>
    <t>Cement</t>
  </si>
  <si>
    <t>Books and Magazines</t>
  </si>
  <si>
    <t>Bitumen</t>
  </si>
  <si>
    <t>Almunium Bars, Rods, Profiles, Foil etc.</t>
  </si>
  <si>
    <t>Baby Food &amp; Milk Products</t>
  </si>
  <si>
    <t>Agri. Equip.&amp; Parts</t>
  </si>
  <si>
    <t>Table 11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</si>
  <si>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</si>
  <si>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</si>
  <si>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</si>
  <si>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</si>
  <si>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</si>
  <si>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</si>
  <si>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</si>
  <si>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</si>
  <si>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</si>
  <si>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</si>
  <si>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</si>
  <si>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</si>
  <si>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</si>
  <si>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</si>
  <si>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</si>
  <si>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</si>
  <si>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</si>
  <si>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</si>
  <si>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</si>
  <si>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</si>
  <si>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</si>
  <si>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</si>
  <si>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</si>
  <si>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</si>
  <si>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</si>
  <si>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</si>
  <si>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</si>
  <si>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</si>
  <si>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</si>
  <si>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Electrical Goods</t>
  </si>
  <si>
    <t>Cosmetic Goods</t>
  </si>
  <si>
    <t>Chemical</t>
  </si>
  <si>
    <t>Camera</t>
  </si>
  <si>
    <t>Bags</t>
  </si>
  <si>
    <t>Aluminium Scrap, Flake, Foil, Bars, &amp; Rods</t>
  </si>
  <si>
    <t>Table 12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</si>
  <si>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</si>
  <si>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</si>
  <si>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</si>
  <si>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</si>
  <si>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</si>
  <si>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</si>
  <si>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</si>
  <si>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</si>
  <si>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</si>
  <si>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</si>
  <si>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</si>
  <si>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</si>
  <si>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</si>
  <si>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</si>
  <si>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</si>
  <si>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</si>
  <si>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</si>
  <si>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Palm Oil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</si>
  <si>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</si>
  <si>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</si>
  <si>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</si>
  <si>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</si>
  <si>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</si>
  <si>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</si>
  <si>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</si>
  <si>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</si>
  <si>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</si>
  <si>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</si>
  <si>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Soyabean Oil</t>
  </si>
  <si>
    <t>Crude Palm Oil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</si>
  <si>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</si>
  <si>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</si>
  <si>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</si>
  <si>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</si>
  <si>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</si>
  <si>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</si>
  <si>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</si>
  <si>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</si>
  <si>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Aircraft Spareparts</t>
  </si>
  <si>
    <t>Table 13</t>
  </si>
  <si>
    <t xml:space="preserve"> (under Group C)  with adjustment of valuation gain/loss.</t>
  </si>
  <si>
    <t xml:space="preserve">* Change in reserve net is derived by netting out  reserves and related items (Group E) and currency and deposits </t>
  </si>
  <si>
    <t>P= Povisional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</si>
  <si>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</si>
  <si>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</si>
  <si>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</si>
  <si>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</si>
  <si>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</si>
  <si>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</si>
  <si>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</si>
  <si>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</si>
  <si>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</si>
  <si>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</si>
  <si>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</si>
  <si>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</si>
  <si>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Other sectors</t>
  </si>
  <si>
    <t>Repayments</t>
  </si>
  <si>
    <t>Drawings</t>
  </si>
  <si>
    <t>General Government</t>
  </si>
  <si>
    <t>Loans</t>
  </si>
  <si>
    <t>Trade credits</t>
  </si>
  <si>
    <t>Other investment: liabilities</t>
  </si>
  <si>
    <t>Other</t>
  </si>
  <si>
    <t>Other investment: assets</t>
  </si>
  <si>
    <t>Portfolio Investment</t>
  </si>
  <si>
    <t>Direct investment in Nepal</t>
  </si>
  <si>
    <t>Financial Account (Excluding Group E)</t>
  </si>
  <si>
    <t>C</t>
  </si>
  <si>
    <t xml:space="preserve">  Total, Groups A plus B</t>
  </si>
  <si>
    <t>Capital Account (Capital Transfer)</t>
  </si>
  <si>
    <t>B</t>
  </si>
  <si>
    <t>Current transfers: debit</t>
  </si>
  <si>
    <t>Other (Indian Excise Refund)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</si>
  <si>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</si>
  <si>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</si>
  <si>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</si>
  <si>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</si>
  <si>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</si>
  <si>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</si>
  <si>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</si>
  <si>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</si>
  <si>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</si>
  <si>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</si>
  <si>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</si>
  <si>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</si>
  <si>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</si>
  <si>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</si>
  <si>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</si>
  <si>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</si>
  <si>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</si>
  <si>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</si>
  <si>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</si>
  <si>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</si>
  <si>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</si>
  <si>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</si>
  <si>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2015/16 </t>
  </si>
  <si>
    <t xml:space="preserve">2014/15 </t>
  </si>
  <si>
    <t xml:space="preserve">5 Months </t>
  </si>
  <si>
    <t>During 5 months</t>
  </si>
  <si>
    <t xml:space="preserve">% Change 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</si>
  <si>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</si>
  <si>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>(Rs. in million )</t>
  </si>
  <si>
    <t xml:space="preserve">Summary of Balance of Payments Presentation                 </t>
  </si>
  <si>
    <t>Table 14</t>
  </si>
  <si>
    <t>* The monthly data are updated based on the latest information from custom office and differ from earlier issues.</t>
  </si>
  <si>
    <t>2010/11</t>
  </si>
  <si>
    <t>2009/10</t>
  </si>
  <si>
    <t>2008/09</t>
  </si>
  <si>
    <t>2007/08</t>
  </si>
  <si>
    <t>2006/07</t>
  </si>
  <si>
    <t>Imports from India against Payment in US Dollar</t>
  </si>
  <si>
    <t>Table 15</t>
  </si>
  <si>
    <t>October</t>
  </si>
  <si>
    <t>August</t>
  </si>
  <si>
    <t>Percentage 
Change</t>
  </si>
  <si>
    <t>(FY 2012/13 = 100)</t>
  </si>
  <si>
    <t xml:space="preserve">Import Unit Value Price Index </t>
  </si>
  <si>
    <t>Percent 
Change</t>
  </si>
  <si>
    <t>Table 16</t>
  </si>
  <si>
    <t>TOT</t>
  </si>
  <si>
    <t>(FY 2012/13=100)</t>
  </si>
  <si>
    <t xml:space="preserve">Terms of Trade </t>
  </si>
  <si>
    <t>Table 18</t>
  </si>
  <si>
    <t>Period-end Buying Rate (Rs/USD)</t>
  </si>
  <si>
    <t>*** After adjusting exchange valuation gain/loss</t>
  </si>
  <si>
    <t>** Change in NFA is derived by taking mid-July as base and minus (-) sign indicates increase.</t>
  </si>
  <si>
    <t>* indicates the "A","B" &amp; " C" class financial institutions licensed by NRB.</t>
  </si>
  <si>
    <t>Sources: Nepal Rastra Bank and Commercial Banks;  Estimated.</t>
  </si>
  <si>
    <t>8.Change in NFA (6+7)***</t>
  </si>
  <si>
    <t xml:space="preserve">7.Exchange Valuation </t>
  </si>
  <si>
    <t>6.Change in NFA (before adj. ex. val.)**</t>
  </si>
  <si>
    <t>5.Net Foreign Assets(3-4)</t>
  </si>
  <si>
    <t>4.Foreign Liabilities</t>
  </si>
  <si>
    <t>3.Gross Foreign Assets(1+2)</t>
  </si>
  <si>
    <t>2.Gold, SDR, IMF Gold Tranche</t>
  </si>
  <si>
    <t>1.Gross Foreign Exchange Reserve</t>
  </si>
  <si>
    <t>Merchandise and Services</t>
  </si>
  <si>
    <t>Merchandise</t>
  </si>
  <si>
    <t>Import Capacity (Equivalent Months)</t>
  </si>
  <si>
    <t xml:space="preserve">      Share in total (in percent)</t>
  </si>
  <si>
    <t>Inconvertible</t>
  </si>
  <si>
    <t>Convertible</t>
  </si>
  <si>
    <t>Total Reserve</t>
  </si>
  <si>
    <t>Bank and Financial Institutions*</t>
  </si>
  <si>
    <t>Mid-Jul to Mid-Dec</t>
  </si>
  <si>
    <t>Table 19</t>
  </si>
  <si>
    <t>5.Net Foreign Assets (3-4)</t>
  </si>
  <si>
    <t>3.Gross Foreign Assets (1+2)</t>
  </si>
  <si>
    <t>(USD in million)</t>
  </si>
  <si>
    <t>Table 20</t>
  </si>
  <si>
    <t>http://www.kitco.com/gold.londonfix.html</t>
  </si>
  <si>
    <t xml:space="preserve">Sources: http://www.eia.gov/dnav/pet/hist/LeafHandler.ashx?n=PET&amp;s=RBRTE&amp;f=D </t>
  </si>
  <si>
    <t>** Refers to p.m. London historical fix.</t>
  </si>
  <si>
    <t>* Crude Oil Brent</t>
  </si>
  <si>
    <t>Gold ($/ounce)**</t>
  </si>
  <si>
    <t>Oil ($/barrel)*</t>
  </si>
  <si>
    <t>2015</t>
  </si>
  <si>
    <t>2014</t>
  </si>
  <si>
    <t>2013</t>
  </si>
  <si>
    <t>Dec-Dec</t>
  </si>
  <si>
    <t>Jul-Jul</t>
  </si>
  <si>
    <t>Mid-July</t>
  </si>
  <si>
    <t>Table 22</t>
  </si>
  <si>
    <t>* As per Nepalese Calendar.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</si>
  <si>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</si>
  <si>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</si>
  <si>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</si>
  <si>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</si>
  <si>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</si>
  <si>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</si>
  <si>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</si>
  <si>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 xml:space="preserve">FY </t>
  </si>
  <si>
    <t>Exchange Rate of US Dollar (NRs/USD)</t>
  </si>
  <si>
    <t>Table 21</t>
  </si>
  <si>
    <t>Tatopani Customs Office</t>
  </si>
  <si>
    <t>Jaleshwar Customs Office</t>
  </si>
  <si>
    <t>Kailali Customs Office</t>
  </si>
  <si>
    <t>Krishnagar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</si>
  <si>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</si>
  <si>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</si>
  <si>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</si>
  <si>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</si>
  <si>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</si>
  <si>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</si>
  <si>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</si>
  <si>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Percentage Change </t>
  </si>
  <si>
    <t>Imports</t>
  </si>
  <si>
    <t>Exports</t>
  </si>
  <si>
    <t>Customs Points</t>
  </si>
  <si>
    <t xml:space="preserve">Customs Wise Trade </t>
  </si>
  <si>
    <t>Table 23</t>
  </si>
  <si>
    <t>Table 40</t>
  </si>
  <si>
    <t>Table 41</t>
  </si>
  <si>
    <t>(Based on the Five Months' Data of 2015/16)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</si>
  <si>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</si>
  <si>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</si>
  <si>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</si>
  <si>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27</t>
  </si>
  <si>
    <t>Table 28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</si>
</sst>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.000_)"/>
    <numFmt numFmtId="174" formatCode="0.0_);[Red]\(0.0\)"/>
    <numFmt numFmtId="175" formatCode="0_)"/>
    <numFmt numFmtId="176" formatCode="0.000000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0.0000"/>
    <numFmt numFmtId="182" formatCode="_(* #,##0_);_(* \(#,##0\);_(* &quot;-&quot;??_);_(@_)"/>
    <numFmt numFmtId="183" formatCode="0.0000_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/>
      <top style="thin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/>
      <top style="double"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double"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177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094">
    <xf numFmtId="0" fontId="0" fillId="0" borderId="0" xfId="0" applyFont="1" applyAlignment="1">
      <alignment/>
    </xf>
    <xf numFmtId="0" fontId="4" fillId="0" borderId="0" xfId="186" applyFont="1" applyAlignment="1">
      <alignment horizontal="centerContinuous"/>
      <protection/>
    </xf>
    <xf numFmtId="0" fontId="4" fillId="0" borderId="0" xfId="186" applyFont="1">
      <alignment/>
      <protection/>
    </xf>
    <xf numFmtId="0" fontId="5" fillId="0" borderId="0" xfId="186" applyFont="1" applyAlignment="1">
      <alignment horizontal="centerContinuous"/>
      <protection/>
    </xf>
    <xf numFmtId="0" fontId="5" fillId="0" borderId="0" xfId="186" applyFont="1">
      <alignment/>
      <protection/>
    </xf>
    <xf numFmtId="0" fontId="4" fillId="0" borderId="0" xfId="186" applyFont="1" applyBorder="1">
      <alignment/>
      <protection/>
    </xf>
    <xf numFmtId="0" fontId="4" fillId="0" borderId="0" xfId="186" applyFont="1" applyBorder="1" applyAlignment="1">
      <alignment horizontal="center"/>
      <protection/>
    </xf>
    <xf numFmtId="0" fontId="6" fillId="0" borderId="0" xfId="186" applyFont="1">
      <alignment/>
      <protection/>
    </xf>
    <xf numFmtId="0" fontId="6" fillId="0" borderId="0" xfId="186" applyFont="1" applyAlignment="1">
      <alignment wrapText="1"/>
      <protection/>
    </xf>
    <xf numFmtId="164" fontId="4" fillId="0" borderId="0" xfId="242" applyNumberFormat="1" applyFont="1" applyAlignment="1" applyProtection="1">
      <alignment/>
      <protection/>
    </xf>
    <xf numFmtId="164" fontId="6" fillId="0" borderId="0" xfId="242" applyNumberFormat="1" applyFont="1" applyAlignment="1" applyProtection="1">
      <alignment/>
      <protection/>
    </xf>
    <xf numFmtId="0" fontId="6" fillId="0" borderId="0" xfId="186" applyFont="1" applyBorder="1">
      <alignment/>
      <protection/>
    </xf>
    <xf numFmtId="0" fontId="4" fillId="0" borderId="0" xfId="186" applyFont="1" applyFill="1" applyBorder="1">
      <alignment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97">
      <alignment/>
      <protection/>
    </xf>
    <xf numFmtId="0" fontId="13" fillId="0" borderId="10" xfId="134" applyFont="1" applyBorder="1" applyAlignment="1">
      <alignment horizontal="center"/>
      <protection/>
    </xf>
    <xf numFmtId="0" fontId="16" fillId="33" borderId="11" xfId="134" applyFont="1" applyFill="1" applyBorder="1" applyAlignment="1">
      <alignment horizontal="center"/>
      <protection/>
    </xf>
    <xf numFmtId="0" fontId="13" fillId="33" borderId="12" xfId="134" applyFont="1" applyFill="1" applyBorder="1">
      <alignment/>
      <protection/>
    </xf>
    <xf numFmtId="49" fontId="13" fillId="33" borderId="11" xfId="134" applyNumberFormat="1" applyFont="1" applyFill="1" applyBorder="1" applyAlignment="1">
      <alignment horizontal="center"/>
      <protection/>
    </xf>
    <xf numFmtId="0" fontId="13" fillId="33" borderId="13" xfId="134" applyFont="1" applyFill="1" applyBorder="1">
      <alignment/>
      <protection/>
    </xf>
    <xf numFmtId="0" fontId="13" fillId="33" borderId="14" xfId="134" applyFont="1" applyFill="1" applyBorder="1">
      <alignment/>
      <protection/>
    </xf>
    <xf numFmtId="0" fontId="16" fillId="33" borderId="11" xfId="134" applyFont="1" applyFill="1" applyBorder="1" applyAlignment="1" quotePrefix="1">
      <alignment horizontal="center"/>
      <protection/>
    </xf>
    <xf numFmtId="0" fontId="16" fillId="33" borderId="15" xfId="134" applyFont="1" applyFill="1" applyBorder="1" applyAlignment="1">
      <alignment horizontal="center"/>
      <protection/>
    </xf>
    <xf numFmtId="0" fontId="8" fillId="0" borderId="16" xfId="134" applyFont="1" applyBorder="1">
      <alignment/>
      <protection/>
    </xf>
    <xf numFmtId="169" fontId="8" fillId="0" borderId="11" xfId="134" applyNumberFormat="1" applyFont="1" applyBorder="1">
      <alignment/>
      <protection/>
    </xf>
    <xf numFmtId="169" fontId="8" fillId="0" borderId="11" xfId="134" applyNumberFormat="1" applyFont="1" applyFill="1" applyBorder="1" applyAlignment="1">
      <alignment horizontal="right"/>
      <protection/>
    </xf>
    <xf numFmtId="171" fontId="8" fillId="0" borderId="11" xfId="134" applyNumberFormat="1" applyFont="1" applyBorder="1" applyAlignment="1">
      <alignment horizontal="center"/>
      <protection/>
    </xf>
    <xf numFmtId="169" fontId="8" fillId="0" borderId="11" xfId="134" applyNumberFormat="1" applyFont="1" applyBorder="1" applyAlignment="1">
      <alignment horizontal="center"/>
      <protection/>
    </xf>
    <xf numFmtId="169" fontId="8" fillId="0" borderId="15" xfId="134" applyNumberFormat="1" applyFont="1" applyBorder="1" applyAlignment="1">
      <alignment horizontal="center"/>
      <protection/>
    </xf>
    <xf numFmtId="0" fontId="8" fillId="0" borderId="17" xfId="134" applyFont="1" applyBorder="1">
      <alignment/>
      <protection/>
    </xf>
    <xf numFmtId="169" fontId="8" fillId="0" borderId="18" xfId="134" applyNumberFormat="1" applyFont="1" applyBorder="1">
      <alignment/>
      <protection/>
    </xf>
    <xf numFmtId="169" fontId="8" fillId="0" borderId="18" xfId="134" applyNumberFormat="1" applyFont="1" applyFill="1" applyBorder="1" applyAlignment="1">
      <alignment horizontal="right"/>
      <protection/>
    </xf>
    <xf numFmtId="169" fontId="8" fillId="0" borderId="19" xfId="134" applyNumberFormat="1" applyFont="1" applyFill="1" applyBorder="1" applyAlignment="1">
      <alignment horizontal="right"/>
      <protection/>
    </xf>
    <xf numFmtId="171" fontId="8" fillId="0" borderId="20" xfId="134" applyNumberFormat="1" applyFont="1" applyBorder="1" applyAlignment="1">
      <alignment horizontal="center"/>
      <protection/>
    </xf>
    <xf numFmtId="171" fontId="8" fillId="0" borderId="18" xfId="134" applyNumberFormat="1" applyFont="1" applyBorder="1" applyAlignment="1">
      <alignment horizontal="center"/>
      <protection/>
    </xf>
    <xf numFmtId="169" fontId="8" fillId="0" borderId="18" xfId="134" applyNumberFormat="1" applyFont="1" applyBorder="1" applyAlignment="1">
      <alignment horizontal="center"/>
      <protection/>
    </xf>
    <xf numFmtId="169" fontId="8" fillId="0" borderId="21" xfId="134" applyNumberFormat="1" applyFont="1" applyBorder="1" applyAlignment="1">
      <alignment horizontal="center"/>
      <protection/>
    </xf>
    <xf numFmtId="169" fontId="8" fillId="0" borderId="18" xfId="134" applyNumberFormat="1" applyFont="1" applyBorder="1" applyAlignment="1">
      <alignment horizontal="right"/>
      <protection/>
    </xf>
    <xf numFmtId="169" fontId="8" fillId="0" borderId="19" xfId="134" applyNumberFormat="1" applyFont="1" applyBorder="1" applyAlignment="1">
      <alignment horizontal="right"/>
      <protection/>
    </xf>
    <xf numFmtId="0" fontId="13" fillId="0" borderId="22" xfId="134" applyFont="1" applyBorder="1">
      <alignment/>
      <protection/>
    </xf>
    <xf numFmtId="169" fontId="13" fillId="0" borderId="23" xfId="134" applyNumberFormat="1" applyFont="1" applyBorder="1">
      <alignment/>
      <protection/>
    </xf>
    <xf numFmtId="169" fontId="13" fillId="0" borderId="23" xfId="134" applyNumberFormat="1" applyFont="1" applyBorder="1" applyAlignment="1">
      <alignment horizontal="right"/>
      <protection/>
    </xf>
    <xf numFmtId="0" fontId="13" fillId="0" borderId="24" xfId="134" applyFont="1" applyBorder="1">
      <alignment/>
      <protection/>
    </xf>
    <xf numFmtId="169" fontId="13" fillId="0" borderId="24" xfId="134" applyNumberFormat="1" applyFont="1" applyBorder="1">
      <alignment/>
      <protection/>
    </xf>
    <xf numFmtId="169" fontId="13" fillId="0" borderId="24" xfId="134" applyNumberFormat="1" applyFont="1" applyBorder="1" applyAlignment="1">
      <alignment horizontal="right"/>
      <protection/>
    </xf>
    <xf numFmtId="171" fontId="8" fillId="0" borderId="24" xfId="134" applyNumberFormat="1" applyFont="1" applyBorder="1" applyAlignment="1">
      <alignment horizontal="center"/>
      <protection/>
    </xf>
    <xf numFmtId="169" fontId="8" fillId="0" borderId="24" xfId="134" applyNumberFormat="1" applyFont="1" applyBorder="1" applyAlignment="1">
      <alignment horizontal="center"/>
      <protection/>
    </xf>
    <xf numFmtId="0" fontId="8" fillId="0" borderId="0" xfId="134" applyFont="1">
      <alignment/>
      <protection/>
    </xf>
    <xf numFmtId="0" fontId="4" fillId="0" borderId="0" xfId="134" applyFont="1">
      <alignment/>
      <protection/>
    </xf>
    <xf numFmtId="169" fontId="4" fillId="0" borderId="0" xfId="134" applyNumberFormat="1" applyFont="1">
      <alignment/>
      <protection/>
    </xf>
    <xf numFmtId="0" fontId="13" fillId="0" borderId="0" xfId="134" applyFont="1" applyFill="1" applyBorder="1" applyAlignment="1">
      <alignment horizontal="center" vertical="center"/>
      <protection/>
    </xf>
    <xf numFmtId="0" fontId="0" fillId="0" borderId="0" xfId="146" applyAlignment="1">
      <alignment horizontal="justify" vertical="center"/>
      <protection/>
    </xf>
    <xf numFmtId="0" fontId="19" fillId="0" borderId="0" xfId="146" applyFont="1" applyBorder="1" applyAlignment="1">
      <alignment horizontal="center" vertical="center"/>
      <protection/>
    </xf>
    <xf numFmtId="49" fontId="13" fillId="34" borderId="25" xfId="146" applyNumberFormat="1" applyFont="1" applyFill="1" applyBorder="1" applyAlignment="1">
      <alignment horizontal="center" vertical="center"/>
      <protection/>
    </xf>
    <xf numFmtId="0" fontId="13" fillId="34" borderId="26" xfId="146" applyFont="1" applyFill="1" applyBorder="1" applyAlignment="1" applyProtection="1">
      <alignment horizontal="center" vertical="center"/>
      <protection/>
    </xf>
    <xf numFmtId="2" fontId="13" fillId="34" borderId="27" xfId="146" applyNumberFormat="1" applyFont="1" applyFill="1" applyBorder="1" applyAlignment="1">
      <alignment horizontal="center" vertical="center"/>
      <protection/>
    </xf>
    <xf numFmtId="49" fontId="13" fillId="34" borderId="27" xfId="146" applyNumberFormat="1" applyFont="1" applyFill="1" applyBorder="1" applyAlignment="1">
      <alignment horizontal="center" vertical="center"/>
      <protection/>
    </xf>
    <xf numFmtId="49" fontId="13" fillId="34" borderId="28" xfId="146" applyNumberFormat="1" applyFont="1" applyFill="1" applyBorder="1" applyAlignment="1">
      <alignment horizontal="center" vertical="center"/>
      <protection/>
    </xf>
    <xf numFmtId="0" fontId="13" fillId="0" borderId="29" xfId="146" applyFont="1" applyBorder="1" applyAlignment="1" applyProtection="1">
      <alignment horizontal="justify" vertical="center"/>
      <protection/>
    </xf>
    <xf numFmtId="169" fontId="13" fillId="0" borderId="18" xfId="146" applyNumberFormat="1" applyFont="1" applyBorder="1" applyAlignment="1" applyProtection="1">
      <alignment horizontal="right" vertical="center"/>
      <protection/>
    </xf>
    <xf numFmtId="169" fontId="13" fillId="0" borderId="18" xfId="146" applyNumberFormat="1" applyFont="1" applyBorder="1" applyAlignment="1">
      <alignment horizontal="center" vertical="center"/>
      <protection/>
    </xf>
    <xf numFmtId="169" fontId="13" fillId="0" borderId="30" xfId="146" applyNumberFormat="1" applyFont="1" applyBorder="1" applyAlignment="1">
      <alignment horizontal="center" vertical="center"/>
      <protection/>
    </xf>
    <xf numFmtId="169" fontId="13" fillId="0" borderId="18" xfId="146" applyNumberFormat="1" applyFont="1" applyFill="1" applyBorder="1" applyAlignment="1">
      <alignment horizontal="right" vertical="center"/>
      <protection/>
    </xf>
    <xf numFmtId="0" fontId="17" fillId="0" borderId="0" xfId="146" applyFont="1" applyAlignment="1">
      <alignment horizontal="justify" vertical="center"/>
      <protection/>
    </xf>
    <xf numFmtId="0" fontId="8" fillId="0" borderId="29" xfId="146" applyFont="1" applyBorder="1" applyAlignment="1" applyProtection="1">
      <alignment horizontal="left" vertical="center" indent="2"/>
      <protection/>
    </xf>
    <xf numFmtId="169" fontId="8" fillId="0" borderId="18" xfId="146" applyNumberFormat="1" applyFont="1" applyFill="1" applyBorder="1" applyAlignment="1">
      <alignment horizontal="right" vertical="center"/>
      <protection/>
    </xf>
    <xf numFmtId="169" fontId="8" fillId="0" borderId="18" xfId="146" applyNumberFormat="1" applyFont="1" applyBorder="1" applyAlignment="1">
      <alignment horizontal="center" vertical="center"/>
      <protection/>
    </xf>
    <xf numFmtId="169" fontId="8" fillId="0" borderId="30" xfId="146" applyNumberFormat="1" applyFont="1" applyBorder="1" applyAlignment="1">
      <alignment horizontal="center" vertical="center"/>
      <protection/>
    </xf>
    <xf numFmtId="0" fontId="13" fillId="0" borderId="31" xfId="146" applyFont="1" applyBorder="1" applyAlignment="1" applyProtection="1">
      <alignment horizontal="justify" vertical="center"/>
      <protection/>
    </xf>
    <xf numFmtId="169" fontId="8" fillId="35" borderId="18" xfId="146" applyNumberFormat="1" applyFont="1" applyFill="1" applyBorder="1" applyAlignment="1">
      <alignment horizontal="right" vertical="center"/>
      <protection/>
    </xf>
    <xf numFmtId="0" fontId="8" fillId="0" borderId="26" xfId="146" applyFont="1" applyBorder="1" applyAlignment="1" applyProtection="1">
      <alignment horizontal="left" vertical="center" indent="2"/>
      <protection/>
    </xf>
    <xf numFmtId="169" fontId="8" fillId="0" borderId="25" xfId="146" applyNumberFormat="1" applyFont="1" applyFill="1" applyBorder="1" applyAlignment="1">
      <alignment horizontal="right" vertical="center"/>
      <protection/>
    </xf>
    <xf numFmtId="169" fontId="8" fillId="0" borderId="25" xfId="146" applyNumberFormat="1" applyFont="1" applyBorder="1" applyAlignment="1">
      <alignment horizontal="center" vertical="center"/>
      <protection/>
    </xf>
    <xf numFmtId="169" fontId="8" fillId="0" borderId="32" xfId="146" applyNumberFormat="1" applyFont="1" applyBorder="1" applyAlignment="1">
      <alignment horizontal="center" vertical="center"/>
      <protection/>
    </xf>
    <xf numFmtId="0" fontId="13" fillId="0" borderId="29" xfId="146" applyFont="1" applyBorder="1" applyAlignment="1" applyProtection="1">
      <alignment horizontal="left" vertical="center"/>
      <protection/>
    </xf>
    <xf numFmtId="169" fontId="13" fillId="0" borderId="18" xfId="185" applyNumberFormat="1" applyFont="1" applyBorder="1" applyAlignment="1">
      <alignment horizontal="right" vertical="center"/>
      <protection/>
    </xf>
    <xf numFmtId="169" fontId="13" fillId="0" borderId="18" xfId="146" applyNumberFormat="1" applyFont="1" applyBorder="1" applyAlignment="1">
      <alignment horizontal="right" vertical="center"/>
      <protection/>
    </xf>
    <xf numFmtId="0" fontId="2" fillId="0" borderId="0" xfId="146" applyFont="1" applyAlignment="1">
      <alignment vertical="center"/>
      <protection/>
    </xf>
    <xf numFmtId="0" fontId="8" fillId="0" borderId="29" xfId="146" applyFont="1" applyBorder="1" applyAlignment="1" applyProtection="1">
      <alignment horizontal="left" vertical="center"/>
      <protection/>
    </xf>
    <xf numFmtId="169" fontId="8" fillId="0" borderId="18" xfId="185" applyNumberFormat="1" applyFont="1" applyFill="1" applyBorder="1" applyAlignment="1">
      <alignment horizontal="right" vertical="center"/>
      <protection/>
    </xf>
    <xf numFmtId="169" fontId="8" fillId="0" borderId="18" xfId="146" applyNumberFormat="1" applyFont="1" applyBorder="1" applyAlignment="1">
      <alignment horizontal="right" vertical="center"/>
      <protection/>
    </xf>
    <xf numFmtId="169" fontId="8" fillId="0" borderId="30" xfId="146" applyNumberFormat="1" applyFont="1" applyBorder="1" applyAlignment="1" quotePrefix="1">
      <alignment horizontal="center" vertical="center"/>
      <protection/>
    </xf>
    <xf numFmtId="0" fontId="8" fillId="0" borderId="26" xfId="146" applyFont="1" applyBorder="1" applyAlignment="1" applyProtection="1">
      <alignment horizontal="left" vertical="center"/>
      <protection/>
    </xf>
    <xf numFmtId="169" fontId="8" fillId="0" borderId="25" xfId="146" applyNumberFormat="1" applyFont="1" applyBorder="1" applyAlignment="1" applyProtection="1">
      <alignment horizontal="right" vertical="center"/>
      <protection/>
    </xf>
    <xf numFmtId="169" fontId="8" fillId="0" borderId="32" xfId="146" applyNumberFormat="1" applyFont="1" applyBorder="1" applyAlignment="1" quotePrefix="1">
      <alignment horizontal="center" vertical="center"/>
      <protection/>
    </xf>
    <xf numFmtId="0" fontId="19" fillId="0" borderId="0" xfId="146" applyFont="1" applyAlignment="1">
      <alignment vertical="center"/>
      <protection/>
    </xf>
    <xf numFmtId="0" fontId="13" fillId="0" borderId="33" xfId="146" applyFont="1" applyBorder="1" applyAlignment="1" applyProtection="1">
      <alignment horizontal="justify" vertical="center"/>
      <protection/>
    </xf>
    <xf numFmtId="169" fontId="13" fillId="0" borderId="34" xfId="146" applyNumberFormat="1" applyFont="1" applyBorder="1" applyAlignment="1" applyProtection="1">
      <alignment horizontal="right" vertical="center"/>
      <protection/>
    </xf>
    <xf numFmtId="169" fontId="13" fillId="0" borderId="34" xfId="146" applyNumberFormat="1" applyFont="1" applyBorder="1" applyAlignment="1">
      <alignment horizontal="center" vertical="center"/>
      <protection/>
    </xf>
    <xf numFmtId="169" fontId="13" fillId="0" borderId="35" xfId="146" applyNumberFormat="1" applyFont="1" applyBorder="1" applyAlignment="1">
      <alignment horizontal="center" vertical="center"/>
      <protection/>
    </xf>
    <xf numFmtId="169" fontId="13" fillId="0" borderId="34" xfId="146" applyNumberFormat="1" applyFont="1" applyFill="1" applyBorder="1" applyAlignment="1" applyProtection="1">
      <alignment horizontal="right" vertical="center"/>
      <protection/>
    </xf>
    <xf numFmtId="169" fontId="8" fillId="0" borderId="18" xfId="146" applyNumberFormat="1" applyFont="1" applyFill="1" applyBorder="1" applyAlignment="1" applyProtection="1">
      <alignment horizontal="right" vertical="center"/>
      <protection/>
    </xf>
    <xf numFmtId="0" fontId="15" fillId="0" borderId="29" xfId="146" applyFont="1" applyBorder="1" applyAlignment="1" applyProtection="1">
      <alignment horizontal="left" vertical="center" indent="2"/>
      <protection/>
    </xf>
    <xf numFmtId="169" fontId="15" fillId="0" borderId="18" xfId="146" applyNumberFormat="1" applyFont="1" applyFill="1" applyBorder="1" applyAlignment="1">
      <alignment horizontal="right" vertical="center"/>
      <protection/>
    </xf>
    <xf numFmtId="169" fontId="15" fillId="0" borderId="18" xfId="185" applyNumberFormat="1" applyFont="1" applyFill="1" applyBorder="1" applyAlignment="1">
      <alignment horizontal="right" vertical="center"/>
      <protection/>
    </xf>
    <xf numFmtId="169" fontId="15" fillId="0" borderId="18" xfId="146" applyNumberFormat="1" applyFont="1" applyBorder="1" applyAlignment="1">
      <alignment horizontal="center" vertical="center"/>
      <protection/>
    </xf>
    <xf numFmtId="169" fontId="15" fillId="0" borderId="30" xfId="146" applyNumberFormat="1" applyFont="1" applyBorder="1" applyAlignment="1">
      <alignment horizontal="center" vertical="center"/>
      <protection/>
    </xf>
    <xf numFmtId="43" fontId="8" fillId="0" borderId="18" xfId="103" applyFont="1" applyFill="1" applyBorder="1" applyAlignment="1">
      <alignment horizontal="right" vertical="center"/>
    </xf>
    <xf numFmtId="0" fontId="8" fillId="0" borderId="18" xfId="146" applyFont="1" applyBorder="1" applyAlignment="1">
      <alignment horizontal="right" vertical="center"/>
      <protection/>
    </xf>
    <xf numFmtId="170" fontId="8" fillId="0" borderId="18" xfId="75" applyNumberFormat="1" applyFont="1" applyBorder="1" applyAlignment="1">
      <alignment horizontal="right" vertical="center"/>
    </xf>
    <xf numFmtId="0" fontId="13" fillId="0" borderId="36" xfId="146" applyFont="1" applyBorder="1" applyAlignment="1" applyProtection="1">
      <alignment horizontal="justify" vertical="center"/>
      <protection/>
    </xf>
    <xf numFmtId="169" fontId="13" fillId="0" borderId="34" xfId="185" applyNumberFormat="1" applyFont="1" applyFill="1" applyBorder="1" applyAlignment="1">
      <alignment horizontal="right" vertical="center"/>
      <protection/>
    </xf>
    <xf numFmtId="169" fontId="13" fillId="0" borderId="34" xfId="146" applyNumberFormat="1" applyFont="1" applyFill="1" applyBorder="1" applyAlignment="1">
      <alignment horizontal="right" vertical="center"/>
      <protection/>
    </xf>
    <xf numFmtId="0" fontId="8" fillId="0" borderId="29" xfId="146" applyFont="1" applyBorder="1" applyAlignment="1" applyProtection="1">
      <alignment horizontal="justify" vertical="center"/>
      <protection/>
    </xf>
    <xf numFmtId="169" fontId="8" fillId="0" borderId="18" xfId="185" applyNumberFormat="1" applyFont="1" applyFill="1" applyBorder="1" applyAlignment="1" applyProtection="1">
      <alignment horizontal="right" vertical="center"/>
      <protection/>
    </xf>
    <xf numFmtId="0" fontId="8" fillId="0" borderId="29" xfId="146" applyFont="1" applyBorder="1" applyAlignment="1" applyProtection="1">
      <alignment horizontal="left" vertical="center" indent="1"/>
      <protection/>
    </xf>
    <xf numFmtId="169" fontId="8" fillId="0" borderId="18" xfId="146" applyNumberFormat="1" applyFont="1" applyBorder="1" applyAlignment="1" quotePrefix="1">
      <alignment horizontal="center" vertical="center"/>
      <protection/>
    </xf>
    <xf numFmtId="169" fontId="8" fillId="0" borderId="0" xfId="146" applyNumberFormat="1" applyFont="1" applyAlignment="1">
      <alignment horizontal="right" vertical="center"/>
      <protection/>
    </xf>
    <xf numFmtId="169" fontId="8" fillId="0" borderId="18" xfId="185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applyProtection="1">
      <alignment horizontal="center" vertical="center"/>
      <protection/>
    </xf>
    <xf numFmtId="0" fontId="89" fillId="0" borderId="29" xfId="146" applyFont="1" applyBorder="1" applyAlignment="1" quotePrefix="1">
      <alignment horizontal="left" indent="1"/>
      <protection/>
    </xf>
    <xf numFmtId="0" fontId="8" fillId="0" borderId="37" xfId="146" applyFont="1" applyBorder="1" applyAlignment="1" applyProtection="1">
      <alignment horizontal="justify" vertical="center"/>
      <protection/>
    </xf>
    <xf numFmtId="169" fontId="8" fillId="0" borderId="38" xfId="146" applyNumberFormat="1" applyFont="1" applyFill="1" applyBorder="1" applyAlignment="1" applyProtection="1">
      <alignment horizontal="right" vertical="center"/>
      <protection/>
    </xf>
    <xf numFmtId="169" fontId="8" fillId="0" borderId="38" xfId="185" applyNumberFormat="1" applyFont="1" applyFill="1" applyBorder="1" applyAlignment="1" applyProtection="1">
      <alignment horizontal="right" vertical="center"/>
      <protection/>
    </xf>
    <xf numFmtId="169" fontId="8" fillId="0" borderId="38" xfId="146" applyNumberFormat="1" applyFont="1" applyBorder="1" applyAlignment="1" applyProtection="1">
      <alignment horizontal="center" vertical="center"/>
      <protection/>
    </xf>
    <xf numFmtId="169" fontId="8" fillId="0" borderId="39" xfId="146" applyNumberFormat="1" applyFont="1" applyBorder="1" applyAlignment="1">
      <alignment horizontal="center" vertical="center"/>
      <protection/>
    </xf>
    <xf numFmtId="0" fontId="0" fillId="0" borderId="0" xfId="146" applyBorder="1" applyAlignment="1">
      <alignment horizontal="justify" vertical="center"/>
      <protection/>
    </xf>
    <xf numFmtId="169" fontId="2" fillId="0" borderId="0" xfId="146" applyNumberFormat="1" applyFont="1" applyBorder="1" applyAlignment="1" applyProtection="1">
      <alignment horizontal="center" vertical="center"/>
      <protection/>
    </xf>
    <xf numFmtId="169" fontId="2" fillId="0" borderId="0" xfId="146" applyNumberFormat="1" applyFont="1" applyBorder="1" applyAlignment="1">
      <alignment horizontal="center" vertical="center"/>
      <protection/>
    </xf>
    <xf numFmtId="0" fontId="22" fillId="0" borderId="0" xfId="146" applyFont="1" applyBorder="1" applyAlignment="1" applyProtection="1">
      <alignment horizontal="justify" vertical="center"/>
      <protection/>
    </xf>
    <xf numFmtId="169" fontId="2" fillId="0" borderId="0" xfId="146" applyNumberFormat="1" applyFont="1" applyFill="1" applyBorder="1" applyAlignment="1" applyProtection="1">
      <alignment horizontal="right" vertical="center"/>
      <protection/>
    </xf>
    <xf numFmtId="0" fontId="2" fillId="0" borderId="0" xfId="146" applyFont="1" applyBorder="1" applyAlignment="1" applyProtection="1">
      <alignment horizontal="justify" vertical="center"/>
      <protection/>
    </xf>
    <xf numFmtId="169" fontId="8" fillId="0" borderId="11" xfId="134" applyNumberFormat="1" applyFont="1" applyFill="1" applyBorder="1">
      <alignment/>
      <protection/>
    </xf>
    <xf numFmtId="169" fontId="8" fillId="0" borderId="18" xfId="134" applyNumberFormat="1" applyFont="1" applyFill="1" applyBorder="1">
      <alignment/>
      <protection/>
    </xf>
    <xf numFmtId="0" fontId="2" fillId="0" borderId="0" xfId="196">
      <alignment/>
      <protection/>
    </xf>
    <xf numFmtId="0" fontId="2" fillId="0" borderId="0" xfId="196" applyFill="1">
      <alignment/>
      <protection/>
    </xf>
    <xf numFmtId="0" fontId="2" fillId="0" borderId="0" xfId="196" applyFont="1" applyFill="1">
      <alignment/>
      <protection/>
    </xf>
    <xf numFmtId="0" fontId="2" fillId="0" borderId="0" xfId="196" applyFont="1">
      <alignment/>
      <protection/>
    </xf>
    <xf numFmtId="2" fontId="2" fillId="0" borderId="0" xfId="196" applyNumberFormat="1" applyFont="1" applyFill="1">
      <alignment/>
      <protection/>
    </xf>
    <xf numFmtId="2" fontId="2" fillId="0" borderId="0" xfId="196" applyNumberFormat="1" applyFont="1">
      <alignment/>
      <protection/>
    </xf>
    <xf numFmtId="169" fontId="2" fillId="0" borderId="0" xfId="196" applyNumberFormat="1">
      <alignment/>
      <protection/>
    </xf>
    <xf numFmtId="168" fontId="13" fillId="0" borderId="0" xfId="196" applyNumberFormat="1" applyFont="1" applyFill="1" applyBorder="1" applyAlignment="1" applyProtection="1">
      <alignment horizontal="right"/>
      <protection locked="0"/>
    </xf>
    <xf numFmtId="0" fontId="13" fillId="0" borderId="38" xfId="196" applyFont="1" applyBorder="1">
      <alignment/>
      <protection/>
    </xf>
    <xf numFmtId="0" fontId="13" fillId="0" borderId="37" xfId="196" applyFont="1" applyBorder="1">
      <alignment/>
      <protection/>
    </xf>
    <xf numFmtId="168" fontId="8" fillId="0" borderId="0" xfId="196" applyNumberFormat="1" applyFont="1" applyFill="1" applyBorder="1" applyAlignment="1" applyProtection="1">
      <alignment horizontal="right"/>
      <protection locked="0"/>
    </xf>
    <xf numFmtId="168" fontId="8" fillId="0" borderId="30" xfId="196" applyNumberFormat="1" applyFont="1" applyBorder="1" applyAlignment="1" applyProtection="1">
      <alignment horizontal="right"/>
      <protection locked="0"/>
    </xf>
    <xf numFmtId="168" fontId="8" fillId="0" borderId="18" xfId="196" applyNumberFormat="1" applyFont="1" applyBorder="1" applyAlignment="1" applyProtection="1">
      <alignment horizontal="right"/>
      <protection locked="0"/>
    </xf>
    <xf numFmtId="0" fontId="8" fillId="0" borderId="18" xfId="196" applyFont="1" applyBorder="1">
      <alignment/>
      <protection/>
    </xf>
    <xf numFmtId="0" fontId="8" fillId="0" borderId="29" xfId="196" applyFont="1" applyBorder="1">
      <alignment/>
      <protection/>
    </xf>
    <xf numFmtId="168" fontId="13" fillId="0" borderId="30" xfId="196" applyNumberFormat="1" applyFont="1" applyBorder="1" applyAlignment="1" applyProtection="1">
      <alignment horizontal="right"/>
      <protection locked="0"/>
    </xf>
    <xf numFmtId="168" fontId="13" fillId="0" borderId="18" xfId="196" applyNumberFormat="1" applyFont="1" applyBorder="1" applyAlignment="1" applyProtection="1">
      <alignment horizontal="right"/>
      <protection locked="0"/>
    </xf>
    <xf numFmtId="0" fontId="13" fillId="0" borderId="18" xfId="196" applyFont="1" applyBorder="1">
      <alignment/>
      <protection/>
    </xf>
    <xf numFmtId="0" fontId="13" fillId="0" borderId="29" xfId="196" applyFont="1" applyBorder="1">
      <alignment/>
      <protection/>
    </xf>
    <xf numFmtId="173" fontId="8" fillId="0" borderId="18" xfId="196" applyNumberFormat="1" applyFont="1" applyBorder="1" applyAlignment="1">
      <alignment horizontal="right"/>
      <protection/>
    </xf>
    <xf numFmtId="168" fontId="8" fillId="0" borderId="18" xfId="196" applyNumberFormat="1" applyFont="1" applyFill="1" applyBorder="1" applyAlignment="1">
      <alignment horizontal="right"/>
      <protection/>
    </xf>
    <xf numFmtId="168" fontId="8" fillId="0" borderId="18" xfId="196" applyNumberFormat="1" applyFont="1" applyBorder="1" applyAlignment="1">
      <alignment horizontal="right"/>
      <protection/>
    </xf>
    <xf numFmtId="0" fontId="8" fillId="0" borderId="18" xfId="196" applyFont="1" applyFill="1" applyBorder="1" applyAlignment="1" applyProtection="1">
      <alignment horizontal="left" indent="1"/>
      <protection locked="0"/>
    </xf>
    <xf numFmtId="1" fontId="15" fillId="0" borderId="29" xfId="196" applyNumberFormat="1" applyFont="1" applyBorder="1" applyProtection="1">
      <alignment/>
      <protection locked="0"/>
    </xf>
    <xf numFmtId="172" fontId="8" fillId="0" borderId="0" xfId="196" applyNumberFormat="1" applyFont="1" applyFill="1" applyBorder="1" applyAlignment="1" applyProtection="1">
      <alignment horizontal="right"/>
      <protection locked="0"/>
    </xf>
    <xf numFmtId="172" fontId="8" fillId="0" borderId="30" xfId="196" applyNumberFormat="1" applyFont="1" applyBorder="1" applyAlignment="1" applyProtection="1">
      <alignment horizontal="right"/>
      <protection locked="0"/>
    </xf>
    <xf numFmtId="172" fontId="8" fillId="0" borderId="18" xfId="196" applyNumberFormat="1" applyFont="1" applyBorder="1" applyAlignment="1" applyProtection="1">
      <alignment horizontal="right"/>
      <protection locked="0"/>
    </xf>
    <xf numFmtId="172" fontId="8" fillId="0" borderId="18" xfId="196" applyNumberFormat="1" applyFont="1" applyFill="1" applyBorder="1" applyAlignment="1">
      <alignment horizontal="right"/>
      <protection/>
    </xf>
    <xf numFmtId="168" fontId="13" fillId="0" borderId="18" xfId="196" applyNumberFormat="1" applyFont="1" applyFill="1" applyBorder="1" applyAlignment="1">
      <alignment horizontal="right"/>
      <protection/>
    </xf>
    <xf numFmtId="0" fontId="13" fillId="0" borderId="18" xfId="196" applyFont="1" applyFill="1" applyBorder="1" applyAlignment="1" applyProtection="1">
      <alignment horizontal="left"/>
      <protection locked="0"/>
    </xf>
    <xf numFmtId="1" fontId="16" fillId="0" borderId="29" xfId="196" applyNumberFormat="1" applyFont="1" applyBorder="1" applyProtection="1">
      <alignment/>
      <protection locked="0"/>
    </xf>
    <xf numFmtId="168" fontId="8" fillId="0" borderId="18" xfId="196" applyNumberFormat="1" applyFont="1" applyBorder="1" applyAlignment="1" applyProtection="1">
      <alignment horizontal="right"/>
      <protection/>
    </xf>
    <xf numFmtId="0" fontId="8" fillId="0" borderId="18" xfId="196" applyFont="1" applyBorder="1" applyAlignment="1" applyProtection="1">
      <alignment horizontal="left"/>
      <protection locked="0"/>
    </xf>
    <xf numFmtId="1" fontId="8" fillId="0" borderId="29" xfId="196" applyNumberFormat="1" applyFont="1" applyBorder="1" applyProtection="1">
      <alignment/>
      <protection locked="0"/>
    </xf>
    <xf numFmtId="168" fontId="15" fillId="0" borderId="18" xfId="196" applyNumberFormat="1" applyFont="1" applyBorder="1" applyAlignment="1" applyProtection="1">
      <alignment horizontal="right"/>
      <protection locked="0"/>
    </xf>
    <xf numFmtId="1" fontId="13" fillId="0" borderId="29" xfId="196" applyNumberFormat="1" applyFont="1" applyBorder="1" applyAlignment="1" applyProtection="1">
      <alignment horizontal="center"/>
      <protection locked="0"/>
    </xf>
    <xf numFmtId="0" fontId="13" fillId="0" borderId="18" xfId="196" applyFont="1" applyBorder="1" applyAlignment="1" applyProtection="1">
      <alignment horizontal="left"/>
      <protection locked="0"/>
    </xf>
    <xf numFmtId="1" fontId="8" fillId="0" borderId="29" xfId="196" applyNumberFormat="1" applyFont="1" applyBorder="1" applyAlignment="1" applyProtection="1">
      <alignment horizontal="center"/>
      <protection locked="0"/>
    </xf>
    <xf numFmtId="1" fontId="15" fillId="0" borderId="29" xfId="196" applyNumberFormat="1" applyFont="1" applyBorder="1" applyAlignment="1" applyProtection="1">
      <alignment horizontal="center"/>
      <protection locked="0"/>
    </xf>
    <xf numFmtId="1" fontId="16" fillId="0" borderId="29" xfId="196" applyNumberFormat="1" applyFont="1" applyBorder="1" applyAlignment="1" applyProtection="1">
      <alignment horizontal="center"/>
      <protection locked="0"/>
    </xf>
    <xf numFmtId="168" fontId="13" fillId="0" borderId="40" xfId="196" applyNumberFormat="1" applyFont="1" applyBorder="1" applyAlignment="1" applyProtection="1">
      <alignment horizontal="right"/>
      <protection locked="0"/>
    </xf>
    <xf numFmtId="168" fontId="13" fillId="0" borderId="11" xfId="196" applyNumberFormat="1" applyFont="1" applyBorder="1" applyAlignment="1" applyProtection="1">
      <alignment horizontal="right"/>
      <protection locked="0"/>
    </xf>
    <xf numFmtId="0" fontId="13" fillId="0" borderId="11" xfId="196" applyFont="1" applyBorder="1" applyAlignment="1" applyProtection="1">
      <alignment horizontal="left"/>
      <protection locked="0"/>
    </xf>
    <xf numFmtId="1" fontId="13" fillId="0" borderId="41" xfId="196" applyNumberFormat="1" applyFont="1" applyBorder="1" applyAlignment="1" applyProtection="1">
      <alignment horizontal="center"/>
      <protection locked="0"/>
    </xf>
    <xf numFmtId="0" fontId="13" fillId="36" borderId="42" xfId="134" applyFont="1" applyFill="1" applyBorder="1" applyAlignment="1">
      <alignment horizontal="center" vertical="center"/>
      <protection/>
    </xf>
    <xf numFmtId="0" fontId="13" fillId="36" borderId="27" xfId="134" applyFont="1" applyFill="1" applyBorder="1" applyAlignment="1">
      <alignment horizontal="center" vertical="center"/>
      <protection/>
    </xf>
    <xf numFmtId="0" fontId="13" fillId="36" borderId="25" xfId="196" applyFont="1" applyFill="1" applyBorder="1" applyAlignment="1" applyProtection="1">
      <alignment horizontal="center" vertical="center" wrapText="1"/>
      <protection locked="0"/>
    </xf>
    <xf numFmtId="0" fontId="13" fillId="0" borderId="0" xfId="196" applyFont="1" applyFill="1" applyBorder="1" applyAlignment="1">
      <alignment horizontal="center" vertical="center"/>
      <protection/>
    </xf>
    <xf numFmtId="0" fontId="14" fillId="0" borderId="0" xfId="196" applyFont="1" applyFill="1" applyBorder="1" applyAlignment="1">
      <alignment horizontal="right"/>
      <protection/>
    </xf>
    <xf numFmtId="0" fontId="6" fillId="0" borderId="0" xfId="196" applyFont="1" applyFill="1" applyAlignment="1">
      <alignment horizontal="center"/>
      <protection/>
    </xf>
    <xf numFmtId="0" fontId="13" fillId="0" borderId="0" xfId="196" applyFont="1" applyFill="1" applyAlignment="1">
      <alignment horizontal="center"/>
      <protection/>
    </xf>
    <xf numFmtId="169" fontId="13" fillId="0" borderId="18" xfId="146" applyNumberFormat="1" applyFont="1" applyBorder="1" applyAlignment="1" quotePrefix="1">
      <alignment horizontal="center" vertical="center"/>
      <protection/>
    </xf>
    <xf numFmtId="0" fontId="19" fillId="0" borderId="0" xfId="196" applyFont="1">
      <alignment/>
      <protection/>
    </xf>
    <xf numFmtId="0" fontId="19" fillId="0" borderId="0" xfId="196" applyFont="1" applyFill="1">
      <alignment/>
      <protection/>
    </xf>
    <xf numFmtId="168" fontId="13" fillId="0" borderId="38" xfId="196" applyNumberFormat="1" applyFont="1" applyFill="1" applyBorder="1" applyAlignment="1" applyProtection="1">
      <alignment horizontal="right"/>
      <protection locked="0"/>
    </xf>
    <xf numFmtId="168" fontId="13" fillId="0" borderId="38" xfId="196" applyNumberFormat="1" applyFont="1" applyFill="1" applyBorder="1" applyAlignment="1">
      <alignment horizontal="right"/>
      <protection/>
    </xf>
    <xf numFmtId="168" fontId="13" fillId="0" borderId="39" xfId="196" applyNumberFormat="1" applyFont="1" applyFill="1" applyBorder="1" applyAlignment="1" applyProtection="1">
      <alignment horizontal="right"/>
      <protection locked="0"/>
    </xf>
    <xf numFmtId="0" fontId="90" fillId="0" borderId="0" xfId="146" applyFont="1">
      <alignment/>
      <protection/>
    </xf>
    <xf numFmtId="0" fontId="91" fillId="36" borderId="27" xfId="146" applyFont="1" applyFill="1" applyBorder="1" applyAlignment="1">
      <alignment horizontal="center" vertical="center" wrapText="1"/>
      <protection/>
    </xf>
    <xf numFmtId="0" fontId="91" fillId="36" borderId="27" xfId="146" applyFont="1" applyFill="1" applyBorder="1" applyAlignment="1">
      <alignment horizontal="center" vertical="center"/>
      <protection/>
    </xf>
    <xf numFmtId="0" fontId="91" fillId="36" borderId="27" xfId="146" applyFont="1" applyFill="1" applyBorder="1" applyAlignment="1">
      <alignment horizontal="center"/>
      <protection/>
    </xf>
    <xf numFmtId="0" fontId="91" fillId="0" borderId="27" xfId="146" applyFont="1" applyBorder="1" applyAlignment="1">
      <alignment/>
      <protection/>
    </xf>
    <xf numFmtId="2" fontId="91" fillId="0" borderId="27" xfId="146" applyNumberFormat="1" applyFont="1" applyBorder="1" applyAlignment="1">
      <alignment horizontal="right"/>
      <protection/>
    </xf>
    <xf numFmtId="169" fontId="91" fillId="0" borderId="27" xfId="146" applyNumberFormat="1" applyFont="1" applyBorder="1" applyAlignment="1">
      <alignment horizontal="right"/>
      <protection/>
    </xf>
    <xf numFmtId="169" fontId="92" fillId="0" borderId="0" xfId="146" applyNumberFormat="1" applyFont="1">
      <alignment/>
      <protection/>
    </xf>
    <xf numFmtId="0" fontId="92" fillId="0" borderId="0" xfId="146" applyFont="1">
      <alignment/>
      <protection/>
    </xf>
    <xf numFmtId="0" fontId="93" fillId="0" borderId="27" xfId="146" applyFont="1" applyBorder="1" applyAlignment="1">
      <alignment/>
      <protection/>
    </xf>
    <xf numFmtId="169" fontId="93" fillId="0" borderId="27" xfId="146" applyNumberFormat="1" applyFont="1" applyBorder="1" applyAlignment="1">
      <alignment horizontal="right"/>
      <protection/>
    </xf>
    <xf numFmtId="0" fontId="91" fillId="0" borderId="27" xfId="146" applyFont="1" applyBorder="1" applyAlignment="1">
      <alignment horizontal="left" wrapText="1"/>
      <protection/>
    </xf>
    <xf numFmtId="169" fontId="91" fillId="0" borderId="27" xfId="146" applyNumberFormat="1" applyFont="1" applyBorder="1" applyAlignment="1">
      <alignment horizontal="right" vertical="center" wrapText="1"/>
      <protection/>
    </xf>
    <xf numFmtId="0" fontId="93" fillId="0" borderId="27" xfId="146" applyFont="1" applyBorder="1" applyAlignment="1">
      <alignment horizontal="left" vertical="center" wrapText="1"/>
      <protection/>
    </xf>
    <xf numFmtId="2" fontId="93" fillId="0" borderId="27" xfId="146" applyNumberFormat="1" applyFont="1" applyBorder="1" applyAlignment="1">
      <alignment horizontal="right" vertical="center" wrapText="1"/>
      <protection/>
    </xf>
    <xf numFmtId="169" fontId="93" fillId="0" borderId="27" xfId="146" applyNumberFormat="1" applyFont="1" applyBorder="1" applyAlignment="1">
      <alignment horizontal="right" vertical="center" wrapText="1"/>
      <protection/>
    </xf>
    <xf numFmtId="0" fontId="91" fillId="0" borderId="27" xfId="146" applyFont="1" applyBorder="1" applyAlignment="1">
      <alignment horizontal="left" vertical="center" wrapText="1"/>
      <protection/>
    </xf>
    <xf numFmtId="2" fontId="91" fillId="0" borderId="27" xfId="146" applyNumberFormat="1" applyFont="1" applyBorder="1" applyAlignment="1">
      <alignment horizontal="right" vertical="center" wrapText="1"/>
      <protection/>
    </xf>
    <xf numFmtId="0" fontId="93" fillId="0" borderId="0" xfId="146" applyFont="1" applyAlignment="1">
      <alignment/>
      <protection/>
    </xf>
    <xf numFmtId="0" fontId="93" fillId="0" borderId="0" xfId="146" applyFont="1">
      <alignment/>
      <protection/>
    </xf>
    <xf numFmtId="0" fontId="90" fillId="0" borderId="0" xfId="146" applyFont="1" applyAlignment="1">
      <alignment/>
      <protection/>
    </xf>
    <xf numFmtId="0" fontId="0" fillId="0" borderId="0" xfId="146">
      <alignment/>
      <protection/>
    </xf>
    <xf numFmtId="164" fontId="13" fillId="34" borderId="25" xfId="245" applyNumberFormat="1" applyFont="1" applyFill="1" applyBorder="1" applyAlignment="1" applyProtection="1">
      <alignment horizontal="center" vertical="center"/>
      <protection/>
    </xf>
    <xf numFmtId="164" fontId="13" fillId="34" borderId="27" xfId="245" applyNumberFormat="1" applyFont="1" applyFill="1" applyBorder="1" applyAlignment="1" applyProtection="1">
      <alignment horizontal="center" vertical="center"/>
      <protection/>
    </xf>
    <xf numFmtId="164" fontId="13" fillId="34" borderId="42" xfId="245" applyNumberFormat="1" applyFont="1" applyFill="1" applyBorder="1" applyAlignment="1" applyProtection="1">
      <alignment horizontal="center" vertical="center"/>
      <protection/>
    </xf>
    <xf numFmtId="164" fontId="8" fillId="0" borderId="29" xfId="245" applyNumberFormat="1" applyFont="1" applyBorder="1" applyAlignment="1" applyProtection="1">
      <alignment horizontal="left" vertical="center"/>
      <protection/>
    </xf>
    <xf numFmtId="169" fontId="8" fillId="0" borderId="18" xfId="245" applyNumberFormat="1" applyFont="1" applyBorder="1" applyAlignment="1">
      <alignment horizontal="center" vertical="center"/>
      <protection/>
    </xf>
    <xf numFmtId="168" fontId="8" fillId="0" borderId="18" xfId="245" applyNumberFormat="1" applyFont="1" applyBorder="1" applyAlignment="1" applyProtection="1">
      <alignment horizontal="center" vertical="center"/>
      <protection/>
    </xf>
    <xf numFmtId="169" fontId="8" fillId="0" borderId="18" xfId="49" applyNumberFormat="1" applyFont="1" applyBorder="1" applyAlignment="1" applyProtection="1">
      <alignment horizontal="center" vertical="center"/>
      <protection/>
    </xf>
    <xf numFmtId="168" fontId="8" fillId="0" borderId="30" xfId="245" applyNumberFormat="1" applyFont="1" applyBorder="1" applyAlignment="1" applyProtection="1">
      <alignment horizontal="center" vertical="center"/>
      <protection/>
    </xf>
    <xf numFmtId="169" fontId="8" fillId="0" borderId="18" xfId="49" applyNumberFormat="1" applyFont="1" applyFill="1" applyBorder="1" applyAlignment="1" applyProtection="1">
      <alignment horizontal="center" vertical="center"/>
      <protection/>
    </xf>
    <xf numFmtId="164" fontId="8" fillId="0" borderId="18" xfId="245" applyNumberFormat="1" applyFont="1" applyFill="1" applyBorder="1" applyAlignment="1" applyProtection="1">
      <alignment horizontal="center" vertical="center"/>
      <protection/>
    </xf>
    <xf numFmtId="169" fontId="8" fillId="0" borderId="18" xfId="245" applyNumberFormat="1" applyFont="1" applyFill="1" applyBorder="1" applyAlignment="1" applyProtection="1">
      <alignment horizontal="center" vertical="center"/>
      <protection/>
    </xf>
    <xf numFmtId="164" fontId="8" fillId="0" borderId="30" xfId="245" applyNumberFormat="1" applyFont="1" applyFill="1" applyBorder="1" applyAlignment="1" applyProtection="1">
      <alignment horizontal="center" vertical="center"/>
      <protection/>
    </xf>
    <xf numFmtId="169" fontId="8" fillId="0" borderId="18" xfId="49" applyNumberFormat="1" applyFont="1" applyBorder="1" applyAlignment="1">
      <alignment horizontal="center" vertical="center"/>
    </xf>
    <xf numFmtId="169" fontId="8" fillId="0" borderId="30" xfId="245" applyNumberFormat="1" applyFont="1" applyBorder="1" applyAlignment="1">
      <alignment horizontal="center" vertical="center"/>
      <protection/>
    </xf>
    <xf numFmtId="169" fontId="8" fillId="0" borderId="18" xfId="146" applyNumberFormat="1" applyFont="1" applyBorder="1" applyAlignment="1">
      <alignment horizontal="center" vertical="center" wrapText="1"/>
      <protection/>
    </xf>
    <xf numFmtId="164" fontId="13" fillId="0" borderId="43" xfId="245" applyNumberFormat="1" applyFont="1" applyBorder="1" applyAlignment="1" applyProtection="1">
      <alignment horizontal="center" vertical="center"/>
      <protection/>
    </xf>
    <xf numFmtId="169" fontId="13" fillId="0" borderId="44" xfId="245" applyNumberFormat="1" applyFont="1" applyBorder="1" applyAlignment="1">
      <alignment horizontal="center" vertical="center"/>
      <protection/>
    </xf>
    <xf numFmtId="169" fontId="13" fillId="0" borderId="45" xfId="245" applyNumberFormat="1" applyFont="1" applyBorder="1" applyAlignment="1">
      <alignment horizontal="center" vertical="center"/>
      <protection/>
    </xf>
    <xf numFmtId="164" fontId="26" fillId="0" borderId="46" xfId="245" applyNumberFormat="1" applyFont="1" applyFill="1" applyBorder="1" applyAlignment="1" applyProtection="1">
      <alignment horizontal="left" vertical="center"/>
      <protection/>
    </xf>
    <xf numFmtId="0" fontId="0" fillId="0" borderId="0" xfId="146" applyAlignment="1">
      <alignment horizontal="center"/>
      <protection/>
    </xf>
    <xf numFmtId="164" fontId="26" fillId="0" borderId="0" xfId="245" applyNumberFormat="1" applyFont="1" applyFill="1" applyBorder="1" applyAlignment="1" applyProtection="1">
      <alignment horizontal="left" vertical="center"/>
      <protection/>
    </xf>
    <xf numFmtId="0" fontId="2" fillId="0" borderId="0" xfId="134">
      <alignment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4" borderId="27" xfId="243" applyNumberFormat="1" applyFont="1" applyFill="1" applyBorder="1" applyAlignment="1" applyProtection="1">
      <alignment horizontal="center" vertical="center"/>
      <protection/>
    </xf>
    <xf numFmtId="164" fontId="8" fillId="0" borderId="18" xfId="243" applyNumberFormat="1" applyFont="1" applyBorder="1" applyAlignment="1" applyProtection="1">
      <alignment horizontal="left" vertical="center"/>
      <protection/>
    </xf>
    <xf numFmtId="168" fontId="8" fillId="0" borderId="20" xfId="243" applyNumberFormat="1" applyFont="1" applyBorder="1" applyAlignment="1" applyProtection="1">
      <alignment horizontal="center" vertical="center"/>
      <protection/>
    </xf>
    <xf numFmtId="169" fontId="94" fillId="0" borderId="0" xfId="191" applyNumberFormat="1" applyFont="1" applyBorder="1" applyAlignment="1">
      <alignment horizontal="center"/>
      <protection/>
    </xf>
    <xf numFmtId="174" fontId="13" fillId="0" borderId="11" xfId="243" applyNumberFormat="1" applyFont="1" applyFill="1" applyBorder="1" applyAlignment="1" applyProtection="1">
      <alignment horizontal="center" vertical="center"/>
      <protection/>
    </xf>
    <xf numFmtId="169" fontId="94" fillId="0" borderId="0" xfId="191" applyNumberFormat="1" applyFont="1" applyAlignment="1">
      <alignment horizontal="center"/>
      <protection/>
    </xf>
    <xf numFmtId="169" fontId="94" fillId="0" borderId="18" xfId="243" applyNumberFormat="1" applyFont="1" applyFill="1" applyBorder="1" applyAlignment="1" applyProtection="1">
      <alignment horizontal="center" vertical="center"/>
      <protection/>
    </xf>
    <xf numFmtId="168" fontId="8" fillId="0" borderId="0" xfId="243" applyNumberFormat="1" applyFont="1" applyBorder="1" applyAlignment="1" applyProtection="1">
      <alignment horizontal="center" vertical="center"/>
      <protection/>
    </xf>
    <xf numFmtId="169" fontId="8" fillId="0" borderId="11" xfId="191" applyNumberFormat="1" applyFont="1" applyBorder="1" applyAlignment="1">
      <alignment horizontal="center"/>
      <protection/>
    </xf>
    <xf numFmtId="169" fontId="8" fillId="0" borderId="11" xfId="243" applyNumberFormat="1" applyFont="1" applyFill="1" applyBorder="1" applyAlignment="1" applyProtection="1">
      <alignment horizontal="center" vertical="center"/>
      <protection/>
    </xf>
    <xf numFmtId="169" fontId="94" fillId="0" borderId="11" xfId="191" applyNumberFormat="1" applyFont="1" applyBorder="1" applyAlignment="1">
      <alignment horizontal="center"/>
      <protection/>
    </xf>
    <xf numFmtId="174" fontId="8" fillId="0" borderId="11" xfId="243" applyNumberFormat="1" applyFont="1" applyFill="1" applyBorder="1" applyAlignment="1" applyProtection="1">
      <alignment horizontal="center" vertical="center"/>
      <protection/>
    </xf>
    <xf numFmtId="174" fontId="13" fillId="0" borderId="18" xfId="243" applyNumberFormat="1" applyFont="1" applyFill="1" applyBorder="1" applyAlignment="1" applyProtection="1">
      <alignment horizontal="center" vertical="center"/>
      <protection/>
    </xf>
    <xf numFmtId="164" fontId="8" fillId="0" borderId="19" xfId="243" applyNumberFormat="1" applyFont="1" applyFill="1" applyBorder="1" applyAlignment="1" applyProtection="1">
      <alignment horizontal="center" vertical="center"/>
      <protection/>
    </xf>
    <xf numFmtId="169" fontId="8" fillId="0" borderId="18" xfId="191" applyNumberFormat="1" applyFont="1" applyBorder="1" applyAlignment="1">
      <alignment horizontal="center"/>
      <protection/>
    </xf>
    <xf numFmtId="169" fontId="8" fillId="0" borderId="18" xfId="243" applyNumberFormat="1" applyFont="1" applyFill="1" applyBorder="1" applyAlignment="1" applyProtection="1">
      <alignment horizontal="center" vertical="center"/>
      <protection/>
    </xf>
    <xf numFmtId="169" fontId="94" fillId="0" borderId="18" xfId="191" applyNumberFormat="1" applyFont="1" applyBorder="1" applyAlignment="1">
      <alignment horizontal="center"/>
      <protection/>
    </xf>
    <xf numFmtId="174" fontId="8" fillId="0" borderId="18" xfId="243" applyNumberFormat="1" applyFont="1" applyFill="1" applyBorder="1" applyAlignment="1" applyProtection="1">
      <alignment horizontal="center" vertical="center"/>
      <protection/>
    </xf>
    <xf numFmtId="168" fontId="8" fillId="0" borderId="19" xfId="243" applyNumberFormat="1" applyFont="1" applyBorder="1" applyAlignment="1" applyProtection="1">
      <alignment horizontal="center" vertical="center"/>
      <protection/>
    </xf>
    <xf numFmtId="169" fontId="8" fillId="0" borderId="19" xfId="243" applyNumberFormat="1" applyFont="1" applyBorder="1" applyAlignment="1">
      <alignment horizontal="center" vertical="center"/>
      <protection/>
    </xf>
    <xf numFmtId="169" fontId="8" fillId="0" borderId="18" xfId="195" applyNumberFormat="1" applyFont="1" applyBorder="1" applyAlignment="1">
      <alignment horizontal="center" vertical="center" wrapText="1"/>
      <protection/>
    </xf>
    <xf numFmtId="169" fontId="94" fillId="0" borderId="25" xfId="191" applyNumberFormat="1" applyFont="1" applyBorder="1" applyAlignment="1">
      <alignment horizontal="center"/>
      <protection/>
    </xf>
    <xf numFmtId="164" fontId="13" fillId="0" borderId="27" xfId="243" applyNumberFormat="1" applyFont="1" applyBorder="1" applyAlignment="1" applyProtection="1">
      <alignment horizontal="center" vertical="center"/>
      <protection/>
    </xf>
    <xf numFmtId="169" fontId="13" fillId="0" borderId="27" xfId="243" applyNumberFormat="1" applyFont="1" applyBorder="1" applyAlignment="1">
      <alignment horizontal="center" vertical="center"/>
      <protection/>
    </xf>
    <xf numFmtId="174" fontId="13" fillId="0" borderId="27" xfId="243" applyNumberFormat="1" applyFont="1" applyFill="1" applyBorder="1" applyAlignment="1">
      <alignment horizontal="center" vertical="center"/>
      <protection/>
    </xf>
    <xf numFmtId="0" fontId="94" fillId="0" borderId="0" xfId="191" applyFont="1">
      <alignment/>
      <protection/>
    </xf>
    <xf numFmtId="0" fontId="95" fillId="0" borderId="0" xfId="191" applyFont="1">
      <alignment/>
      <protection/>
    </xf>
    <xf numFmtId="170" fontId="2" fillId="0" borderId="0" xfId="75" applyNumberFormat="1" applyFont="1" applyAlignment="1">
      <alignment/>
    </xf>
    <xf numFmtId="0" fontId="94" fillId="0" borderId="0" xfId="191" applyFont="1" quotePrefix="1">
      <alignment/>
      <protection/>
    </xf>
    <xf numFmtId="0" fontId="13" fillId="0" borderId="0" xfId="187" applyFont="1" applyBorder="1" applyAlignment="1">
      <alignment horizontal="center" vertical="center"/>
      <protection/>
    </xf>
    <xf numFmtId="0" fontId="8" fillId="0" borderId="0" xfId="248" applyFont="1">
      <alignment/>
      <protection/>
    </xf>
    <xf numFmtId="0" fontId="13" fillId="34" borderId="47" xfId="187" applyFont="1" applyFill="1" applyBorder="1" applyAlignment="1" applyProtection="1" quotePrefix="1">
      <alignment horizontal="center" vertical="center"/>
      <protection/>
    </xf>
    <xf numFmtId="16" fontId="24" fillId="34" borderId="48" xfId="187" applyNumberFormat="1" applyFont="1" applyFill="1" applyBorder="1" applyAlignment="1">
      <alignment horizontal="center" wrapText="1"/>
      <protection/>
    </xf>
    <xf numFmtId="0" fontId="13" fillId="34" borderId="12" xfId="248" applyFont="1" applyFill="1" applyBorder="1" applyAlignment="1">
      <alignment horizontal="center"/>
      <protection/>
    </xf>
    <xf numFmtId="0" fontId="13" fillId="34" borderId="11" xfId="248" applyFont="1" applyFill="1" applyBorder="1" applyAlignment="1">
      <alignment horizontal="center"/>
      <protection/>
    </xf>
    <xf numFmtId="0" fontId="13" fillId="34" borderId="13" xfId="248" applyFont="1" applyFill="1" applyBorder="1" applyAlignment="1">
      <alignment horizontal="center"/>
      <protection/>
    </xf>
    <xf numFmtId="0" fontId="13" fillId="34" borderId="40" xfId="248" applyFont="1" applyFill="1" applyBorder="1" applyAlignment="1">
      <alignment horizontal="center"/>
      <protection/>
    </xf>
    <xf numFmtId="0" fontId="8" fillId="34" borderId="49" xfId="248" applyNumberFormat="1" applyFont="1" applyFill="1" applyBorder="1" applyAlignment="1">
      <alignment horizontal="center"/>
      <protection/>
    </xf>
    <xf numFmtId="0" fontId="13" fillId="34" borderId="27" xfId="248" applyFont="1" applyFill="1" applyBorder="1" applyAlignment="1">
      <alignment horizontal="center"/>
      <protection/>
    </xf>
    <xf numFmtId="0" fontId="13" fillId="34" borderId="50" xfId="248" applyFont="1" applyFill="1" applyBorder="1" applyAlignment="1">
      <alignment horizontal="center"/>
      <protection/>
    </xf>
    <xf numFmtId="0" fontId="13" fillId="34" borderId="51" xfId="248" applyFont="1" applyFill="1" applyBorder="1" applyAlignment="1">
      <alignment horizontal="center"/>
      <protection/>
    </xf>
    <xf numFmtId="0" fontId="13" fillId="34" borderId="52" xfId="248" applyFont="1" applyFill="1" applyBorder="1" applyAlignment="1">
      <alignment horizontal="center"/>
      <protection/>
    </xf>
    <xf numFmtId="0" fontId="13" fillId="34" borderId="25" xfId="248" applyFont="1" applyFill="1" applyBorder="1" applyAlignment="1">
      <alignment horizontal="center"/>
      <protection/>
    </xf>
    <xf numFmtId="0" fontId="13" fillId="34" borderId="53" xfId="248" applyFont="1" applyFill="1" applyBorder="1" applyAlignment="1">
      <alignment horizontal="center"/>
      <protection/>
    </xf>
    <xf numFmtId="0" fontId="13" fillId="34" borderId="32" xfId="248" applyFont="1" applyFill="1" applyBorder="1" applyAlignment="1">
      <alignment horizontal="center"/>
      <protection/>
    </xf>
    <xf numFmtId="0" fontId="13" fillId="0" borderId="31" xfId="248" applyFont="1" applyBorder="1">
      <alignment/>
      <protection/>
    </xf>
    <xf numFmtId="2" fontId="13" fillId="0" borderId="18" xfId="248" applyNumberFormat="1" applyFont="1" applyBorder="1" applyAlignment="1">
      <alignment horizontal="center" vertical="center"/>
      <protection/>
    </xf>
    <xf numFmtId="169" fontId="13" fillId="0" borderId="0" xfId="187" applyNumberFormat="1" applyFont="1" applyBorder="1" applyAlignment="1">
      <alignment horizontal="right" vertical="center"/>
      <protection/>
    </xf>
    <xf numFmtId="169" fontId="13" fillId="0" borderId="54" xfId="239" applyNumberFormat="1" applyFont="1" applyBorder="1" applyAlignment="1">
      <alignment horizontal="right" vertical="center"/>
      <protection/>
    </xf>
    <xf numFmtId="169" fontId="13" fillId="0" borderId="51" xfId="239" applyNumberFormat="1" applyFont="1" applyBorder="1" applyAlignment="1">
      <alignment horizontal="right" vertical="center"/>
      <protection/>
    </xf>
    <xf numFmtId="169" fontId="13" fillId="0" borderId="12" xfId="239" applyNumberFormat="1" applyFont="1" applyBorder="1" applyAlignment="1">
      <alignment horizontal="right" vertical="center"/>
      <protection/>
    </xf>
    <xf numFmtId="169" fontId="13" fillId="0" borderId="13" xfId="239" applyNumberFormat="1" applyFont="1" applyBorder="1" applyAlignment="1">
      <alignment horizontal="right" vertical="center"/>
      <protection/>
    </xf>
    <xf numFmtId="169" fontId="13" fillId="0" borderId="13" xfId="239" applyNumberFormat="1" applyFont="1" applyFill="1" applyBorder="1" applyAlignment="1">
      <alignment horizontal="right" vertical="center"/>
      <protection/>
    </xf>
    <xf numFmtId="169" fontId="13" fillId="0" borderId="55" xfId="239" applyNumberFormat="1" applyFont="1" applyBorder="1" applyAlignment="1">
      <alignment horizontal="center" vertical="center"/>
      <protection/>
    </xf>
    <xf numFmtId="0" fontId="13" fillId="0" borderId="49" xfId="248" applyFont="1" applyBorder="1">
      <alignment/>
      <protection/>
    </xf>
    <xf numFmtId="2" fontId="13" fillId="0" borderId="50" xfId="248" applyNumberFormat="1" applyFont="1" applyBorder="1" applyAlignment="1">
      <alignment horizontal="center" vertical="center"/>
      <protection/>
    </xf>
    <xf numFmtId="169" fontId="13" fillId="0" borderId="50" xfId="187" applyNumberFormat="1" applyFont="1" applyBorder="1" applyAlignment="1">
      <alignment horizontal="right" vertical="center"/>
      <protection/>
    </xf>
    <xf numFmtId="169" fontId="13" fillId="0" borderId="54" xfId="187" applyNumberFormat="1" applyFont="1" applyBorder="1" applyAlignment="1">
      <alignment horizontal="right" vertical="center"/>
      <protection/>
    </xf>
    <xf numFmtId="169" fontId="13" fillId="0" borderId="50" xfId="239" applyNumberFormat="1" applyFont="1" applyBorder="1" applyAlignment="1">
      <alignment horizontal="right" vertical="center"/>
      <protection/>
    </xf>
    <xf numFmtId="169" fontId="13" fillId="0" borderId="54" xfId="239" applyNumberFormat="1" applyFont="1" applyFill="1" applyBorder="1" applyAlignment="1">
      <alignment horizontal="right" vertical="center"/>
      <protection/>
    </xf>
    <xf numFmtId="169" fontId="13" fillId="0" borderId="28" xfId="239" applyNumberFormat="1" applyFont="1" applyBorder="1" applyAlignment="1">
      <alignment horizontal="center" vertical="center"/>
      <protection/>
    </xf>
    <xf numFmtId="0" fontId="8" fillId="0" borderId="31" xfId="248" applyFont="1" applyBorder="1">
      <alignment/>
      <protection/>
    </xf>
    <xf numFmtId="2" fontId="8" fillId="0" borderId="18" xfId="248" applyNumberFormat="1" applyFont="1" applyBorder="1" applyAlignment="1">
      <alignment horizontal="center" vertical="center"/>
      <protection/>
    </xf>
    <xf numFmtId="169" fontId="8" fillId="0" borderId="0" xfId="187" applyNumberFormat="1" applyFont="1" applyBorder="1" applyAlignment="1">
      <alignment horizontal="right" vertical="center"/>
      <protection/>
    </xf>
    <xf numFmtId="169" fontId="8" fillId="0" borderId="13" xfId="239" applyNumberFormat="1" applyFont="1" applyBorder="1" applyAlignment="1">
      <alignment horizontal="right" vertical="center"/>
      <protection/>
    </xf>
    <xf numFmtId="169" fontId="8" fillId="0" borderId="14" xfId="239" applyNumberFormat="1" applyFont="1" applyBorder="1" applyAlignment="1">
      <alignment horizontal="right" vertical="center"/>
      <protection/>
    </xf>
    <xf numFmtId="169" fontId="8" fillId="0" borderId="19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Fill="1" applyBorder="1" applyAlignment="1">
      <alignment horizontal="right" vertical="center"/>
      <protection/>
    </xf>
    <xf numFmtId="169" fontId="8" fillId="0" borderId="56" xfId="239" applyNumberFormat="1" applyFont="1" applyBorder="1" applyAlignment="1">
      <alignment horizontal="center" vertical="center"/>
      <protection/>
    </xf>
    <xf numFmtId="169" fontId="8" fillId="0" borderId="20" xfId="239" applyNumberFormat="1" applyFont="1" applyBorder="1" applyAlignment="1">
      <alignment horizontal="right" vertical="center"/>
      <protection/>
    </xf>
    <xf numFmtId="169" fontId="8" fillId="0" borderId="53" xfId="239" applyNumberFormat="1" applyFont="1" applyBorder="1" applyAlignment="1">
      <alignment horizontal="right" vertical="center"/>
      <protection/>
    </xf>
    <xf numFmtId="169" fontId="8" fillId="0" borderId="57" xfId="239" applyNumberFormat="1" applyFont="1" applyBorder="1" applyAlignment="1">
      <alignment horizontal="right" vertical="center"/>
      <protection/>
    </xf>
    <xf numFmtId="2" fontId="13" fillId="0" borderId="27" xfId="248" applyNumberFormat="1" applyFont="1" applyBorder="1" applyAlignment="1">
      <alignment horizontal="center" vertical="center"/>
      <protection/>
    </xf>
    <xf numFmtId="169" fontId="8" fillId="0" borderId="12" xfId="239" applyNumberFormat="1" applyFont="1" applyBorder="1" applyAlignment="1">
      <alignment horizontal="right" vertical="center"/>
      <protection/>
    </xf>
    <xf numFmtId="169" fontId="8" fillId="0" borderId="13" xfId="239" applyNumberFormat="1" applyFont="1" applyFill="1" applyBorder="1" applyAlignment="1">
      <alignment horizontal="right" vertical="center"/>
      <protection/>
    </xf>
    <xf numFmtId="169" fontId="8" fillId="0" borderId="55" xfId="239" applyNumberFormat="1" applyFont="1" applyBorder="1" applyAlignment="1">
      <alignment horizontal="center" vertical="center"/>
      <protection/>
    </xf>
    <xf numFmtId="169" fontId="8" fillId="0" borderId="52" xfId="239" applyNumberFormat="1" applyFont="1" applyBorder="1" applyAlignment="1">
      <alignment horizontal="right" vertical="center"/>
      <protection/>
    </xf>
    <xf numFmtId="169" fontId="8" fillId="0" borderId="53" xfId="239" applyNumberFormat="1" applyFont="1" applyFill="1" applyBorder="1" applyAlignment="1">
      <alignment horizontal="right" vertical="center"/>
      <protection/>
    </xf>
    <xf numFmtId="169" fontId="8" fillId="0" borderId="58" xfId="239" applyNumberFormat="1" applyFont="1" applyBorder="1" applyAlignment="1">
      <alignment horizontal="center" vertical="center"/>
      <protection/>
    </xf>
    <xf numFmtId="169" fontId="13" fillId="0" borderId="54" xfId="239" applyNumberFormat="1" applyFont="1" applyBorder="1" applyAlignment="1">
      <alignment vertical="center"/>
      <protection/>
    </xf>
    <xf numFmtId="169" fontId="13" fillId="0" borderId="51" xfId="239" applyNumberFormat="1" applyFont="1" applyBorder="1" applyAlignment="1">
      <alignment vertical="center"/>
      <protection/>
    </xf>
    <xf numFmtId="169" fontId="13" fillId="0" borderId="19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Fill="1" applyBorder="1" applyAlignment="1">
      <alignment horizontal="right" vertical="center"/>
      <protection/>
    </xf>
    <xf numFmtId="169" fontId="13" fillId="0" borderId="56" xfId="239" applyNumberFormat="1" applyFont="1" applyBorder="1" applyAlignment="1">
      <alignment horizontal="center" vertical="center"/>
      <protection/>
    </xf>
    <xf numFmtId="0" fontId="13" fillId="0" borderId="0" xfId="248" applyFont="1">
      <alignment/>
      <protection/>
    </xf>
    <xf numFmtId="169" fontId="8" fillId="0" borderId="13" xfId="239" applyNumberFormat="1" applyFont="1" applyBorder="1" applyAlignment="1">
      <alignment vertical="center"/>
      <protection/>
    </xf>
    <xf numFmtId="169" fontId="8" fillId="0" borderId="14" xfId="239" applyNumberFormat="1" applyFont="1" applyBorder="1" applyAlignment="1">
      <alignment vertical="center"/>
      <protection/>
    </xf>
    <xf numFmtId="169" fontId="8" fillId="0" borderId="0" xfId="239" applyNumberFormat="1" applyFont="1" applyBorder="1" applyAlignment="1">
      <alignment vertical="center"/>
      <protection/>
    </xf>
    <xf numFmtId="169" fontId="8" fillId="0" borderId="20" xfId="239" applyNumberFormat="1" applyFont="1" applyBorder="1" applyAlignment="1">
      <alignment vertical="center"/>
      <protection/>
    </xf>
    <xf numFmtId="0" fontId="8" fillId="0" borderId="59" xfId="248" applyFont="1" applyBorder="1">
      <alignment/>
      <protection/>
    </xf>
    <xf numFmtId="2" fontId="8" fillId="0" borderId="38" xfId="248" applyNumberFormat="1" applyFont="1" applyBorder="1" applyAlignment="1">
      <alignment horizontal="center" vertical="center"/>
      <protection/>
    </xf>
    <xf numFmtId="169" fontId="8" fillId="0" borderId="60" xfId="187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vertical="center"/>
      <protection/>
    </xf>
    <xf numFmtId="169" fontId="8" fillId="0" borderId="61" xfId="239" applyNumberFormat="1" applyFont="1" applyBorder="1" applyAlignment="1">
      <alignment vertical="center"/>
      <protection/>
    </xf>
    <xf numFmtId="169" fontId="8" fillId="0" borderId="62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Fill="1" applyBorder="1" applyAlignment="1">
      <alignment horizontal="right" vertical="center"/>
      <protection/>
    </xf>
    <xf numFmtId="169" fontId="8" fillId="0" borderId="63" xfId="239" applyNumberFormat="1" applyFont="1" applyBorder="1" applyAlignment="1">
      <alignment horizontal="center" vertical="center"/>
      <protection/>
    </xf>
    <xf numFmtId="0" fontId="8" fillId="0" borderId="0" xfId="248" applyFont="1" applyBorder="1">
      <alignment/>
      <protection/>
    </xf>
    <xf numFmtId="164" fontId="8" fillId="0" borderId="0" xfId="250" applyNumberFormat="1" applyFont="1">
      <alignment/>
      <protection/>
    </xf>
    <xf numFmtId="164" fontId="8" fillId="0" borderId="0" xfId="246" applyNumberFormat="1" applyFont="1">
      <alignment/>
      <protection/>
    </xf>
    <xf numFmtId="164" fontId="8" fillId="0" borderId="0" xfId="246" applyNumberFormat="1" applyFont="1" applyFill="1">
      <alignment/>
      <protection/>
    </xf>
    <xf numFmtId="164" fontId="8" fillId="0" borderId="54" xfId="246" applyNumberFormat="1" applyFont="1" applyBorder="1" applyAlignment="1" applyProtection="1">
      <alignment horizontal="centerContinuous"/>
      <protection/>
    </xf>
    <xf numFmtId="164" fontId="8" fillId="0" borderId="51" xfId="246" applyNumberFormat="1" applyFont="1" applyBorder="1" applyAlignment="1">
      <alignment horizontal="centerContinuous"/>
      <protection/>
    </xf>
    <xf numFmtId="169" fontId="8" fillId="0" borderId="0" xfId="246" applyNumberFormat="1" applyFont="1">
      <alignment/>
      <protection/>
    </xf>
    <xf numFmtId="164" fontId="24" fillId="34" borderId="27" xfId="246" applyNumberFormat="1" applyFont="1" applyFill="1" applyBorder="1" applyAlignment="1" applyProtection="1">
      <alignment horizontal="center" vertical="center"/>
      <protection/>
    </xf>
    <xf numFmtId="164" fontId="24" fillId="34" borderId="25" xfId="246" applyNumberFormat="1" applyFont="1" applyFill="1" applyBorder="1" applyAlignment="1" applyProtection="1">
      <alignment horizontal="center" vertical="center"/>
      <protection/>
    </xf>
    <xf numFmtId="164" fontId="24" fillId="34" borderId="51" xfId="246" applyNumberFormat="1" applyFont="1" applyFill="1" applyBorder="1" applyAlignment="1" applyProtection="1">
      <alignment horizontal="center" vertical="center"/>
      <protection/>
    </xf>
    <xf numFmtId="164" fontId="24" fillId="34" borderId="32" xfId="246" applyNumberFormat="1" applyFont="1" applyFill="1" applyBorder="1" applyAlignment="1" applyProtection="1">
      <alignment horizontal="center" vertical="center"/>
      <protection/>
    </xf>
    <xf numFmtId="164" fontId="8" fillId="0" borderId="57" xfId="246" applyNumberFormat="1" applyFont="1" applyBorder="1" applyAlignment="1" applyProtection="1">
      <alignment horizontal="center"/>
      <protection/>
    </xf>
    <xf numFmtId="164" fontId="28" fillId="0" borderId="29" xfId="246" applyNumberFormat="1" applyFont="1" applyBorder="1" applyAlignment="1" applyProtection="1">
      <alignment horizontal="left" vertical="center"/>
      <protection/>
    </xf>
    <xf numFmtId="169" fontId="28" fillId="0" borderId="18" xfId="246" applyNumberFormat="1" applyFont="1" applyBorder="1" applyAlignment="1">
      <alignment horizontal="center" vertical="center"/>
      <protection/>
    </xf>
    <xf numFmtId="169" fontId="28" fillId="0" borderId="20" xfId="246" applyNumberFormat="1" applyFont="1" applyBorder="1" applyAlignment="1">
      <alignment horizontal="center" vertical="center"/>
      <protection/>
    </xf>
    <xf numFmtId="169" fontId="28" fillId="0" borderId="30" xfId="246" applyNumberFormat="1" applyFont="1" applyBorder="1" applyAlignment="1">
      <alignment horizontal="center" vertical="center"/>
      <protection/>
    </xf>
    <xf numFmtId="164" fontId="24" fillId="0" borderId="43" xfId="246" applyNumberFormat="1" applyFont="1" applyBorder="1" applyAlignment="1" applyProtection="1">
      <alignment horizontal="center" vertical="center"/>
      <protection/>
    </xf>
    <xf numFmtId="169" fontId="24" fillId="0" borderId="44" xfId="246" applyNumberFormat="1" applyFont="1" applyBorder="1" applyAlignment="1">
      <alignment horizontal="center" vertical="center"/>
      <protection/>
    </xf>
    <xf numFmtId="169" fontId="24" fillId="0" borderId="64" xfId="246" applyNumberFormat="1" applyFont="1" applyBorder="1" applyAlignment="1">
      <alignment horizontal="center" vertical="center"/>
      <protection/>
    </xf>
    <xf numFmtId="169" fontId="24" fillId="0" borderId="45" xfId="246" applyNumberFormat="1" applyFont="1" applyBorder="1" applyAlignment="1">
      <alignment horizontal="center" vertical="center"/>
      <protection/>
    </xf>
    <xf numFmtId="164" fontId="8" fillId="0" borderId="0" xfId="246" applyNumberFormat="1" applyFont="1" applyAlignment="1" applyProtection="1">
      <alignment horizontal="left"/>
      <protection/>
    </xf>
    <xf numFmtId="164" fontId="8" fillId="0" borderId="0" xfId="246" applyNumberFormat="1" applyFont="1" applyBorder="1">
      <alignment/>
      <protection/>
    </xf>
    <xf numFmtId="164" fontId="8" fillId="0" borderId="0" xfId="246" applyNumberFormat="1" applyFont="1" applyBorder="1" applyAlignment="1" applyProtection="1">
      <alignment horizontal="center" vertical="center"/>
      <protection/>
    </xf>
    <xf numFmtId="0" fontId="13" fillId="0" borderId="0" xfId="248" applyFont="1" applyAlignment="1">
      <alignment horizontal="center"/>
      <protection/>
    </xf>
    <xf numFmtId="0" fontId="13" fillId="34" borderId="65" xfId="248" applyFont="1" applyFill="1" applyBorder="1" applyAlignment="1">
      <alignment horizontal="center"/>
      <protection/>
    </xf>
    <xf numFmtId="16" fontId="13" fillId="34" borderId="48" xfId="187" applyNumberFormat="1" applyFont="1" applyFill="1" applyBorder="1" applyAlignment="1">
      <alignment horizontal="center" wrapText="1"/>
      <protection/>
    </xf>
    <xf numFmtId="1" fontId="13" fillId="34" borderId="27" xfId="248" applyNumberFormat="1" applyFont="1" applyFill="1" applyBorder="1" applyAlignment="1" quotePrefix="1">
      <alignment horizontal="center"/>
      <protection/>
    </xf>
    <xf numFmtId="0" fontId="13" fillId="0" borderId="26" xfId="248" applyFont="1" applyBorder="1" applyAlignment="1">
      <alignment horizontal="center" vertical="center"/>
      <protection/>
    </xf>
    <xf numFmtId="0" fontId="13" fillId="0" borderId="53" xfId="248" applyFont="1" applyBorder="1" applyAlignment="1">
      <alignment vertical="center"/>
      <protection/>
    </xf>
    <xf numFmtId="169" fontId="13" fillId="0" borderId="25" xfId="248" applyNumberFormat="1" applyFont="1" applyBorder="1" applyAlignment="1">
      <alignment vertical="center"/>
      <protection/>
    </xf>
    <xf numFmtId="169" fontId="13" fillId="0" borderId="27" xfId="187" applyNumberFormat="1" applyFont="1" applyBorder="1" applyAlignment="1">
      <alignment horizontal="center" vertical="center"/>
      <protection/>
    </xf>
    <xf numFmtId="169" fontId="13" fillId="0" borderId="66" xfId="248" applyNumberFormat="1" applyFont="1" applyBorder="1" applyAlignment="1">
      <alignment horizontal="center" vertical="center"/>
      <protection/>
    </xf>
    <xf numFmtId="169" fontId="13" fillId="0" borderId="67" xfId="248" applyNumberFormat="1" applyFont="1" applyBorder="1" applyAlignment="1">
      <alignment horizontal="center" vertical="center"/>
      <protection/>
    </xf>
    <xf numFmtId="169" fontId="13" fillId="0" borderId="68" xfId="248" applyNumberFormat="1" applyFont="1" applyBorder="1" applyAlignment="1">
      <alignment horizontal="center" vertical="center"/>
      <protection/>
    </xf>
    <xf numFmtId="0" fontId="13" fillId="0" borderId="29" xfId="248" applyFont="1" applyBorder="1" applyAlignment="1">
      <alignment horizontal="center" vertical="center"/>
      <protection/>
    </xf>
    <xf numFmtId="0" fontId="13" fillId="0" borderId="0" xfId="248" applyFont="1" applyBorder="1" applyAlignment="1">
      <alignment vertical="center"/>
      <protection/>
    </xf>
    <xf numFmtId="169" fontId="13" fillId="0" borderId="18" xfId="248" applyNumberFormat="1" applyFont="1" applyBorder="1" applyAlignment="1">
      <alignment vertical="center"/>
      <protection/>
    </xf>
    <xf numFmtId="169" fontId="13" fillId="0" borderId="18" xfId="187" applyNumberFormat="1" applyFont="1" applyBorder="1" applyAlignment="1">
      <alignment horizontal="center" vertical="center"/>
      <protection/>
    </xf>
    <xf numFmtId="169" fontId="13" fillId="0" borderId="0" xfId="248" applyNumberFormat="1" applyFont="1" applyBorder="1" applyAlignment="1">
      <alignment horizontal="center" vertical="center"/>
      <protection/>
    </xf>
    <xf numFmtId="169" fontId="13" fillId="0" borderId="56" xfId="248" applyNumberFormat="1" applyFont="1" applyBorder="1" applyAlignment="1">
      <alignment horizontal="center" vertical="center"/>
      <protection/>
    </xf>
    <xf numFmtId="0" fontId="13" fillId="0" borderId="29" xfId="248" applyFont="1" applyBorder="1" applyAlignment="1">
      <alignment vertical="center"/>
      <protection/>
    </xf>
    <xf numFmtId="0" fontId="8" fillId="0" borderId="0" xfId="248" applyFont="1" applyBorder="1" applyAlignment="1">
      <alignment vertical="center"/>
      <protection/>
    </xf>
    <xf numFmtId="169" fontId="8" fillId="0" borderId="18" xfId="248" applyNumberFormat="1" applyFont="1" applyBorder="1" applyAlignment="1">
      <alignment vertical="center"/>
      <protection/>
    </xf>
    <xf numFmtId="169" fontId="8" fillId="0" borderId="18" xfId="187" applyNumberFormat="1" applyFont="1" applyBorder="1" applyAlignment="1">
      <alignment horizontal="center" vertical="center"/>
      <protection/>
    </xf>
    <xf numFmtId="169" fontId="8" fillId="0" borderId="0" xfId="248" applyNumberFormat="1" applyFont="1" applyBorder="1" applyAlignment="1">
      <alignment horizontal="center" vertical="center"/>
      <protection/>
    </xf>
    <xf numFmtId="169" fontId="8" fillId="0" borderId="56" xfId="248" applyNumberFormat="1" applyFont="1" applyBorder="1" applyAlignment="1">
      <alignment horizontal="center" vertical="center"/>
      <protection/>
    </xf>
    <xf numFmtId="169" fontId="13" fillId="0" borderId="18" xfId="249" applyNumberFormat="1" applyFont="1" applyBorder="1" applyAlignment="1">
      <alignment vertical="center"/>
      <protection/>
    </xf>
    <xf numFmtId="169" fontId="8" fillId="0" borderId="18" xfId="249" applyNumberFormat="1" applyFont="1" applyBorder="1" applyAlignment="1">
      <alignment vertical="center"/>
      <protection/>
    </xf>
    <xf numFmtId="2" fontId="8" fillId="0" borderId="0" xfId="248" applyNumberFormat="1" applyFont="1">
      <alignment/>
      <protection/>
    </xf>
    <xf numFmtId="169" fontId="13" fillId="0" borderId="0" xfId="248" applyNumberFormat="1" applyFont="1" applyFill="1" applyBorder="1" applyAlignment="1">
      <alignment horizontal="center" vertical="center"/>
      <protection/>
    </xf>
    <xf numFmtId="169" fontId="13" fillId="0" borderId="56" xfId="248" applyNumberFormat="1" applyFont="1" applyFill="1" applyBorder="1" applyAlignment="1">
      <alignment horizontal="center" vertical="center"/>
      <protection/>
    </xf>
    <xf numFmtId="169" fontId="96" fillId="0" borderId="56" xfId="248" applyNumberFormat="1" applyFont="1" applyBorder="1" applyAlignment="1">
      <alignment horizontal="center" vertical="center"/>
      <protection/>
    </xf>
    <xf numFmtId="0" fontId="13" fillId="0" borderId="29" xfId="248" applyFont="1" applyBorder="1" applyAlignment="1">
      <alignment horizontal="center"/>
      <protection/>
    </xf>
    <xf numFmtId="0" fontId="8" fillId="0" borderId="29" xfId="248" applyFont="1" applyBorder="1" applyAlignment="1">
      <alignment horizontal="center"/>
      <protection/>
    </xf>
    <xf numFmtId="0" fontId="13" fillId="0" borderId="37" xfId="248" applyFont="1" applyBorder="1">
      <alignment/>
      <protection/>
    </xf>
    <xf numFmtId="0" fontId="8" fillId="0" borderId="62" xfId="248" applyFont="1" applyBorder="1" applyAlignment="1">
      <alignment vertical="center"/>
      <protection/>
    </xf>
    <xf numFmtId="169" fontId="8" fillId="0" borderId="38" xfId="248" applyNumberFormat="1" applyFont="1" applyBorder="1" applyAlignment="1">
      <alignment vertical="center"/>
      <protection/>
    </xf>
    <xf numFmtId="169" fontId="8" fillId="0" borderId="38" xfId="187" applyNumberFormat="1" applyFont="1" applyBorder="1" applyAlignment="1">
      <alignment horizontal="center" vertical="center"/>
      <protection/>
    </xf>
    <xf numFmtId="169" fontId="8" fillId="0" borderId="60" xfId="248" applyNumberFormat="1" applyFont="1" applyBorder="1" applyAlignment="1">
      <alignment horizontal="center" vertical="center"/>
      <protection/>
    </xf>
    <xf numFmtId="169" fontId="8" fillId="0" borderId="63" xfId="248" applyNumberFormat="1" applyFont="1" applyBorder="1" applyAlignment="1">
      <alignment horizontal="center" vertical="center"/>
      <protection/>
    </xf>
    <xf numFmtId="0" fontId="8" fillId="0" borderId="0" xfId="248" applyFont="1" applyAlignment="1">
      <alignment horizontal="center"/>
      <protection/>
    </xf>
    <xf numFmtId="0" fontId="8" fillId="0" borderId="0" xfId="198" applyFont="1">
      <alignment/>
      <protection/>
    </xf>
    <xf numFmtId="0" fontId="8" fillId="0" borderId="0" xfId="198" applyFont="1" applyFill="1" applyBorder="1">
      <alignment/>
      <protection/>
    </xf>
    <xf numFmtId="0" fontId="13" fillId="0" borderId="0" xfId="198" applyFont="1" applyFill="1" applyBorder="1" applyAlignment="1">
      <alignment horizontal="center"/>
      <protection/>
    </xf>
    <xf numFmtId="0" fontId="13" fillId="0" borderId="69" xfId="198" applyFont="1" applyFill="1" applyBorder="1">
      <alignment/>
      <protection/>
    </xf>
    <xf numFmtId="175" fontId="13" fillId="0" borderId="54" xfId="198" applyNumberFormat="1" applyFont="1" applyFill="1" applyBorder="1" applyAlignment="1" applyProtection="1" quotePrefix="1">
      <alignment horizontal="center"/>
      <protection/>
    </xf>
    <xf numFmtId="172" fontId="8" fillId="0" borderId="70" xfId="198" applyNumberFormat="1" applyFont="1" applyFill="1" applyBorder="1" applyAlignment="1" applyProtection="1">
      <alignment horizontal="left"/>
      <protection/>
    </xf>
    <xf numFmtId="168" fontId="8" fillId="0" borderId="54" xfId="198" applyNumberFormat="1" applyFont="1" applyFill="1" applyBorder="1" applyProtection="1">
      <alignment/>
      <protection/>
    </xf>
    <xf numFmtId="168" fontId="8" fillId="0" borderId="51" xfId="198" applyNumberFormat="1" applyFont="1" applyFill="1" applyBorder="1" applyProtection="1">
      <alignment/>
      <protection/>
    </xf>
    <xf numFmtId="168" fontId="8" fillId="0" borderId="50" xfId="198" applyNumberFormat="1" applyFont="1" applyFill="1" applyBorder="1" applyProtection="1">
      <alignment/>
      <protection/>
    </xf>
    <xf numFmtId="168" fontId="8" fillId="0" borderId="28" xfId="198" applyNumberFormat="1" applyFont="1" applyFill="1" applyBorder="1" applyProtection="1">
      <alignment/>
      <protection/>
    </xf>
    <xf numFmtId="172" fontId="8" fillId="0" borderId="29" xfId="198" applyNumberFormat="1" applyFont="1" applyFill="1" applyBorder="1" applyAlignment="1" applyProtection="1" quotePrefix="1">
      <alignment horizontal="left"/>
      <protection/>
    </xf>
    <xf numFmtId="168" fontId="8" fillId="0" borderId="0" xfId="198" applyNumberFormat="1" applyFont="1" applyFill="1" applyBorder="1" applyProtection="1">
      <alignment/>
      <protection/>
    </xf>
    <xf numFmtId="168" fontId="8" fillId="0" borderId="20" xfId="198" applyNumberFormat="1" applyFont="1" applyFill="1" applyBorder="1" applyProtection="1">
      <alignment/>
      <protection/>
    </xf>
    <xf numFmtId="168" fontId="8" fillId="0" borderId="19" xfId="198" applyNumberFormat="1" applyFont="1" applyFill="1" applyBorder="1" applyProtection="1">
      <alignment/>
      <protection/>
    </xf>
    <xf numFmtId="168" fontId="8" fillId="0" borderId="56" xfId="198" applyNumberFormat="1" applyFont="1" applyFill="1" applyBorder="1" applyProtection="1">
      <alignment/>
      <protection/>
    </xf>
    <xf numFmtId="172" fontId="8" fillId="0" borderId="29" xfId="198" applyNumberFormat="1" applyFont="1" applyFill="1" applyBorder="1" applyAlignment="1" applyProtection="1">
      <alignment horizontal="left"/>
      <protection/>
    </xf>
    <xf numFmtId="0" fontId="8" fillId="0" borderId="0" xfId="198" applyFont="1" applyBorder="1">
      <alignment/>
      <protection/>
    </xf>
    <xf numFmtId="172" fontId="8" fillId="0" borderId="26" xfId="198" applyNumberFormat="1" applyFont="1" applyFill="1" applyBorder="1" applyAlignment="1" applyProtection="1" quotePrefix="1">
      <alignment horizontal="left"/>
      <protection/>
    </xf>
    <xf numFmtId="168" fontId="8" fillId="0" borderId="53" xfId="198" applyNumberFormat="1" applyFont="1" applyFill="1" applyBorder="1" applyProtection="1">
      <alignment/>
      <protection/>
    </xf>
    <xf numFmtId="168" fontId="8" fillId="0" borderId="57" xfId="198" applyNumberFormat="1" applyFont="1" applyFill="1" applyBorder="1" applyProtection="1">
      <alignment/>
      <protection/>
    </xf>
    <xf numFmtId="168" fontId="8" fillId="0" borderId="52" xfId="198" applyNumberFormat="1" applyFont="1" applyFill="1" applyBorder="1" applyProtection="1">
      <alignment/>
      <protection/>
    </xf>
    <xf numFmtId="168" fontId="8" fillId="0" borderId="58" xfId="198" applyNumberFormat="1" applyFont="1" applyFill="1" applyBorder="1" applyProtection="1">
      <alignment/>
      <protection/>
    </xf>
    <xf numFmtId="168" fontId="8" fillId="0" borderId="60" xfId="198" applyNumberFormat="1" applyFont="1" applyFill="1" applyBorder="1" applyProtection="1">
      <alignment/>
      <protection/>
    </xf>
    <xf numFmtId="168" fontId="8" fillId="0" borderId="61" xfId="198" applyNumberFormat="1" applyFont="1" applyFill="1" applyBorder="1" applyProtection="1">
      <alignment/>
      <protection/>
    </xf>
    <xf numFmtId="168" fontId="8" fillId="0" borderId="62" xfId="198" applyNumberFormat="1" applyFont="1" applyFill="1" applyBorder="1" applyProtection="1">
      <alignment/>
      <protection/>
    </xf>
    <xf numFmtId="168" fontId="8" fillId="0" borderId="63" xfId="198" applyNumberFormat="1" applyFont="1" applyFill="1" applyBorder="1" applyProtection="1">
      <alignment/>
      <protection/>
    </xf>
    <xf numFmtId="0" fontId="8" fillId="0" borderId="0" xfId="198" applyFont="1" applyFill="1" applyBorder="1" applyAlignment="1" quotePrefix="1">
      <alignment horizontal="left"/>
      <protection/>
    </xf>
    <xf numFmtId="168" fontId="29" fillId="0" borderId="0" xfId="198" applyNumberFormat="1" applyFont="1" applyFill="1" applyBorder="1" applyProtection="1">
      <alignment/>
      <protection/>
    </xf>
    <xf numFmtId="172" fontId="8" fillId="0" borderId="0" xfId="198" applyNumberFormat="1" applyFont="1" applyFill="1" applyBorder="1" applyAlignment="1" applyProtection="1">
      <alignment horizontal="left"/>
      <protection/>
    </xf>
    <xf numFmtId="0" fontId="8" fillId="0" borderId="0" xfId="198" applyFont="1" applyFill="1">
      <alignment/>
      <protection/>
    </xf>
    <xf numFmtId="169" fontId="8" fillId="0" borderId="0" xfId="198" applyNumberFormat="1" applyFont="1" applyFill="1">
      <alignment/>
      <protection/>
    </xf>
    <xf numFmtId="175" fontId="13" fillId="0" borderId="46" xfId="198" applyNumberFormat="1" applyFont="1" applyFill="1" applyBorder="1" applyAlignment="1" applyProtection="1">
      <alignment horizontal="center"/>
      <protection/>
    </xf>
    <xf numFmtId="175" fontId="13" fillId="0" borderId="71" xfId="198" applyNumberFormat="1" applyFont="1" applyFill="1" applyBorder="1" applyAlignment="1" applyProtection="1">
      <alignment horizontal="center"/>
      <protection/>
    </xf>
    <xf numFmtId="0" fontId="13" fillId="0" borderId="29" xfId="198" applyFont="1" applyFill="1" applyBorder="1">
      <alignment/>
      <protection/>
    </xf>
    <xf numFmtId="0" fontId="13" fillId="0" borderId="0" xfId="198" applyFont="1" applyFill="1" applyBorder="1" applyAlignment="1" applyProtection="1">
      <alignment horizontal="center"/>
      <protection/>
    </xf>
    <xf numFmtId="0" fontId="13" fillId="0" borderId="19" xfId="198" applyFont="1" applyFill="1" applyBorder="1" applyAlignment="1" applyProtection="1">
      <alignment horizontal="center"/>
      <protection/>
    </xf>
    <xf numFmtId="175" fontId="13" fillId="0" borderId="14" xfId="198" applyNumberFormat="1" applyFont="1" applyFill="1" applyBorder="1" applyAlignment="1" applyProtection="1">
      <alignment horizontal="right"/>
      <protection/>
    </xf>
    <xf numFmtId="175" fontId="13" fillId="0" borderId="20" xfId="198" applyNumberFormat="1" applyFont="1" applyFill="1" applyBorder="1" applyAlignment="1" applyProtection="1">
      <alignment horizontal="center"/>
      <protection/>
    </xf>
    <xf numFmtId="175" fontId="13" fillId="0" borderId="56" xfId="198" applyNumberFormat="1" applyFont="1" applyFill="1" applyBorder="1" applyAlignment="1" applyProtection="1">
      <alignment horizontal="center"/>
      <protection/>
    </xf>
    <xf numFmtId="175" fontId="21" fillId="0" borderId="51" xfId="198" applyNumberFormat="1" applyFont="1" applyFill="1" applyBorder="1" applyProtection="1">
      <alignment/>
      <protection/>
    </xf>
    <xf numFmtId="175" fontId="21" fillId="0" borderId="51" xfId="198" applyNumberFormat="1" applyFont="1" applyFill="1" applyBorder="1" applyAlignment="1" applyProtection="1" quotePrefix="1">
      <alignment horizontal="left"/>
      <protection/>
    </xf>
    <xf numFmtId="175" fontId="21" fillId="0" borderId="20" xfId="198" applyNumberFormat="1" applyFont="1" applyFill="1" applyBorder="1" applyProtection="1">
      <alignment/>
      <protection/>
    </xf>
    <xf numFmtId="172" fontId="8" fillId="0" borderId="70" xfId="198" applyNumberFormat="1" applyFont="1" applyFill="1" applyBorder="1" applyAlignment="1" applyProtection="1" quotePrefix="1">
      <alignment horizontal="left"/>
      <protection/>
    </xf>
    <xf numFmtId="175" fontId="21" fillId="0" borderId="61" xfId="198" applyNumberFormat="1" applyFont="1" applyFill="1" applyBorder="1" applyProtection="1">
      <alignment/>
      <protection/>
    </xf>
    <xf numFmtId="168" fontId="8" fillId="0" borderId="0" xfId="198" applyNumberFormat="1" applyFont="1">
      <alignment/>
      <protection/>
    </xf>
    <xf numFmtId="175" fontId="13" fillId="0" borderId="0" xfId="198" applyNumberFormat="1" applyFont="1" applyFill="1" applyBorder="1" applyAlignment="1">
      <alignment horizontal="centerContinuous"/>
      <protection/>
    </xf>
    <xf numFmtId="175" fontId="13" fillId="0" borderId="20" xfId="198" applyNumberFormat="1" applyFont="1" applyFill="1" applyBorder="1" applyAlignment="1">
      <alignment horizontal="centerContinuous"/>
      <protection/>
    </xf>
    <xf numFmtId="175" fontId="13" fillId="0" borderId="54" xfId="198" applyNumberFormat="1" applyFont="1" applyFill="1" applyBorder="1" applyAlignment="1" applyProtection="1" quotePrefix="1">
      <alignment horizontal="centerContinuous"/>
      <protection/>
    </xf>
    <xf numFmtId="0" fontId="13" fillId="0" borderId="28" xfId="198" applyFont="1" applyFill="1" applyBorder="1" applyAlignment="1" applyProtection="1" quotePrefix="1">
      <alignment horizontal="centerContinuous"/>
      <protection/>
    </xf>
    <xf numFmtId="168" fontId="8" fillId="0" borderId="70" xfId="198" applyNumberFormat="1" applyFont="1" applyFill="1" applyBorder="1" applyAlignment="1" applyProtection="1" quotePrefix="1">
      <alignment horizontal="left"/>
      <protection/>
    </xf>
    <xf numFmtId="168" fontId="8" fillId="0" borderId="29" xfId="198" applyNumberFormat="1" applyFont="1" applyFill="1" applyBorder="1" applyAlignment="1" applyProtection="1">
      <alignment horizontal="left"/>
      <protection/>
    </xf>
    <xf numFmtId="168" fontId="13" fillId="0" borderId="70" xfId="198" applyNumberFormat="1" applyFont="1" applyFill="1" applyBorder="1" applyAlignment="1" applyProtection="1" quotePrefix="1">
      <alignment horizontal="left"/>
      <protection/>
    </xf>
    <xf numFmtId="168" fontId="13" fillId="0" borderId="54" xfId="198" applyNumberFormat="1" applyFont="1" applyFill="1" applyBorder="1" applyProtection="1">
      <alignment/>
      <protection/>
    </xf>
    <xf numFmtId="168" fontId="13" fillId="0" borderId="51" xfId="198" applyNumberFormat="1" applyFont="1" applyFill="1" applyBorder="1" applyProtection="1">
      <alignment/>
      <protection/>
    </xf>
    <xf numFmtId="168" fontId="13" fillId="0" borderId="50" xfId="198" applyNumberFormat="1" applyFont="1" applyFill="1" applyBorder="1" applyProtection="1">
      <alignment/>
      <protection/>
    </xf>
    <xf numFmtId="175" fontId="20" fillId="0" borderId="51" xfId="198" applyNumberFormat="1" applyFont="1" applyFill="1" applyBorder="1" applyProtection="1">
      <alignment/>
      <protection/>
    </xf>
    <xf numFmtId="168" fontId="13" fillId="0" borderId="28" xfId="198" applyNumberFormat="1" applyFont="1" applyFill="1" applyBorder="1" applyProtection="1">
      <alignment/>
      <protection/>
    </xf>
    <xf numFmtId="172" fontId="8" fillId="0" borderId="29" xfId="198" applyNumberFormat="1" applyFont="1" applyFill="1" applyBorder="1" applyAlignment="1" applyProtection="1">
      <alignment horizontal="left" indent="3"/>
      <protection/>
    </xf>
    <xf numFmtId="175" fontId="21" fillId="0" borderId="57" xfId="198" applyNumberFormat="1" applyFont="1" applyFill="1" applyBorder="1" applyProtection="1">
      <alignment/>
      <protection/>
    </xf>
    <xf numFmtId="168" fontId="8" fillId="0" borderId="37" xfId="198" applyNumberFormat="1" applyFont="1" applyFill="1" applyBorder="1" applyAlignment="1" applyProtection="1">
      <alignment horizontal="left"/>
      <protection/>
    </xf>
    <xf numFmtId="168" fontId="8" fillId="0" borderId="0" xfId="198" applyNumberFormat="1" applyFont="1" applyFill="1" applyBorder="1" applyAlignment="1">
      <alignment horizontal="center"/>
      <protection/>
    </xf>
    <xf numFmtId="175" fontId="13" fillId="0" borderId="46" xfId="198" applyNumberFormat="1" applyFont="1" applyFill="1" applyBorder="1" applyAlignment="1">
      <alignment horizontal="centerContinuous"/>
      <protection/>
    </xf>
    <xf numFmtId="175" fontId="13" fillId="0" borderId="71" xfId="198" applyNumberFormat="1" applyFont="1" applyFill="1" applyBorder="1" applyAlignment="1">
      <alignment horizontal="centerContinuous"/>
      <protection/>
    </xf>
    <xf numFmtId="2" fontId="8" fillId="0" borderId="0" xfId="198" applyNumberFormat="1" applyFont="1" applyFill="1">
      <alignment/>
      <protection/>
    </xf>
    <xf numFmtId="169" fontId="8" fillId="0" borderId="0" xfId="198" applyNumberFormat="1" applyFont="1" applyFill="1" applyBorder="1" applyAlignment="1">
      <alignment horizontal="right"/>
      <protection/>
    </xf>
    <xf numFmtId="169" fontId="13" fillId="0" borderId="69" xfId="198" applyNumberFormat="1" applyFont="1" applyFill="1" applyBorder="1" applyAlignment="1" applyProtection="1">
      <alignment horizontal="left"/>
      <protection/>
    </xf>
    <xf numFmtId="0" fontId="13" fillId="0" borderId="65" xfId="198" applyFont="1" applyBorder="1" applyAlignment="1" applyProtection="1">
      <alignment horizontal="center"/>
      <protection/>
    </xf>
    <xf numFmtId="175" fontId="13" fillId="0" borderId="65" xfId="198" applyNumberFormat="1" applyFont="1" applyBorder="1" applyAlignment="1">
      <alignment horizontal="center"/>
      <protection/>
    </xf>
    <xf numFmtId="175" fontId="13" fillId="0" borderId="65" xfId="198" applyNumberFormat="1" applyFont="1" applyFill="1" applyBorder="1" applyAlignment="1">
      <alignment horizontal="center"/>
      <protection/>
    </xf>
    <xf numFmtId="169" fontId="13" fillId="0" borderId="29" xfId="198" applyNumberFormat="1" applyFont="1" applyFill="1" applyBorder="1" applyAlignment="1" applyProtection="1">
      <alignment horizontal="left"/>
      <protection/>
    </xf>
    <xf numFmtId="175" fontId="13" fillId="0" borderId="18" xfId="198" applyNumberFormat="1" applyFont="1" applyBorder="1" applyAlignment="1">
      <alignment horizontal="center"/>
      <protection/>
    </xf>
    <xf numFmtId="175" fontId="13" fillId="0" borderId="18" xfId="198" applyNumberFormat="1" applyFont="1" applyFill="1" applyBorder="1" applyAlignment="1">
      <alignment horizontal="center"/>
      <protection/>
    </xf>
    <xf numFmtId="169" fontId="13" fillId="0" borderId="29" xfId="198" applyNumberFormat="1" applyFont="1" applyFill="1" applyBorder="1" applyAlignment="1">
      <alignment horizontal="left"/>
      <protection/>
    </xf>
    <xf numFmtId="169" fontId="13" fillId="0" borderId="25" xfId="53" applyNumberFormat="1" applyFont="1" applyFill="1" applyBorder="1" applyAlignment="1" quotePrefix="1">
      <alignment horizontal="center"/>
    </xf>
    <xf numFmtId="169" fontId="13" fillId="0" borderId="25" xfId="53" applyNumberFormat="1" applyFont="1" applyFill="1" applyBorder="1" applyAlignment="1">
      <alignment horizontal="right"/>
    </xf>
    <xf numFmtId="2" fontId="13" fillId="0" borderId="25" xfId="53" applyNumberFormat="1" applyFont="1" applyFill="1" applyBorder="1" applyAlignment="1">
      <alignment horizontal="right"/>
    </xf>
    <xf numFmtId="2" fontId="13" fillId="0" borderId="32" xfId="53" applyNumberFormat="1" applyFont="1" applyFill="1" applyBorder="1" applyAlignment="1">
      <alignment horizontal="right"/>
    </xf>
    <xf numFmtId="169" fontId="13" fillId="0" borderId="0" xfId="198" applyNumberFormat="1" applyFont="1" applyFill="1" applyAlignment="1">
      <alignment horizontal="center"/>
      <protection/>
    </xf>
    <xf numFmtId="169" fontId="13" fillId="0" borderId="0" xfId="198" applyNumberFormat="1" applyFont="1" applyFill="1" applyBorder="1" applyAlignment="1">
      <alignment horizontal="center"/>
      <protection/>
    </xf>
    <xf numFmtId="169" fontId="8" fillId="0" borderId="70" xfId="198" applyNumberFormat="1" applyFont="1" applyFill="1" applyBorder="1" applyAlignment="1" applyProtection="1">
      <alignment horizontal="left"/>
      <protection/>
    </xf>
    <xf numFmtId="169" fontId="8" fillId="0" borderId="25" xfId="44" applyNumberFormat="1" applyFont="1" applyFill="1" applyBorder="1" applyAlignment="1">
      <alignment/>
    </xf>
    <xf numFmtId="169" fontId="8" fillId="0" borderId="32" xfId="44" applyNumberFormat="1" applyFont="1" applyFill="1" applyBorder="1" applyAlignment="1">
      <alignment/>
    </xf>
    <xf numFmtId="169" fontId="8" fillId="0" borderId="0" xfId="198" applyNumberFormat="1" applyFont="1" applyFill="1" applyBorder="1" applyAlignment="1" applyProtection="1">
      <alignment horizontal="left" vertical="center"/>
      <protection/>
    </xf>
    <xf numFmtId="169" fontId="8" fillId="0" borderId="0" xfId="198" applyNumberFormat="1" applyFont="1" applyFill="1" applyBorder="1">
      <alignment/>
      <protection/>
    </xf>
    <xf numFmtId="169" fontId="8" fillId="0" borderId="26" xfId="198" applyNumberFormat="1" applyFont="1" applyFill="1" applyBorder="1" applyAlignment="1" applyProtection="1">
      <alignment horizontal="left"/>
      <protection/>
    </xf>
    <xf numFmtId="169" fontId="8" fillId="0" borderId="27" xfId="44" applyNumberFormat="1" applyFont="1" applyFill="1" applyBorder="1" applyAlignment="1">
      <alignment/>
    </xf>
    <xf numFmtId="169" fontId="8" fillId="0" borderId="42" xfId="44" applyNumberFormat="1" applyFont="1" applyFill="1" applyBorder="1" applyAlignment="1">
      <alignment/>
    </xf>
    <xf numFmtId="169" fontId="8" fillId="0" borderId="29" xfId="198" applyNumberFormat="1" applyFont="1" applyFill="1" applyBorder="1" applyAlignment="1" applyProtection="1">
      <alignment horizontal="left"/>
      <protection/>
    </xf>
    <xf numFmtId="169" fontId="8" fillId="0" borderId="18" xfId="44" applyNumberFormat="1" applyFont="1" applyFill="1" applyBorder="1" applyAlignment="1">
      <alignment/>
    </xf>
    <xf numFmtId="169" fontId="8" fillId="0" borderId="30" xfId="44" applyNumberFormat="1" applyFont="1" applyFill="1" applyBorder="1" applyAlignment="1">
      <alignment/>
    </xf>
    <xf numFmtId="169" fontId="13" fillId="0" borderId="43" xfId="198" applyNumberFormat="1" applyFont="1" applyFill="1" applyBorder="1" applyAlignment="1" applyProtection="1">
      <alignment horizontal="left"/>
      <protection/>
    </xf>
    <xf numFmtId="169" fontId="13" fillId="0" borderId="44" xfId="44" applyNumberFormat="1" applyFont="1" applyFill="1" applyBorder="1" applyAlignment="1">
      <alignment/>
    </xf>
    <xf numFmtId="169" fontId="13" fillId="0" borderId="45" xfId="44" applyNumberFormat="1" applyFont="1" applyFill="1" applyBorder="1" applyAlignment="1">
      <alignment/>
    </xf>
    <xf numFmtId="169" fontId="13" fillId="0" borderId="0" xfId="198" applyNumberFormat="1" applyFont="1" applyFill="1" applyBorder="1" applyAlignment="1" applyProtection="1">
      <alignment horizontal="left" vertical="center"/>
      <protection/>
    </xf>
    <xf numFmtId="169" fontId="8" fillId="0" borderId="0" xfId="198" applyNumberFormat="1" applyFont="1" applyFill="1" applyBorder="1" applyAlignment="1" applyProtection="1">
      <alignment horizontal="left"/>
      <protection/>
    </xf>
    <xf numFmtId="169" fontId="13" fillId="0" borderId="0" xfId="53" applyNumberFormat="1" applyFont="1" applyFill="1" applyBorder="1" applyAlignment="1">
      <alignment/>
    </xf>
    <xf numFmtId="2" fontId="13" fillId="0" borderId="0" xfId="53" applyNumberFormat="1" applyFont="1" applyFill="1" applyBorder="1" applyAlignment="1">
      <alignment/>
    </xf>
    <xf numFmtId="2" fontId="8" fillId="0" borderId="0" xfId="53" applyNumberFormat="1" applyFont="1" applyFill="1" applyBorder="1" applyAlignment="1">
      <alignment/>
    </xf>
    <xf numFmtId="169" fontId="13" fillId="0" borderId="0" xfId="198" applyNumberFormat="1" applyFont="1" applyFill="1" applyBorder="1" applyAlignment="1" applyProtection="1">
      <alignment horizontal="left"/>
      <protection/>
    </xf>
    <xf numFmtId="169" fontId="13" fillId="0" borderId="0" xfId="198" applyNumberFormat="1" applyFont="1" applyFill="1">
      <alignment/>
      <protection/>
    </xf>
    <xf numFmtId="0" fontId="8" fillId="0" borderId="0" xfId="198" applyFont="1" applyFill="1" applyBorder="1" applyAlignment="1">
      <alignment horizontal="left"/>
      <protection/>
    </xf>
    <xf numFmtId="169" fontId="15" fillId="0" borderId="0" xfId="198" applyNumberFormat="1" applyFont="1" applyFill="1">
      <alignment/>
      <protection/>
    </xf>
    <xf numFmtId="2" fontId="15" fillId="0" borderId="0" xfId="198" applyNumberFormat="1" applyFont="1" applyFill="1">
      <alignment/>
      <protection/>
    </xf>
    <xf numFmtId="2" fontId="15" fillId="0" borderId="0" xfId="53" applyNumberFormat="1" applyFont="1" applyFill="1" applyBorder="1" applyAlignment="1">
      <alignment/>
    </xf>
    <xf numFmtId="169" fontId="15" fillId="0" borderId="0" xfId="198" applyNumberFormat="1" applyFont="1" applyFill="1" applyBorder="1">
      <alignment/>
      <protection/>
    </xf>
    <xf numFmtId="2" fontId="8" fillId="0" borderId="0" xfId="198" applyNumberFormat="1" applyFont="1" applyFill="1" applyBorder="1">
      <alignment/>
      <protection/>
    </xf>
    <xf numFmtId="0" fontId="13" fillId="0" borderId="0" xfId="198" applyFont="1" applyFill="1">
      <alignment/>
      <protection/>
    </xf>
    <xf numFmtId="0" fontId="13" fillId="0" borderId="69" xfId="198" applyFont="1" applyFill="1" applyBorder="1" applyAlignment="1">
      <alignment horizontal="center"/>
      <protection/>
    </xf>
    <xf numFmtId="0" fontId="13" fillId="0" borderId="29" xfId="198" applyFont="1" applyFill="1" applyBorder="1" applyAlignment="1">
      <alignment horizontal="left"/>
      <protection/>
    </xf>
    <xf numFmtId="0" fontId="8" fillId="0" borderId="29" xfId="198" applyFont="1" applyFill="1" applyBorder="1" applyAlignment="1">
      <alignment horizontal="center"/>
      <protection/>
    </xf>
    <xf numFmtId="0" fontId="13" fillId="0" borderId="20" xfId="198" applyFont="1" applyFill="1" applyBorder="1" applyAlignment="1">
      <alignment horizontal="center"/>
      <protection/>
    </xf>
    <xf numFmtId="0" fontId="13" fillId="0" borderId="18" xfId="198" applyFont="1" applyFill="1" applyBorder="1" applyAlignment="1">
      <alignment horizontal="center"/>
      <protection/>
    </xf>
    <xf numFmtId="0" fontId="13" fillId="0" borderId="30" xfId="198" applyFont="1" applyFill="1" applyBorder="1" applyAlignment="1">
      <alignment horizontal="center"/>
      <protection/>
    </xf>
    <xf numFmtId="0" fontId="13" fillId="0" borderId="70" xfId="198" applyFont="1" applyFill="1" applyBorder="1">
      <alignment/>
      <protection/>
    </xf>
    <xf numFmtId="169" fontId="13" fillId="0" borderId="51" xfId="168" applyNumberFormat="1" applyFont="1" applyFill="1" applyBorder="1">
      <alignment/>
      <protection/>
    </xf>
    <xf numFmtId="169" fontId="13" fillId="0" borderId="27" xfId="168" applyNumberFormat="1" applyFont="1" applyFill="1" applyBorder="1">
      <alignment/>
      <protection/>
    </xf>
    <xf numFmtId="169" fontId="13" fillId="0" borderId="42" xfId="168" applyNumberFormat="1" applyFont="1" applyFill="1" applyBorder="1" applyAlignment="1">
      <alignment vertical="center"/>
      <protection/>
    </xf>
    <xf numFmtId="169" fontId="13" fillId="0" borderId="51" xfId="170" applyNumberFormat="1" applyFont="1" applyFill="1" applyBorder="1">
      <alignment/>
      <protection/>
    </xf>
    <xf numFmtId="169" fontId="13" fillId="0" borderId="27" xfId="170" applyNumberFormat="1" applyFont="1" applyFill="1" applyBorder="1">
      <alignment/>
      <protection/>
    </xf>
    <xf numFmtId="169" fontId="24" fillId="0" borderId="42" xfId="170" applyNumberFormat="1" applyFont="1" applyFill="1" applyBorder="1" applyAlignment="1">
      <alignment vertical="center"/>
      <protection/>
    </xf>
    <xf numFmtId="0" fontId="8" fillId="0" borderId="29" xfId="198" applyFont="1" applyFill="1" applyBorder="1">
      <alignment/>
      <protection/>
    </xf>
    <xf numFmtId="169" fontId="8" fillId="0" borderId="14" xfId="168" applyNumberFormat="1" applyFont="1" applyFill="1" applyBorder="1">
      <alignment/>
      <protection/>
    </xf>
    <xf numFmtId="169" fontId="8" fillId="0" borderId="11" xfId="168" applyNumberFormat="1" applyFont="1" applyFill="1" applyBorder="1">
      <alignment/>
      <protection/>
    </xf>
    <xf numFmtId="169" fontId="8" fillId="0" borderId="18" xfId="168" applyNumberFormat="1" applyFont="1" applyFill="1" applyBorder="1">
      <alignment/>
      <protection/>
    </xf>
    <xf numFmtId="169" fontId="28" fillId="0" borderId="30" xfId="168" applyNumberFormat="1" applyFont="1" applyFill="1" applyBorder="1" applyAlignment="1">
      <alignment vertical="center"/>
      <protection/>
    </xf>
    <xf numFmtId="169" fontId="8" fillId="0" borderId="14" xfId="170" applyNumberFormat="1" applyFont="1" applyFill="1" applyBorder="1">
      <alignment/>
      <protection/>
    </xf>
    <xf numFmtId="169" fontId="8" fillId="0" borderId="11" xfId="170" applyNumberFormat="1" applyFont="1" applyFill="1" applyBorder="1">
      <alignment/>
      <protection/>
    </xf>
    <xf numFmtId="169" fontId="8" fillId="0" borderId="18" xfId="170" applyNumberFormat="1" applyFont="1" applyFill="1" applyBorder="1">
      <alignment/>
      <protection/>
    </xf>
    <xf numFmtId="169" fontId="28" fillId="0" borderId="30" xfId="170" applyNumberFormat="1" applyFont="1" applyFill="1" applyBorder="1" applyAlignment="1">
      <alignment vertical="center"/>
      <protection/>
    </xf>
    <xf numFmtId="169" fontId="8" fillId="0" borderId="20" xfId="168" applyNumberFormat="1" applyFont="1" applyFill="1" applyBorder="1">
      <alignment/>
      <protection/>
    </xf>
    <xf numFmtId="169" fontId="8" fillId="0" borderId="20" xfId="170" applyNumberFormat="1" applyFont="1" applyFill="1" applyBorder="1">
      <alignment/>
      <protection/>
    </xf>
    <xf numFmtId="169" fontId="8" fillId="0" borderId="57" xfId="170" applyNumberFormat="1" applyFont="1" applyFill="1" applyBorder="1">
      <alignment/>
      <protection/>
    </xf>
    <xf numFmtId="169" fontId="8" fillId="0" borderId="25" xfId="170" applyNumberFormat="1" applyFont="1" applyFill="1" applyBorder="1">
      <alignment/>
      <protection/>
    </xf>
    <xf numFmtId="169" fontId="8" fillId="0" borderId="57" xfId="168" applyNumberFormat="1" applyFont="1" applyFill="1" applyBorder="1">
      <alignment/>
      <protection/>
    </xf>
    <xf numFmtId="169" fontId="8" fillId="0" borderId="25" xfId="168" applyNumberFormat="1" applyFont="1" applyFill="1" applyBorder="1">
      <alignment/>
      <protection/>
    </xf>
    <xf numFmtId="169" fontId="8" fillId="0" borderId="20" xfId="170" applyNumberFormat="1" applyFont="1" applyFill="1" applyBorder="1" applyAlignment="1" quotePrefix="1">
      <alignment horizontal="right"/>
      <protection/>
    </xf>
    <xf numFmtId="169" fontId="8" fillId="0" borderId="18" xfId="170" applyNumberFormat="1" applyFont="1" applyFill="1" applyBorder="1" applyAlignment="1" quotePrefix="1">
      <alignment horizontal="right"/>
      <protection/>
    </xf>
    <xf numFmtId="169" fontId="28" fillId="0" borderId="30" xfId="170" applyNumberFormat="1" applyFont="1" applyFill="1" applyBorder="1" applyAlignment="1" quotePrefix="1">
      <alignment horizontal="right" vertical="center"/>
      <protection/>
    </xf>
    <xf numFmtId="169" fontId="8" fillId="0" borderId="18" xfId="170" applyNumberFormat="1" applyFont="1" applyFill="1" applyBorder="1" applyAlignment="1">
      <alignment horizontal="right"/>
      <protection/>
    </xf>
    <xf numFmtId="169" fontId="28" fillId="0" borderId="30" xfId="170" applyNumberFormat="1" applyFont="1" applyFill="1" applyBorder="1" applyAlignment="1">
      <alignment horizontal="right" vertical="center"/>
      <protection/>
    </xf>
    <xf numFmtId="169" fontId="13" fillId="0" borderId="27" xfId="170" applyNumberFormat="1" applyFont="1" applyFill="1" applyBorder="1" applyAlignment="1">
      <alignment horizontal="right"/>
      <protection/>
    </xf>
    <xf numFmtId="169" fontId="24" fillId="0" borderId="42" xfId="170" applyNumberFormat="1" applyFont="1" applyFill="1" applyBorder="1" applyAlignment="1">
      <alignment horizontal="right" vertical="center"/>
      <protection/>
    </xf>
    <xf numFmtId="169" fontId="8" fillId="0" borderId="30" xfId="168" applyNumberFormat="1" applyFont="1" applyFill="1" applyBorder="1" applyAlignment="1">
      <alignment vertical="center"/>
      <protection/>
    </xf>
    <xf numFmtId="169" fontId="8" fillId="0" borderId="20" xfId="168" applyNumberFormat="1" applyFont="1" applyFill="1" applyBorder="1" applyAlignment="1" quotePrefix="1">
      <alignment horizontal="right"/>
      <protection/>
    </xf>
    <xf numFmtId="169" fontId="8" fillId="0" borderId="18" xfId="168" applyNumberFormat="1" applyFont="1" applyFill="1" applyBorder="1" applyAlignment="1" quotePrefix="1">
      <alignment horizontal="right"/>
      <protection/>
    </xf>
    <xf numFmtId="169" fontId="8" fillId="0" borderId="30" xfId="168" applyNumberFormat="1" applyFont="1" applyFill="1" applyBorder="1" applyAlignment="1" quotePrefix="1">
      <alignment horizontal="right"/>
      <protection/>
    </xf>
    <xf numFmtId="169" fontId="8" fillId="0" borderId="29" xfId="198" applyNumberFormat="1" applyFont="1" applyFill="1" applyBorder="1">
      <alignment/>
      <protection/>
    </xf>
    <xf numFmtId="169" fontId="8" fillId="0" borderId="18" xfId="168" applyNumberFormat="1" applyFont="1" applyFill="1" applyBorder="1" applyAlignment="1">
      <alignment horizontal="right"/>
      <protection/>
    </xf>
    <xf numFmtId="169" fontId="8" fillId="0" borderId="30" xfId="168" applyNumberFormat="1" applyFont="1" applyFill="1" applyBorder="1" applyAlignment="1">
      <alignment horizontal="right"/>
      <protection/>
    </xf>
    <xf numFmtId="0" fontId="13" fillId="0" borderId="37" xfId="198" applyFont="1" applyFill="1" applyBorder="1">
      <alignment/>
      <protection/>
    </xf>
    <xf numFmtId="169" fontId="13" fillId="0" borderId="38" xfId="92" applyNumberFormat="1" applyFont="1" applyFill="1" applyBorder="1" applyAlignment="1">
      <alignment/>
    </xf>
    <xf numFmtId="169" fontId="13" fillId="0" borderId="38" xfId="92" applyNumberFormat="1" applyFont="1" applyFill="1" applyBorder="1" applyAlignment="1">
      <alignment horizontal="right"/>
    </xf>
    <xf numFmtId="169" fontId="13" fillId="0" borderId="39" xfId="92" applyNumberFormat="1" applyFont="1" applyFill="1" applyBorder="1" applyAlignment="1">
      <alignment horizontal="right"/>
    </xf>
    <xf numFmtId="172" fontId="8" fillId="0" borderId="0" xfId="198" applyNumberFormat="1" applyFont="1" applyFill="1" applyAlignment="1" applyProtection="1" quotePrefix="1">
      <alignment horizontal="left"/>
      <protection/>
    </xf>
    <xf numFmtId="0" fontId="8" fillId="0" borderId="37" xfId="198" applyFont="1" applyFill="1" applyBorder="1">
      <alignment/>
      <protection/>
    </xf>
    <xf numFmtId="169" fontId="8" fillId="0" borderId="38" xfId="168" applyNumberFormat="1" applyFont="1" applyFill="1" applyBorder="1">
      <alignment/>
      <protection/>
    </xf>
    <xf numFmtId="169" fontId="28" fillId="0" borderId="39" xfId="168" applyNumberFormat="1" applyFont="1" applyFill="1" applyBorder="1" applyAlignment="1" quotePrefix="1">
      <alignment horizontal="right" vertical="center"/>
      <protection/>
    </xf>
    <xf numFmtId="169" fontId="13" fillId="0" borderId="27" xfId="172" applyNumberFormat="1" applyFont="1" applyFill="1" applyBorder="1">
      <alignment/>
      <protection/>
    </xf>
    <xf numFmtId="169" fontId="13" fillId="0" borderId="42" xfId="172" applyNumberFormat="1" applyFont="1" applyFill="1" applyBorder="1">
      <alignment/>
      <protection/>
    </xf>
    <xf numFmtId="169" fontId="8" fillId="0" borderId="18" xfId="172" applyNumberFormat="1" applyFont="1" applyFill="1" applyBorder="1">
      <alignment/>
      <protection/>
    </xf>
    <xf numFmtId="169" fontId="8" fillId="0" borderId="30" xfId="172" applyNumberFormat="1" applyFont="1" applyFill="1" applyBorder="1">
      <alignment/>
      <protection/>
    </xf>
    <xf numFmtId="169" fontId="13" fillId="0" borderId="27" xfId="172" applyNumberFormat="1" applyFont="1" applyFill="1" applyBorder="1" applyAlignment="1">
      <alignment vertical="center"/>
      <protection/>
    </xf>
    <xf numFmtId="169" fontId="13" fillId="0" borderId="42" xfId="172" applyNumberFormat="1" applyFont="1" applyFill="1" applyBorder="1" applyAlignment="1">
      <alignment vertical="center"/>
      <protection/>
    </xf>
    <xf numFmtId="169" fontId="13" fillId="0" borderId="27" xfId="172" applyNumberFormat="1" applyFont="1" applyFill="1" applyBorder="1" applyAlignment="1" quotePrefix="1">
      <alignment horizontal="right"/>
      <protection/>
    </xf>
    <xf numFmtId="169" fontId="13" fillId="0" borderId="42" xfId="172" applyNumberFormat="1" applyFont="1" applyFill="1" applyBorder="1" applyAlignment="1" quotePrefix="1">
      <alignment horizontal="right"/>
      <protection/>
    </xf>
    <xf numFmtId="0" fontId="13" fillId="0" borderId="37" xfId="198" applyFont="1" applyFill="1" applyBorder="1" applyAlignment="1">
      <alignment horizontal="left"/>
      <protection/>
    </xf>
    <xf numFmtId="169" fontId="13" fillId="0" borderId="38" xfId="172" applyNumberFormat="1" applyFont="1" applyFill="1" applyBorder="1">
      <alignment/>
      <protection/>
    </xf>
    <xf numFmtId="169" fontId="13" fillId="0" borderId="39" xfId="172" applyNumberFormat="1" applyFont="1" applyFill="1" applyBorder="1">
      <alignment/>
      <protection/>
    </xf>
    <xf numFmtId="169" fontId="8" fillId="0" borderId="0" xfId="53" applyNumberFormat="1" applyFont="1" applyFill="1" applyBorder="1" applyAlignment="1">
      <alignment/>
    </xf>
    <xf numFmtId="169" fontId="13" fillId="0" borderId="69" xfId="198" applyNumberFormat="1" applyFont="1" applyFill="1" applyBorder="1">
      <alignment/>
      <protection/>
    </xf>
    <xf numFmtId="169" fontId="13" fillId="0" borderId="0" xfId="198" applyNumberFormat="1" applyFont="1" applyFill="1" applyBorder="1">
      <alignment/>
      <protection/>
    </xf>
    <xf numFmtId="169" fontId="13" fillId="0" borderId="29" xfId="198" applyNumberFormat="1" applyFont="1" applyFill="1" applyBorder="1">
      <alignment/>
      <protection/>
    </xf>
    <xf numFmtId="1" fontId="13" fillId="0" borderId="25" xfId="198" applyNumberFormat="1" applyFont="1" applyFill="1" applyBorder="1" applyAlignment="1">
      <alignment horizontal="center" vertical="center"/>
      <protection/>
    </xf>
    <xf numFmtId="1" fontId="13" fillId="0" borderId="20" xfId="198" applyNumberFormat="1" applyFont="1" applyFill="1" applyBorder="1" applyAlignment="1">
      <alignment horizontal="center" vertical="center"/>
      <protection/>
    </xf>
    <xf numFmtId="169" fontId="13" fillId="0" borderId="18" xfId="198" applyNumberFormat="1" applyFont="1" applyFill="1" applyBorder="1" applyAlignment="1">
      <alignment horizontal="center"/>
      <protection/>
    </xf>
    <xf numFmtId="169" fontId="13" fillId="0" borderId="30" xfId="198" applyNumberFormat="1" applyFont="1" applyFill="1" applyBorder="1" applyAlignment="1">
      <alignment horizontal="center"/>
      <protection/>
    </xf>
    <xf numFmtId="169" fontId="13" fillId="0" borderId="70" xfId="198" applyNumberFormat="1" applyFont="1" applyFill="1" applyBorder="1">
      <alignment/>
      <protection/>
    </xf>
    <xf numFmtId="169" fontId="13" fillId="0" borderId="27" xfId="174" applyNumberFormat="1" applyFont="1" applyFill="1" applyBorder="1">
      <alignment/>
      <protection/>
    </xf>
    <xf numFmtId="169" fontId="13" fillId="0" borderId="42" xfId="174" applyNumberFormat="1" applyFont="1" applyFill="1" applyBorder="1">
      <alignment/>
      <protection/>
    </xf>
    <xf numFmtId="169" fontId="8" fillId="0" borderId="18" xfId="174" applyNumberFormat="1" applyFont="1" applyFill="1" applyBorder="1">
      <alignment/>
      <protection/>
    </xf>
    <xf numFmtId="169" fontId="8" fillId="0" borderId="30" xfId="174" applyNumberFormat="1" applyFont="1" applyFill="1" applyBorder="1">
      <alignment/>
      <protection/>
    </xf>
    <xf numFmtId="169" fontId="8" fillId="0" borderId="37" xfId="198" applyNumberFormat="1" applyFont="1" applyFill="1" applyBorder="1">
      <alignment/>
      <protection/>
    </xf>
    <xf numFmtId="169" fontId="8" fillId="0" borderId="38" xfId="174" applyNumberFormat="1" applyFont="1" applyFill="1" applyBorder="1">
      <alignment/>
      <protection/>
    </xf>
    <xf numFmtId="169" fontId="8" fillId="0" borderId="39" xfId="174" applyNumberFormat="1" applyFont="1" applyFill="1" applyBorder="1">
      <alignment/>
      <protection/>
    </xf>
    <xf numFmtId="0" fontId="13" fillId="34" borderId="27" xfId="198" applyFont="1" applyFill="1" applyBorder="1" applyAlignment="1">
      <alignment horizontal="center" vertical="center"/>
      <protection/>
    </xf>
    <xf numFmtId="0" fontId="8" fillId="0" borderId="72" xfId="198" applyFont="1" applyBorder="1">
      <alignment/>
      <protection/>
    </xf>
    <xf numFmtId="169" fontId="8" fillId="0" borderId="27" xfId="198" applyNumberFormat="1" applyFont="1" applyFill="1" applyBorder="1" applyAlignment="1">
      <alignment horizontal="right"/>
      <protection/>
    </xf>
    <xf numFmtId="169" fontId="8" fillId="0" borderId="27" xfId="198" applyNumberFormat="1" applyFont="1" applyBorder="1" applyAlignment="1">
      <alignment horizontal="center"/>
      <protection/>
    </xf>
    <xf numFmtId="169" fontId="8" fillId="0" borderId="73" xfId="198" applyNumberFormat="1" applyFont="1" applyBorder="1" applyAlignment="1">
      <alignment horizontal="center"/>
      <protection/>
    </xf>
    <xf numFmtId="0" fontId="8" fillId="0" borderId="72" xfId="198" applyFont="1" applyFill="1" applyBorder="1">
      <alignment/>
      <protection/>
    </xf>
    <xf numFmtId="182" fontId="8" fillId="0" borderId="27" xfId="44" applyNumberFormat="1" applyFont="1" applyFill="1" applyBorder="1" applyAlignment="1">
      <alignment horizontal="right"/>
    </xf>
    <xf numFmtId="0" fontId="8" fillId="0" borderId="72" xfId="198" applyFont="1" applyBorder="1" applyAlignment="1">
      <alignment wrapText="1"/>
      <protection/>
    </xf>
    <xf numFmtId="0" fontId="8" fillId="0" borderId="72" xfId="198" applyFont="1" applyBorder="1" applyAlignment="1">
      <alignment horizontal="left" vertical="center"/>
      <protection/>
    </xf>
    <xf numFmtId="1" fontId="8" fillId="0" borderId="27" xfId="198" applyNumberFormat="1" applyFont="1" applyFill="1" applyBorder="1" applyAlignment="1">
      <alignment horizontal="right"/>
      <protection/>
    </xf>
    <xf numFmtId="169" fontId="8" fillId="0" borderId="27" xfId="198" applyNumberFormat="1" applyFont="1" applyBorder="1" applyAlignment="1" quotePrefix="1">
      <alignment horizontal="center"/>
      <protection/>
    </xf>
    <xf numFmtId="1" fontId="8" fillId="0" borderId="27" xfId="44" applyNumberFormat="1" applyFont="1" applyFill="1" applyBorder="1" applyAlignment="1">
      <alignment horizontal="right"/>
    </xf>
    <xf numFmtId="169" fontId="8" fillId="0" borderId="0" xfId="198" applyNumberFormat="1" applyFont="1">
      <alignment/>
      <protection/>
    </xf>
    <xf numFmtId="0" fontId="8" fillId="0" borderId="72" xfId="198" applyFont="1" applyBorder="1" applyAlignment="1">
      <alignment horizontal="left" vertical="center" wrapText="1"/>
      <protection/>
    </xf>
    <xf numFmtId="0" fontId="8" fillId="0" borderId="72" xfId="198" applyFont="1" applyFill="1" applyBorder="1" applyAlignment="1">
      <alignment horizontal="left" vertical="center" wrapText="1"/>
      <protection/>
    </xf>
    <xf numFmtId="169" fontId="8" fillId="0" borderId="27" xfId="198" applyNumberFormat="1" applyFont="1" applyFill="1" applyBorder="1" applyAlignment="1">
      <alignment horizontal="center"/>
      <protection/>
    </xf>
    <xf numFmtId="0" fontId="8" fillId="0" borderId="74" xfId="198" applyFont="1" applyFill="1" applyBorder="1" applyAlignment="1">
      <alignment horizontal="left" vertical="center" wrapText="1"/>
      <protection/>
    </xf>
    <xf numFmtId="169" fontId="8" fillId="0" borderId="75" xfId="198" applyNumberFormat="1" applyFont="1" applyFill="1" applyBorder="1" applyAlignment="1">
      <alignment horizontal="right"/>
      <protection/>
    </xf>
    <xf numFmtId="169" fontId="8" fillId="0" borderId="75" xfId="198" applyNumberFormat="1" applyFont="1" applyFill="1" applyBorder="1" applyAlignment="1">
      <alignment horizontal="center"/>
      <protection/>
    </xf>
    <xf numFmtId="169" fontId="8" fillId="0" borderId="76" xfId="198" applyNumberFormat="1" applyFont="1" applyBorder="1" applyAlignment="1">
      <alignment horizontal="center"/>
      <protection/>
    </xf>
    <xf numFmtId="0" fontId="8" fillId="0" borderId="0" xfId="198" applyFont="1" applyFill="1" applyBorder="1" applyAlignment="1">
      <alignment horizontal="left" vertical="center" wrapText="1"/>
      <protection/>
    </xf>
    <xf numFmtId="169" fontId="8" fillId="0" borderId="0" xfId="198" applyNumberFormat="1" applyFont="1" applyFill="1" applyBorder="1" applyAlignment="1">
      <alignment horizontal="center"/>
      <protection/>
    </xf>
    <xf numFmtId="169" fontId="8" fillId="0" borderId="0" xfId="198" applyNumberFormat="1" applyFont="1" applyBorder="1" applyAlignment="1">
      <alignment horizontal="center"/>
      <protection/>
    </xf>
    <xf numFmtId="0" fontId="28" fillId="0" borderId="0" xfId="198" applyFont="1">
      <alignment/>
      <protection/>
    </xf>
    <xf numFmtId="0" fontId="8" fillId="0" borderId="0" xfId="198" applyFont="1" applyBorder="1" applyAlignment="1">
      <alignment horizontal="left"/>
      <protection/>
    </xf>
    <xf numFmtId="2" fontId="8" fillId="0" borderId="0" xfId="198" applyNumberFormat="1" applyFont="1" applyBorder="1" applyAlignment="1" quotePrefix="1">
      <alignment horizontal="center"/>
      <protection/>
    </xf>
    <xf numFmtId="2" fontId="8" fillId="0" borderId="0" xfId="198" applyNumberFormat="1" applyFont="1">
      <alignment/>
      <protection/>
    </xf>
    <xf numFmtId="43" fontId="8" fillId="0" borderId="0" xfId="44" applyFont="1" applyAlignment="1">
      <alignment/>
    </xf>
    <xf numFmtId="0" fontId="8" fillId="0" borderId="74" xfId="198" applyFont="1" applyBorder="1" applyAlignment="1">
      <alignment horizontal="left" vertical="center" wrapText="1"/>
      <protection/>
    </xf>
    <xf numFmtId="169" fontId="8" fillId="37" borderId="75" xfId="198" applyNumberFormat="1" applyFont="1" applyFill="1" applyBorder="1">
      <alignment/>
      <protection/>
    </xf>
    <xf numFmtId="169" fontId="8" fillId="0" borderId="75" xfId="198" applyNumberFormat="1" applyFont="1" applyBorder="1" applyAlignment="1" quotePrefix="1">
      <alignment horizontal="center"/>
      <protection/>
    </xf>
    <xf numFmtId="169" fontId="8" fillId="0" borderId="76" xfId="198" applyNumberFormat="1" applyFont="1" applyBorder="1" applyAlignment="1" quotePrefix="1">
      <alignment horizontal="center"/>
      <protection/>
    </xf>
    <xf numFmtId="0" fontId="2" fillId="0" borderId="0" xfId="198">
      <alignment/>
      <protection/>
    </xf>
    <xf numFmtId="0" fontId="2" fillId="0" borderId="0" xfId="198" applyNumberFormat="1">
      <alignment/>
      <protection/>
    </xf>
    <xf numFmtId="0" fontId="13" fillId="36" borderId="27" xfId="198" applyFont="1" applyFill="1" applyBorder="1" applyAlignment="1">
      <alignment horizontal="center"/>
      <protection/>
    </xf>
    <xf numFmtId="0" fontId="13" fillId="36" borderId="27" xfId="145" applyFont="1" applyFill="1" applyBorder="1" applyAlignment="1">
      <alignment horizontal="center"/>
      <protection/>
    </xf>
    <xf numFmtId="0" fontId="13" fillId="36" borderId="27" xfId="198" applyFont="1" applyFill="1" applyBorder="1">
      <alignment/>
      <protection/>
    </xf>
    <xf numFmtId="0" fontId="13" fillId="0" borderId="27" xfId="198" applyFont="1" applyBorder="1">
      <alignment/>
      <protection/>
    </xf>
    <xf numFmtId="2" fontId="13" fillId="0" borderId="27" xfId="198" applyNumberFormat="1" applyFont="1" applyBorder="1">
      <alignment/>
      <protection/>
    </xf>
    <xf numFmtId="14" fontId="8" fillId="0" borderId="27" xfId="198" applyNumberFormat="1" applyFont="1" applyBorder="1">
      <alignment/>
      <protection/>
    </xf>
    <xf numFmtId="4" fontId="2" fillId="0" borderId="0" xfId="198" applyNumberFormat="1">
      <alignment/>
      <protection/>
    </xf>
    <xf numFmtId="0" fontId="8" fillId="0" borderId="27" xfId="198" applyFont="1" applyBorder="1" applyAlignment="1">
      <alignment horizontal="left" indent="2"/>
      <protection/>
    </xf>
    <xf numFmtId="2" fontId="8" fillId="0" borderId="27" xfId="198" applyNumberFormat="1" applyFont="1" applyBorder="1">
      <alignment/>
      <protection/>
    </xf>
    <xf numFmtId="14" fontId="8" fillId="0" borderId="27" xfId="198" applyNumberFormat="1" applyFont="1" applyBorder="1" applyAlignment="1" quotePrefix="1">
      <alignment horizontal="right"/>
      <protection/>
    </xf>
    <xf numFmtId="0" fontId="13" fillId="0" borderId="27" xfId="198" applyFont="1" applyBorder="1" applyAlignment="1">
      <alignment horizontal="left" vertical="center"/>
      <protection/>
    </xf>
    <xf numFmtId="2" fontId="13" fillId="0" borderId="27" xfId="198" applyNumberFormat="1" applyFont="1" applyBorder="1" applyAlignment="1">
      <alignment vertical="center"/>
      <protection/>
    </xf>
    <xf numFmtId="14" fontId="8" fillId="0" borderId="27" xfId="198" applyNumberFormat="1" applyFont="1" applyBorder="1" applyAlignment="1" quotePrefix="1">
      <alignment horizontal="right" vertical="center"/>
      <protection/>
    </xf>
    <xf numFmtId="0" fontId="8" fillId="0" borderId="27" xfId="198" applyFont="1" applyBorder="1" applyAlignment="1">
      <alignment horizontal="left" wrapText="1" indent="2"/>
      <protection/>
    </xf>
    <xf numFmtId="169" fontId="8" fillId="35" borderId="27" xfId="198" applyNumberFormat="1" applyFont="1" applyFill="1" applyBorder="1" applyAlignment="1">
      <alignment vertical="top"/>
      <protection/>
    </xf>
    <xf numFmtId="14" fontId="8" fillId="0" borderId="27" xfId="198" applyNumberFormat="1" applyFont="1" applyBorder="1" applyAlignment="1" quotePrefix="1">
      <alignment horizontal="right" vertical="top"/>
      <protection/>
    </xf>
    <xf numFmtId="0" fontId="13" fillId="0" borderId="27" xfId="198" applyFont="1" applyBorder="1" applyAlignment="1">
      <alignment horizontal="left"/>
      <protection/>
    </xf>
    <xf numFmtId="14" fontId="35" fillId="0" borderId="27" xfId="198" applyNumberFormat="1" applyFont="1" applyBorder="1" applyAlignment="1">
      <alignment vertical="top" wrapText="1"/>
      <protection/>
    </xf>
    <xf numFmtId="0" fontId="8" fillId="0" borderId="27" xfId="198" applyFont="1" applyBorder="1">
      <alignment/>
      <protection/>
    </xf>
    <xf numFmtId="0" fontId="13" fillId="0" borderId="0" xfId="198" applyFont="1" applyFill="1" applyBorder="1" applyAlignment="1">
      <alignment vertical="center"/>
      <protection/>
    </xf>
    <xf numFmtId="14" fontId="2" fillId="0" borderId="0" xfId="198" applyNumberFormat="1">
      <alignment/>
      <protection/>
    </xf>
    <xf numFmtId="169" fontId="2" fillId="0" borderId="0" xfId="198" applyNumberFormat="1">
      <alignment/>
      <protection/>
    </xf>
    <xf numFmtId="0" fontId="2" fillId="0" borderId="0" xfId="198" applyNumberFormat="1" applyBorder="1">
      <alignment/>
      <protection/>
    </xf>
    <xf numFmtId="4" fontId="2" fillId="0" borderId="0" xfId="198" applyNumberFormat="1" applyBorder="1">
      <alignment/>
      <protection/>
    </xf>
    <xf numFmtId="169" fontId="2" fillId="0" borderId="0" xfId="198" applyNumberFormat="1" applyBorder="1">
      <alignment/>
      <protection/>
    </xf>
    <xf numFmtId="0" fontId="2" fillId="0" borderId="0" xfId="198" applyBorder="1">
      <alignment/>
      <protection/>
    </xf>
    <xf numFmtId="0" fontId="8" fillId="0" borderId="0" xfId="198" applyNumberFormat="1" applyFont="1" applyBorder="1" applyAlignment="1" quotePrefix="1">
      <alignment horizontal="right"/>
      <protection/>
    </xf>
    <xf numFmtId="14" fontId="2" fillId="0" borderId="0" xfId="198" applyNumberFormat="1" applyBorder="1">
      <alignment/>
      <protection/>
    </xf>
    <xf numFmtId="0" fontId="36" fillId="0" borderId="0" xfId="198" applyFont="1">
      <alignment/>
      <protection/>
    </xf>
    <xf numFmtId="0" fontId="13" fillId="0" borderId="0" xfId="198" applyFont="1" applyBorder="1" applyAlignment="1">
      <alignment horizontal="center" vertical="center"/>
      <protection/>
    </xf>
    <xf numFmtId="0" fontId="8" fillId="34" borderId="11" xfId="198" applyFont="1" applyFill="1" applyBorder="1">
      <alignment/>
      <protection/>
    </xf>
    <xf numFmtId="0" fontId="8" fillId="33" borderId="11" xfId="198" applyFont="1" applyFill="1" applyBorder="1">
      <alignment/>
      <protection/>
    </xf>
    <xf numFmtId="0" fontId="13" fillId="34" borderId="51" xfId="198" applyFont="1" applyFill="1" applyBorder="1" applyAlignment="1">
      <alignment horizontal="center" vertical="center"/>
      <protection/>
    </xf>
    <xf numFmtId="0" fontId="13" fillId="34" borderId="18" xfId="198" applyFont="1" applyFill="1" applyBorder="1" applyAlignment="1">
      <alignment horizontal="center"/>
      <protection/>
    </xf>
    <xf numFmtId="0" fontId="13" fillId="33" borderId="18" xfId="198" applyFont="1" applyFill="1" applyBorder="1" applyAlignment="1">
      <alignment horizontal="center"/>
      <protection/>
    </xf>
    <xf numFmtId="0" fontId="13" fillId="34" borderId="51" xfId="198" applyFont="1" applyFill="1" applyBorder="1" applyAlignment="1">
      <alignment horizontal="center"/>
      <protection/>
    </xf>
    <xf numFmtId="0" fontId="13" fillId="34" borderId="11" xfId="198" applyFont="1" applyFill="1" applyBorder="1" applyAlignment="1">
      <alignment horizontal="center" vertical="center"/>
      <protection/>
    </xf>
    <xf numFmtId="0" fontId="13" fillId="34" borderId="25" xfId="198" applyFont="1" applyFill="1" applyBorder="1" applyAlignment="1">
      <alignment horizontal="center" vertical="center" wrapText="1"/>
      <protection/>
    </xf>
    <xf numFmtId="0" fontId="13" fillId="34" borderId="25" xfId="198" applyFont="1" applyFill="1" applyBorder="1" applyAlignment="1">
      <alignment horizontal="center" vertical="center"/>
      <protection/>
    </xf>
    <xf numFmtId="0" fontId="13" fillId="33" borderId="25" xfId="198" applyFont="1" applyFill="1" applyBorder="1" applyAlignment="1">
      <alignment horizontal="center"/>
      <protection/>
    </xf>
    <xf numFmtId="0" fontId="8" fillId="0" borderId="27" xfId="198" applyFont="1" applyFill="1" applyBorder="1" applyAlignment="1">
      <alignment horizontal="right"/>
      <protection/>
    </xf>
    <xf numFmtId="2" fontId="8" fillId="35" borderId="27" xfId="198" applyNumberFormat="1" applyFont="1" applyFill="1" applyBorder="1" applyAlignment="1">
      <alignment vertical="center"/>
      <protection/>
    </xf>
    <xf numFmtId="169" fontId="8" fillId="0" borderId="27" xfId="198" applyNumberFormat="1" applyFont="1" applyBorder="1" applyAlignment="1">
      <alignment vertical="center"/>
      <protection/>
    </xf>
    <xf numFmtId="169" fontId="8" fillId="0" borderId="27" xfId="198" applyNumberFormat="1" applyFont="1" applyFill="1" applyBorder="1" applyAlignment="1">
      <alignment vertical="center"/>
      <protection/>
    </xf>
    <xf numFmtId="0" fontId="28" fillId="0" borderId="0" xfId="198" applyFont="1" applyBorder="1">
      <alignment/>
      <protection/>
    </xf>
    <xf numFmtId="169" fontId="8" fillId="0" borderId="0" xfId="198" applyNumberFormat="1" applyFont="1" applyBorder="1">
      <alignment/>
      <protection/>
    </xf>
    <xf numFmtId="2" fontId="8" fillId="0" borderId="0" xfId="198" applyNumberFormat="1" applyFont="1" applyFill="1" applyBorder="1" applyAlignment="1">
      <alignment vertical="center"/>
      <protection/>
    </xf>
    <xf numFmtId="0" fontId="13" fillId="0" borderId="0" xfId="198" applyFont="1" applyAlignment="1">
      <alignment horizontal="center" vertical="center"/>
      <protection/>
    </xf>
    <xf numFmtId="0" fontId="8" fillId="0" borderId="0" xfId="198" applyFont="1" applyAlignment="1">
      <alignment vertical="center"/>
      <protection/>
    </xf>
    <xf numFmtId="0" fontId="13" fillId="0" borderId="0" xfId="198" applyFont="1" applyFill="1" applyBorder="1" applyAlignment="1">
      <alignment horizontal="center" vertical="center"/>
      <protection/>
    </xf>
    <xf numFmtId="0" fontId="13" fillId="34" borderId="27" xfId="198" applyFont="1" applyFill="1" applyBorder="1" applyAlignment="1">
      <alignment horizontal="center" vertical="center" wrapText="1"/>
      <protection/>
    </xf>
    <xf numFmtId="0" fontId="8" fillId="0" borderId="0" xfId="198" applyFont="1" applyBorder="1" applyAlignment="1">
      <alignment horizontal="center" vertical="center" wrapText="1"/>
      <protection/>
    </xf>
    <xf numFmtId="0" fontId="8" fillId="0" borderId="0" xfId="198" applyFont="1" applyBorder="1" applyAlignment="1">
      <alignment horizontal="center" vertical="center"/>
      <protection/>
    </xf>
    <xf numFmtId="16" fontId="8" fillId="0" borderId="0" xfId="198" applyNumberFormat="1" applyFont="1" applyBorder="1" applyAlignment="1">
      <alignment horizontal="center" vertical="center" wrapText="1"/>
      <protection/>
    </xf>
    <xf numFmtId="169" fontId="28" fillId="0" borderId="27" xfId="198" applyNumberFormat="1" applyFont="1" applyBorder="1" applyAlignment="1">
      <alignment horizontal="right" vertical="center"/>
      <protection/>
    </xf>
    <xf numFmtId="169" fontId="8" fillId="0" borderId="27" xfId="198" applyNumberFormat="1" applyFont="1" applyFill="1" applyBorder="1" applyAlignment="1">
      <alignment horizontal="right" vertical="center"/>
      <protection/>
    </xf>
    <xf numFmtId="169" fontId="8" fillId="0" borderId="27" xfId="198" applyNumberFormat="1" applyFont="1" applyBorder="1" applyAlignment="1">
      <alignment horizontal="right" vertical="center"/>
      <protection/>
    </xf>
    <xf numFmtId="2" fontId="8" fillId="0" borderId="0" xfId="198" applyNumberFormat="1" applyFont="1" applyBorder="1" applyAlignment="1">
      <alignment horizontal="center" vertical="center"/>
      <protection/>
    </xf>
    <xf numFmtId="169" fontId="24" fillId="0" borderId="27" xfId="198" applyNumberFormat="1" applyFont="1" applyBorder="1" applyAlignment="1">
      <alignment horizontal="right" vertical="center"/>
      <protection/>
    </xf>
    <xf numFmtId="169" fontId="13" fillId="0" borderId="27" xfId="198" applyNumberFormat="1" applyFont="1" applyFill="1" applyBorder="1" applyAlignment="1">
      <alignment horizontal="right" vertical="center"/>
      <protection/>
    </xf>
    <xf numFmtId="169" fontId="13" fillId="0" borderId="27" xfId="198" applyNumberFormat="1" applyFont="1" applyBorder="1" applyAlignment="1">
      <alignment horizontal="right" vertical="center"/>
      <protection/>
    </xf>
    <xf numFmtId="2" fontId="13" fillId="0" borderId="0" xfId="198" applyNumberFormat="1" applyFont="1" applyBorder="1" applyAlignment="1">
      <alignment horizontal="center" vertical="center"/>
      <protection/>
    </xf>
    <xf numFmtId="2" fontId="8" fillId="0" borderId="0" xfId="198" applyNumberFormat="1" applyFont="1" applyBorder="1" applyAlignment="1">
      <alignment vertical="center"/>
      <protection/>
    </xf>
    <xf numFmtId="169" fontId="8" fillId="0" borderId="0" xfId="198" applyNumberFormat="1" applyFont="1" applyBorder="1" applyAlignment="1">
      <alignment horizontal="center" vertical="center"/>
      <protection/>
    </xf>
    <xf numFmtId="0" fontId="8" fillId="0" borderId="0" xfId="198" applyFont="1" applyBorder="1" applyAlignment="1">
      <alignment vertical="center"/>
      <protection/>
    </xf>
    <xf numFmtId="2" fontId="8" fillId="0" borderId="0" xfId="198" applyNumberFormat="1" applyFont="1" applyBorder="1">
      <alignment/>
      <protection/>
    </xf>
    <xf numFmtId="0" fontId="8" fillId="37" borderId="0" xfId="198" applyFont="1" applyFill="1" applyBorder="1" applyAlignment="1">
      <alignment horizontal="center" vertical="center"/>
      <protection/>
    </xf>
    <xf numFmtId="2" fontId="8" fillId="0" borderId="0" xfId="198" applyNumberFormat="1" applyFont="1" applyFill="1" applyBorder="1" applyAlignment="1">
      <alignment horizontal="center"/>
      <protection/>
    </xf>
    <xf numFmtId="0" fontId="8" fillId="37" borderId="0" xfId="198" applyFont="1" applyFill="1" applyBorder="1" applyAlignment="1">
      <alignment horizontal="center" vertical="center" wrapText="1"/>
      <protection/>
    </xf>
    <xf numFmtId="169" fontId="8" fillId="0" borderId="0" xfId="198" applyNumberFormat="1" applyFont="1" applyBorder="1" applyAlignment="1">
      <alignment vertical="center"/>
      <protection/>
    </xf>
    <xf numFmtId="0" fontId="6" fillId="0" borderId="0" xfId="198" applyFont="1" applyBorder="1" applyAlignment="1">
      <alignment vertical="center"/>
      <protection/>
    </xf>
    <xf numFmtId="169" fontId="28" fillId="0" borderId="27" xfId="198" applyNumberFormat="1" applyFont="1" applyFill="1" applyBorder="1">
      <alignment/>
      <protection/>
    </xf>
    <xf numFmtId="0" fontId="8" fillId="0" borderId="27" xfId="198" applyNumberFormat="1" applyFont="1" applyFill="1" applyBorder="1" applyAlignment="1">
      <alignment horizontal="right" vertical="center"/>
      <protection/>
    </xf>
    <xf numFmtId="2" fontId="8" fillId="0" borderId="27" xfId="198" applyNumberFormat="1" applyFont="1" applyFill="1" applyBorder="1" applyAlignment="1">
      <alignment horizontal="right" vertical="center"/>
      <protection/>
    </xf>
    <xf numFmtId="169" fontId="28" fillId="0" borderId="27" xfId="198" applyNumberFormat="1" applyFont="1" applyFill="1" applyBorder="1" applyAlignment="1">
      <alignment horizontal="right"/>
      <protection/>
    </xf>
    <xf numFmtId="0" fontId="38" fillId="33" borderId="27" xfId="198" applyFont="1" applyFill="1" applyBorder="1" applyAlignment="1">
      <alignment horizontal="center" vertical="center" wrapText="1"/>
      <protection/>
    </xf>
    <xf numFmtId="169" fontId="26" fillId="0" borderId="27" xfId="198" applyNumberFormat="1" applyFont="1" applyFill="1" applyBorder="1">
      <alignment/>
      <protection/>
    </xf>
    <xf numFmtId="169" fontId="26" fillId="0" borderId="27" xfId="198" applyNumberFormat="1" applyFont="1" applyFill="1" applyBorder="1" applyAlignment="1">
      <alignment horizontal="right" vertical="center"/>
      <protection/>
    </xf>
    <xf numFmtId="0" fontId="2" fillId="0" borderId="0" xfId="198" applyFont="1" quotePrefix="1">
      <alignment/>
      <protection/>
    </xf>
    <xf numFmtId="169" fontId="38" fillId="0" borderId="27" xfId="198" applyNumberFormat="1" applyFont="1" applyFill="1" applyBorder="1" applyAlignment="1">
      <alignment horizontal="right" vertical="center"/>
      <protection/>
    </xf>
    <xf numFmtId="0" fontId="2" fillId="0" borderId="0" xfId="198" applyFill="1">
      <alignment/>
      <protection/>
    </xf>
    <xf numFmtId="0" fontId="8" fillId="0" borderId="0" xfId="198" applyFont="1" applyFill="1" applyAlignment="1">
      <alignment vertical="center"/>
      <protection/>
    </xf>
    <xf numFmtId="4" fontId="2" fillId="0" borderId="0" xfId="198" applyNumberFormat="1" applyFill="1">
      <alignment/>
      <protection/>
    </xf>
    <xf numFmtId="0" fontId="13" fillId="0" borderId="0" xfId="134" applyFont="1" applyAlignment="1">
      <alignment horizontal="center"/>
      <protection/>
    </xf>
    <xf numFmtId="0" fontId="6" fillId="0" borderId="0" xfId="134" applyFont="1" applyAlignment="1">
      <alignment horizontal="center"/>
      <protection/>
    </xf>
    <xf numFmtId="0" fontId="8" fillId="36" borderId="69" xfId="235" applyFont="1" applyFill="1" applyBorder="1">
      <alignment/>
      <protection/>
    </xf>
    <xf numFmtId="0" fontId="13" fillId="0" borderId="0" xfId="235" applyFont="1" applyFill="1" applyBorder="1" applyAlignment="1">
      <alignment/>
      <protection/>
    </xf>
    <xf numFmtId="39" fontId="13" fillId="36" borderId="77" xfId="235" applyNumberFormat="1" applyFont="1" applyFill="1" applyBorder="1" applyAlignment="1" quotePrefix="1">
      <alignment horizontal="center"/>
      <protection/>
    </xf>
    <xf numFmtId="39" fontId="13" fillId="36" borderId="52" xfId="235" applyNumberFormat="1" applyFont="1" applyFill="1" applyBorder="1" applyAlignment="1" quotePrefix="1">
      <alignment horizontal="center"/>
      <protection/>
    </xf>
    <xf numFmtId="39" fontId="13" fillId="36" borderId="30" xfId="235" applyNumberFormat="1" applyFont="1" applyFill="1" applyBorder="1" applyAlignment="1" quotePrefix="1">
      <alignment horizontal="center"/>
      <protection/>
    </xf>
    <xf numFmtId="0" fontId="13" fillId="36" borderId="27" xfId="235" applyFont="1" applyFill="1" applyBorder="1" applyAlignment="1">
      <alignment horizontal="center"/>
      <protection/>
    </xf>
    <xf numFmtId="0" fontId="13" fillId="36" borderId="51" xfId="235" applyFont="1" applyFill="1" applyBorder="1" applyAlignment="1">
      <alignment horizontal="center" wrapText="1"/>
      <protection/>
    </xf>
    <xf numFmtId="0" fontId="13" fillId="36" borderId="50" xfId="235" applyFont="1" applyFill="1" applyBorder="1" applyAlignment="1">
      <alignment horizontal="center"/>
      <protection/>
    </xf>
    <xf numFmtId="0" fontId="13" fillId="36" borderId="50" xfId="235" applyFont="1" applyFill="1" applyBorder="1" applyAlignment="1">
      <alignment horizontal="center" wrapText="1"/>
      <protection/>
    </xf>
    <xf numFmtId="0" fontId="13" fillId="36" borderId="27" xfId="235" applyFont="1" applyFill="1" applyBorder="1" applyAlignment="1">
      <alignment horizontal="center" wrapText="1"/>
      <protection/>
    </xf>
    <xf numFmtId="0" fontId="13" fillId="36" borderId="70" xfId="235" applyFont="1" applyFill="1" applyBorder="1" applyAlignment="1">
      <alignment horizontal="center"/>
      <protection/>
    </xf>
    <xf numFmtId="39" fontId="13" fillId="36" borderId="40" xfId="235" applyNumberFormat="1" applyFont="1" applyFill="1" applyBorder="1" applyAlignment="1">
      <alignment horizontal="center"/>
      <protection/>
    </xf>
    <xf numFmtId="0" fontId="13" fillId="0" borderId="0" xfId="235" applyFont="1" applyFill="1" applyBorder="1" applyAlignment="1">
      <alignment horizontal="center" wrapText="1"/>
      <protection/>
    </xf>
    <xf numFmtId="178" fontId="8" fillId="0" borderId="18" xfId="175" applyNumberFormat="1" applyFont="1" applyFill="1" applyBorder="1">
      <alignment/>
      <protection/>
    </xf>
    <xf numFmtId="179" fontId="8" fillId="0" borderId="20" xfId="175" applyNumberFormat="1" applyFont="1" applyFill="1" applyBorder="1">
      <alignment/>
      <protection/>
    </xf>
    <xf numFmtId="178" fontId="8" fillId="0" borderId="19" xfId="175" applyNumberFormat="1" applyFont="1" applyFill="1" applyBorder="1">
      <alignment/>
      <protection/>
    </xf>
    <xf numFmtId="179" fontId="8" fillId="0" borderId="19" xfId="175" applyNumberFormat="1" applyFont="1" applyFill="1" applyBorder="1">
      <alignment/>
      <protection/>
    </xf>
    <xf numFmtId="178" fontId="8" fillId="0" borderId="18" xfId="175" applyNumberFormat="1" applyFont="1" applyFill="1" applyBorder="1" applyAlignment="1">
      <alignment horizontal="right" indent="1"/>
      <protection/>
    </xf>
    <xf numFmtId="178" fontId="8" fillId="0" borderId="29" xfId="179" applyNumberFormat="1" applyFont="1" applyFill="1" applyBorder="1">
      <alignment/>
      <protection/>
    </xf>
    <xf numFmtId="179" fontId="8" fillId="0" borderId="19" xfId="179" applyNumberFormat="1" applyFont="1" applyFill="1" applyBorder="1">
      <alignment/>
      <protection/>
    </xf>
    <xf numFmtId="179" fontId="8" fillId="0" borderId="30" xfId="179" applyNumberFormat="1" applyFont="1" applyFill="1" applyBorder="1">
      <alignment/>
      <protection/>
    </xf>
    <xf numFmtId="179" fontId="8" fillId="0" borderId="0" xfId="175" applyNumberFormat="1" applyFont="1" applyFill="1" applyBorder="1">
      <alignment/>
      <protection/>
    </xf>
    <xf numFmtId="179" fontId="8" fillId="0" borderId="19" xfId="175" applyNumberFormat="1" applyFont="1" applyFill="1" applyBorder="1" quotePrefix="1">
      <alignment/>
      <protection/>
    </xf>
    <xf numFmtId="179" fontId="8" fillId="0" borderId="18" xfId="175" applyNumberFormat="1" applyFont="1" applyFill="1" applyBorder="1">
      <alignment/>
      <protection/>
    </xf>
    <xf numFmtId="179" fontId="8" fillId="0" borderId="29" xfId="179" applyNumberFormat="1" applyFont="1" applyFill="1" applyBorder="1">
      <alignment/>
      <protection/>
    </xf>
    <xf numFmtId="178" fontId="8" fillId="0" borderId="19" xfId="179" applyNumberFormat="1" applyFont="1" applyFill="1" applyBorder="1">
      <alignment/>
      <protection/>
    </xf>
    <xf numFmtId="178" fontId="8" fillId="0" borderId="30" xfId="179" applyNumberFormat="1" applyFont="1" applyFill="1" applyBorder="1">
      <alignment/>
      <protection/>
    </xf>
    <xf numFmtId="178" fontId="8" fillId="0" borderId="30" xfId="179" applyNumberFormat="1" applyFont="1" applyFill="1" applyBorder="1" applyAlignment="1">
      <alignment horizontal="center"/>
      <protection/>
    </xf>
    <xf numFmtId="180" fontId="8" fillId="0" borderId="19" xfId="175" applyNumberFormat="1" applyFont="1" applyFill="1" applyBorder="1">
      <alignment/>
      <protection/>
    </xf>
    <xf numFmtId="178" fontId="8" fillId="0" borderId="19" xfId="175" applyNumberFormat="1" applyFont="1" applyFill="1" applyBorder="1" applyAlignment="1">
      <alignment horizontal="center"/>
      <protection/>
    </xf>
    <xf numFmtId="179" fontId="8" fillId="0" borderId="19" xfId="175" applyNumberFormat="1" applyFont="1" applyFill="1" applyBorder="1" applyAlignment="1">
      <alignment horizontal="center"/>
      <protection/>
    </xf>
    <xf numFmtId="178" fontId="8" fillId="0" borderId="26" xfId="179" applyNumberFormat="1" applyFont="1" applyFill="1" applyBorder="1">
      <alignment/>
      <protection/>
    </xf>
    <xf numFmtId="178" fontId="8" fillId="0" borderId="52" xfId="179" applyNumberFormat="1" applyFont="1" applyFill="1" applyBorder="1">
      <alignment/>
      <protection/>
    </xf>
    <xf numFmtId="178" fontId="24" fillId="0" borderId="44" xfId="175" applyNumberFormat="1" applyFont="1" applyFill="1" applyBorder="1" applyAlignment="1">
      <alignment vertical="center"/>
      <protection/>
    </xf>
    <xf numFmtId="179" fontId="24" fillId="0" borderId="64" xfId="175" applyNumberFormat="1" applyFont="1" applyFill="1" applyBorder="1" applyAlignment="1">
      <alignment vertical="center"/>
      <protection/>
    </xf>
    <xf numFmtId="178" fontId="24" fillId="0" borderId="78" xfId="175" applyNumberFormat="1" applyFont="1" applyFill="1" applyBorder="1" applyAlignment="1">
      <alignment vertical="center"/>
      <protection/>
    </xf>
    <xf numFmtId="179" fontId="24" fillId="0" borderId="78" xfId="175" applyNumberFormat="1" applyFont="1" applyFill="1" applyBorder="1" applyAlignment="1">
      <alignment vertical="center"/>
      <protection/>
    </xf>
    <xf numFmtId="180" fontId="24" fillId="0" borderId="78" xfId="175" applyNumberFormat="1" applyFont="1" applyFill="1" applyBorder="1" applyAlignment="1">
      <alignment vertical="center"/>
      <protection/>
    </xf>
    <xf numFmtId="178" fontId="13" fillId="0" borderId="43" xfId="179" applyNumberFormat="1" applyFont="1" applyFill="1" applyBorder="1" applyAlignment="1">
      <alignment vertical="center"/>
      <protection/>
    </xf>
    <xf numFmtId="178" fontId="13" fillId="0" borderId="62" xfId="179" applyNumberFormat="1" applyFont="1" applyFill="1" applyBorder="1" applyAlignment="1">
      <alignment vertical="center"/>
      <protection/>
    </xf>
    <xf numFmtId="178" fontId="13" fillId="0" borderId="45" xfId="179" applyNumberFormat="1" applyFont="1" applyFill="1" applyBorder="1" applyAlignment="1">
      <alignment vertical="center"/>
      <protection/>
    </xf>
    <xf numFmtId="179" fontId="24" fillId="0" borderId="0" xfId="175" applyNumberFormat="1" applyFont="1" applyFill="1" applyBorder="1" applyAlignment="1">
      <alignment vertical="center"/>
      <protection/>
    </xf>
    <xf numFmtId="0" fontId="13" fillId="36" borderId="70" xfId="236" applyFont="1" applyFill="1" applyBorder="1" applyAlignment="1">
      <alignment horizontal="center" vertical="center"/>
      <protection/>
    </xf>
    <xf numFmtId="0" fontId="13" fillId="36" borderId="51" xfId="236" applyFont="1" applyFill="1" applyBorder="1" applyAlignment="1">
      <alignment horizontal="center" vertical="center"/>
      <protection/>
    </xf>
    <xf numFmtId="178" fontId="8" fillId="0" borderId="11" xfId="177" applyNumberFormat="1" applyFont="1" applyFill="1" applyBorder="1">
      <alignment/>
      <protection/>
    </xf>
    <xf numFmtId="179" fontId="8" fillId="0" borderId="20" xfId="177" applyNumberFormat="1" applyFont="1" applyFill="1" applyBorder="1">
      <alignment/>
      <protection/>
    </xf>
    <xf numFmtId="178" fontId="8" fillId="0" borderId="19" xfId="177" applyNumberFormat="1" applyFont="1" applyFill="1" applyBorder="1">
      <alignment/>
      <protection/>
    </xf>
    <xf numFmtId="179" fontId="8" fillId="0" borderId="19" xfId="177" applyNumberFormat="1" applyFont="1" applyFill="1" applyBorder="1">
      <alignment/>
      <protection/>
    </xf>
    <xf numFmtId="179" fontId="8" fillId="0" borderId="40" xfId="177" applyNumberFormat="1" applyFont="1" applyFill="1" applyBorder="1">
      <alignment/>
      <protection/>
    </xf>
    <xf numFmtId="178" fontId="8" fillId="0" borderId="29" xfId="195" applyNumberFormat="1" applyFont="1" applyFill="1" applyBorder="1" applyAlignment="1" quotePrefix="1">
      <alignment horizontal="right"/>
      <protection/>
    </xf>
    <xf numFmtId="178" fontId="8" fillId="0" borderId="20" xfId="195" applyNumberFormat="1" applyFont="1" applyFill="1" applyBorder="1" applyAlignment="1" quotePrefix="1">
      <alignment/>
      <protection/>
    </xf>
    <xf numFmtId="178" fontId="8" fillId="0" borderId="18" xfId="177" applyNumberFormat="1" applyFont="1" applyFill="1" applyBorder="1">
      <alignment/>
      <protection/>
    </xf>
    <xf numFmtId="179" fontId="8" fillId="0" borderId="30" xfId="177" applyNumberFormat="1" applyFont="1" applyFill="1" applyBorder="1">
      <alignment/>
      <protection/>
    </xf>
    <xf numFmtId="178" fontId="8" fillId="0" borderId="20" xfId="195" applyNumberFormat="1" applyFont="1" applyFill="1" applyBorder="1" applyAlignment="1" quotePrefix="1">
      <alignment horizontal="right"/>
      <protection/>
    </xf>
    <xf numFmtId="178" fontId="8" fillId="0" borderId="29" xfId="195" applyNumberFormat="1" applyFont="1" applyFill="1" applyBorder="1" applyAlignment="1">
      <alignment horizontal="right"/>
      <protection/>
    </xf>
    <xf numFmtId="178" fontId="8" fillId="0" borderId="20" xfId="195" applyNumberFormat="1" applyFont="1" applyFill="1" applyBorder="1" applyAlignment="1">
      <alignment horizontal="right"/>
      <protection/>
    </xf>
    <xf numFmtId="178" fontId="8" fillId="0" borderId="29" xfId="195" applyNumberFormat="1" applyFont="1" applyFill="1" applyBorder="1">
      <alignment/>
      <protection/>
    </xf>
    <xf numFmtId="178" fontId="8" fillId="0" borderId="20" xfId="195" applyNumberFormat="1" applyFont="1" applyFill="1" applyBorder="1">
      <alignment/>
      <protection/>
    </xf>
    <xf numFmtId="178" fontId="8" fillId="0" borderId="25" xfId="177" applyNumberFormat="1" applyFont="1" applyFill="1" applyBorder="1">
      <alignment/>
      <protection/>
    </xf>
    <xf numFmtId="179" fontId="8" fillId="0" borderId="19" xfId="177" applyNumberFormat="1" applyFont="1" applyFill="1" applyBorder="1" applyAlignment="1">
      <alignment/>
      <protection/>
    </xf>
    <xf numFmtId="179" fontId="8" fillId="0" borderId="30" xfId="177" applyNumberFormat="1" applyFont="1" applyFill="1" applyBorder="1" applyAlignment="1">
      <alignment/>
      <protection/>
    </xf>
    <xf numFmtId="178" fontId="13" fillId="0" borderId="44" xfId="177" applyNumberFormat="1" applyFont="1" applyFill="1" applyBorder="1" applyAlignment="1">
      <alignment horizontal="center" vertical="center"/>
      <protection/>
    </xf>
    <xf numFmtId="179" fontId="24" fillId="0" borderId="64" xfId="177" applyNumberFormat="1" applyFont="1" applyFill="1" applyBorder="1" applyAlignment="1">
      <alignment vertical="center"/>
      <protection/>
    </xf>
    <xf numFmtId="178" fontId="24" fillId="0" borderId="78" xfId="177" applyNumberFormat="1" applyFont="1" applyFill="1" applyBorder="1" applyAlignment="1">
      <alignment vertical="center"/>
      <protection/>
    </xf>
    <xf numFmtId="179" fontId="24" fillId="0" borderId="78" xfId="177" applyNumberFormat="1" applyFont="1" applyFill="1" applyBorder="1" applyAlignment="1">
      <alignment/>
      <protection/>
    </xf>
    <xf numFmtId="179" fontId="24" fillId="0" borderId="45" xfId="177" applyNumberFormat="1" applyFont="1" applyFill="1" applyBorder="1" applyAlignment="1">
      <alignment/>
      <protection/>
    </xf>
    <xf numFmtId="178" fontId="13" fillId="0" borderId="43" xfId="195" applyNumberFormat="1" applyFont="1" applyFill="1" applyBorder="1" applyAlignment="1">
      <alignment vertical="center"/>
      <protection/>
    </xf>
    <xf numFmtId="178" fontId="13" fillId="0" borderId="64" xfId="195" applyNumberFormat="1" applyFont="1" applyFill="1" applyBorder="1" applyAlignment="1">
      <alignment vertical="center"/>
      <protection/>
    </xf>
    <xf numFmtId="0" fontId="13" fillId="0" borderId="0" xfId="134" applyFont="1" applyAlignment="1">
      <alignment horizontal="center" vertical="center"/>
      <protection/>
    </xf>
    <xf numFmtId="0" fontId="28" fillId="0" borderId="0" xfId="134" applyFont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8" fillId="0" borderId="0" xfId="134" applyFont="1" applyAlignment="1" applyProtection="1">
      <alignment horizontal="center" vertical="center"/>
      <protection/>
    </xf>
    <xf numFmtId="0" fontId="14" fillId="0" borderId="60" xfId="134" applyFont="1" applyBorder="1" applyAlignment="1">
      <alignment horizontal="right" vertical="center"/>
      <protection/>
    </xf>
    <xf numFmtId="0" fontId="13" fillId="36" borderId="51" xfId="235" applyFont="1" applyFill="1" applyBorder="1" applyAlignment="1" applyProtection="1">
      <alignment horizontal="center" vertical="center"/>
      <protection/>
    </xf>
    <xf numFmtId="0" fontId="13" fillId="36" borderId="27" xfId="235" applyFont="1" applyFill="1" applyBorder="1" applyAlignment="1" applyProtection="1">
      <alignment horizontal="center" vertical="center"/>
      <protection/>
    </xf>
    <xf numFmtId="0" fontId="13" fillId="36" borderId="50" xfId="235" applyFont="1" applyFill="1" applyBorder="1" applyAlignment="1" applyProtection="1">
      <alignment horizontal="center" vertical="center"/>
      <protection/>
    </xf>
    <xf numFmtId="0" fontId="13" fillId="36" borderId="42" xfId="235" applyFont="1" applyFill="1" applyBorder="1" applyAlignment="1" applyProtection="1" quotePrefix="1">
      <alignment horizontal="center" vertical="center"/>
      <protection/>
    </xf>
    <xf numFmtId="0" fontId="24" fillId="36" borderId="42" xfId="235" applyFont="1" applyFill="1" applyBorder="1" applyAlignment="1" quotePrefix="1">
      <alignment horizontal="center" vertical="center"/>
      <protection/>
    </xf>
    <xf numFmtId="0" fontId="8" fillId="0" borderId="41" xfId="134" applyFont="1" applyBorder="1" applyAlignment="1" applyProtection="1">
      <alignment horizontal="left" vertical="center"/>
      <protection/>
    </xf>
    <xf numFmtId="2" fontId="8" fillId="0" borderId="14" xfId="181" applyNumberFormat="1" applyFont="1" applyBorder="1" applyAlignment="1" applyProtection="1">
      <alignment horizontal="center" vertical="center"/>
      <protection/>
    </xf>
    <xf numFmtId="2" fontId="8" fillId="0" borderId="14" xfId="181" applyNumberFormat="1" applyFont="1" applyBorder="1" applyAlignment="1" applyProtection="1">
      <alignment horizontal="right" vertical="center"/>
      <protection/>
    </xf>
    <xf numFmtId="2" fontId="8" fillId="0" borderId="11" xfId="181" applyNumberFormat="1" applyFont="1" applyBorder="1" applyAlignment="1" applyProtection="1" quotePrefix="1">
      <alignment horizontal="right" vertical="center"/>
      <protection/>
    </xf>
    <xf numFmtId="181" fontId="8" fillId="0" borderId="13" xfId="181" applyNumberFormat="1" applyFont="1" applyBorder="1" applyAlignment="1" applyProtection="1" quotePrefix="1">
      <alignment horizontal="right" vertical="center"/>
      <protection/>
    </xf>
    <xf numFmtId="181" fontId="8" fillId="0" borderId="40" xfId="181" applyNumberFormat="1" applyFont="1" applyBorder="1" applyAlignment="1" applyProtection="1" quotePrefix="1">
      <alignment horizontal="right" vertical="center"/>
      <protection/>
    </xf>
    <xf numFmtId="0" fontId="8" fillId="0" borderId="14" xfId="181" applyFont="1" applyBorder="1" applyAlignment="1" applyProtection="1" quotePrefix="1">
      <alignment horizontal="right" vertical="center"/>
      <protection/>
    </xf>
    <xf numFmtId="0" fontId="8" fillId="0" borderId="11" xfId="181" applyFont="1" applyBorder="1" applyAlignment="1" applyProtection="1" quotePrefix="1">
      <alignment horizontal="right" vertical="center"/>
      <protection/>
    </xf>
    <xf numFmtId="0" fontId="8" fillId="0" borderId="0" xfId="181" applyFont="1" applyBorder="1" applyAlignment="1" applyProtection="1" quotePrefix="1">
      <alignment horizontal="right" vertical="center"/>
      <protection/>
    </xf>
    <xf numFmtId="0" fontId="28" fillId="0" borderId="30" xfId="134" applyFont="1" applyFill="1" applyBorder="1" applyAlignment="1">
      <alignment horizontal="right" vertical="center"/>
      <protection/>
    </xf>
    <xf numFmtId="0" fontId="8" fillId="0" borderId="29" xfId="134" applyFont="1" applyBorder="1" applyAlignment="1" applyProtection="1">
      <alignment horizontal="left" vertical="center"/>
      <protection/>
    </xf>
    <xf numFmtId="2" fontId="8" fillId="0" borderId="20" xfId="181" applyNumberFormat="1" applyFont="1" applyBorder="1" applyAlignment="1" applyProtection="1">
      <alignment horizontal="center" vertical="center"/>
      <protection/>
    </xf>
    <xf numFmtId="2" fontId="8" fillId="0" borderId="20" xfId="181" applyNumberFormat="1" applyFont="1" applyBorder="1" applyAlignment="1" applyProtection="1">
      <alignment horizontal="right" vertical="center"/>
      <protection/>
    </xf>
    <xf numFmtId="2" fontId="8" fillId="0" borderId="18" xfId="181" applyNumberFormat="1" applyFont="1" applyBorder="1" applyAlignment="1" applyProtection="1">
      <alignment horizontal="right" vertical="center"/>
      <protection/>
    </xf>
    <xf numFmtId="2" fontId="8" fillId="0" borderId="0" xfId="181" applyNumberFormat="1" applyFont="1" applyBorder="1" applyAlignment="1" applyProtection="1">
      <alignment horizontal="right" vertical="center"/>
      <protection/>
    </xf>
    <xf numFmtId="2" fontId="8" fillId="0" borderId="30" xfId="181" applyNumberFormat="1" applyFont="1" applyBorder="1" applyAlignment="1" applyProtection="1">
      <alignment horizontal="right" vertical="center"/>
      <protection/>
    </xf>
    <xf numFmtId="0" fontId="8" fillId="0" borderId="20" xfId="181" applyFont="1" applyBorder="1" applyAlignment="1" applyProtection="1">
      <alignment horizontal="right" vertical="center"/>
      <protection/>
    </xf>
    <xf numFmtId="2" fontId="8" fillId="0" borderId="19" xfId="181" applyNumberFormat="1" applyFont="1" applyBorder="1" applyAlignment="1" applyProtection="1">
      <alignment horizontal="right" vertical="center"/>
      <protection/>
    </xf>
    <xf numFmtId="2" fontId="28" fillId="0" borderId="30" xfId="134" applyNumberFormat="1" applyFont="1" applyFill="1" applyBorder="1" applyAlignment="1">
      <alignment horizontal="right" vertical="center"/>
      <protection/>
    </xf>
    <xf numFmtId="0" fontId="8" fillId="0" borderId="30" xfId="181" applyFont="1" applyBorder="1" applyAlignment="1" applyProtection="1">
      <alignment horizontal="right" vertical="center"/>
      <protection/>
    </xf>
    <xf numFmtId="181" fontId="8" fillId="0" borderId="30" xfId="181" applyNumberFormat="1" applyFont="1" applyBorder="1" applyAlignment="1" applyProtection="1">
      <alignment horizontal="right" vertical="center"/>
      <protection/>
    </xf>
    <xf numFmtId="0" fontId="8" fillId="0" borderId="18" xfId="181" applyFont="1" applyBorder="1" applyAlignment="1" applyProtection="1">
      <alignment horizontal="right" vertical="center"/>
      <protection/>
    </xf>
    <xf numFmtId="0" fontId="8" fillId="0" borderId="19" xfId="181" applyFont="1" applyBorder="1" applyAlignment="1" applyProtection="1">
      <alignment horizontal="right" vertical="center"/>
      <protection/>
    </xf>
    <xf numFmtId="2" fontId="8" fillId="0" borderId="18" xfId="181" applyNumberFormat="1" applyFont="1" applyBorder="1" applyAlignment="1" applyProtection="1" quotePrefix="1">
      <alignment horizontal="right" vertical="center"/>
      <protection/>
    </xf>
    <xf numFmtId="2" fontId="8" fillId="0" borderId="0" xfId="181" applyNumberFormat="1" applyFont="1" applyBorder="1" applyAlignment="1" applyProtection="1" quotePrefix="1">
      <alignment horizontal="right" vertical="center"/>
      <protection/>
    </xf>
    <xf numFmtId="0" fontId="8" fillId="0" borderId="30" xfId="181" applyFont="1" applyBorder="1" applyAlignment="1" applyProtection="1" quotePrefix="1">
      <alignment horizontal="right" vertical="center"/>
      <protection/>
    </xf>
    <xf numFmtId="0" fontId="8" fillId="0" borderId="20" xfId="181" applyFont="1" applyBorder="1" applyAlignment="1" applyProtection="1" quotePrefix="1">
      <alignment horizontal="right" vertical="center"/>
      <protection/>
    </xf>
    <xf numFmtId="0" fontId="8" fillId="0" borderId="19" xfId="181" applyFont="1" applyBorder="1" applyAlignment="1" applyProtection="1" quotePrefix="1">
      <alignment horizontal="right" vertical="center"/>
      <protection/>
    </xf>
    <xf numFmtId="181" fontId="8" fillId="0" borderId="30" xfId="181" applyNumberFormat="1" applyFont="1" applyBorder="1" applyAlignment="1" applyProtection="1" quotePrefix="1">
      <alignment horizontal="right" vertical="center"/>
      <protection/>
    </xf>
    <xf numFmtId="181" fontId="28" fillId="0" borderId="30" xfId="134" applyNumberFormat="1" applyFont="1" applyFill="1" applyBorder="1" applyAlignment="1">
      <alignment horizontal="right" vertical="center"/>
      <protection/>
    </xf>
    <xf numFmtId="0" fontId="8" fillId="0" borderId="26" xfId="134" applyFont="1" applyBorder="1" applyAlignment="1" applyProtection="1">
      <alignment horizontal="left" vertical="center"/>
      <protection/>
    </xf>
    <xf numFmtId="2" fontId="8" fillId="0" borderId="57" xfId="181" applyNumberFormat="1" applyFont="1" applyBorder="1" applyAlignment="1" applyProtection="1">
      <alignment horizontal="center" vertical="center"/>
      <protection/>
    </xf>
    <xf numFmtId="2" fontId="8" fillId="0" borderId="57" xfId="181" applyNumberFormat="1" applyFont="1" applyBorder="1" applyAlignment="1" applyProtection="1">
      <alignment horizontal="right" vertical="center"/>
      <protection/>
    </xf>
    <xf numFmtId="2" fontId="8" fillId="0" borderId="52" xfId="181" applyNumberFormat="1" applyFont="1" applyBorder="1" applyAlignment="1" applyProtection="1">
      <alignment horizontal="right" vertical="center"/>
      <protection/>
    </xf>
    <xf numFmtId="0" fontId="8" fillId="0" borderId="32" xfId="181" applyFont="1" applyBorder="1" applyAlignment="1" applyProtection="1">
      <alignment horizontal="right" vertical="center"/>
      <protection/>
    </xf>
    <xf numFmtId="0" fontId="8" fillId="0" borderId="57" xfId="181" applyFont="1" applyBorder="1" applyAlignment="1" applyProtection="1">
      <alignment horizontal="right" vertical="center"/>
      <protection/>
    </xf>
    <xf numFmtId="0" fontId="8" fillId="0" borderId="25" xfId="181" applyFont="1" applyBorder="1" applyAlignment="1" applyProtection="1">
      <alignment horizontal="right" vertical="center"/>
      <protection/>
    </xf>
    <xf numFmtId="0" fontId="8" fillId="0" borderId="52" xfId="181" applyFont="1" applyBorder="1" applyAlignment="1" applyProtection="1">
      <alignment horizontal="right" vertical="center"/>
      <protection/>
    </xf>
    <xf numFmtId="0" fontId="24" fillId="0" borderId="37" xfId="134" applyFont="1" applyFill="1" applyBorder="1" applyAlignment="1">
      <alignment horizontal="center" vertical="center"/>
      <protection/>
    </xf>
    <xf numFmtId="2" fontId="24" fillId="0" borderId="64" xfId="181" applyNumberFormat="1" applyFont="1" applyBorder="1" applyAlignment="1">
      <alignment horizontal="center" vertical="center"/>
      <protection/>
    </xf>
    <xf numFmtId="0" fontId="24" fillId="0" borderId="64" xfId="181" applyFont="1" applyBorder="1" applyAlignment="1">
      <alignment horizontal="right" vertical="center"/>
      <protection/>
    </xf>
    <xf numFmtId="2" fontId="24" fillId="0" borderId="78" xfId="181" applyNumberFormat="1" applyFont="1" applyBorder="1" applyAlignment="1">
      <alignment horizontal="right" vertical="center"/>
      <protection/>
    </xf>
    <xf numFmtId="0" fontId="24" fillId="0" borderId="45" xfId="181" applyFont="1" applyBorder="1" applyAlignment="1">
      <alignment horizontal="right" vertical="center"/>
      <protection/>
    </xf>
    <xf numFmtId="0" fontId="24" fillId="0" borderId="45" xfId="134" applyFont="1" applyFill="1" applyBorder="1" applyAlignment="1">
      <alignment horizontal="right" vertical="center"/>
      <protection/>
    </xf>
    <xf numFmtId="0" fontId="24" fillId="0" borderId="0" xfId="134" applyFont="1" applyAlignment="1">
      <alignment horizontal="center" vertical="center"/>
      <protection/>
    </xf>
    <xf numFmtId="0" fontId="28" fillId="0" borderId="0" xfId="134" applyFont="1" applyFill="1" applyAlignment="1">
      <alignment horizontal="center" vertical="center"/>
      <protection/>
    </xf>
    <xf numFmtId="0" fontId="8" fillId="0" borderId="0" xfId="134" applyFont="1" applyBorder="1" applyAlignment="1" applyProtection="1" quotePrefix="1">
      <alignment horizontal="center" vertical="center"/>
      <protection/>
    </xf>
    <xf numFmtId="2" fontId="6" fillId="0" borderId="0" xfId="134" applyNumberFormat="1" applyFont="1" applyFill="1" applyBorder="1">
      <alignment/>
      <protection/>
    </xf>
    <xf numFmtId="0" fontId="8" fillId="0" borderId="0" xfId="134" applyFont="1" applyBorder="1" applyAlignment="1" applyProtection="1">
      <alignment horizontal="center" vertical="center"/>
      <protection/>
    </xf>
    <xf numFmtId="2" fontId="4" fillId="0" borderId="0" xfId="134" applyNumberFormat="1" applyFont="1" applyFill="1" applyBorder="1">
      <alignment/>
      <protection/>
    </xf>
    <xf numFmtId="2" fontId="40" fillId="0" borderId="0" xfId="134" applyNumberFormat="1" applyFont="1" applyBorder="1" applyAlignment="1">
      <alignment horizontal="right" vertical="center"/>
      <protection/>
    </xf>
    <xf numFmtId="0" fontId="4" fillId="0" borderId="0" xfId="134" applyFont="1" applyBorder="1">
      <alignment/>
      <protection/>
    </xf>
    <xf numFmtId="2" fontId="4" fillId="0" borderId="0" xfId="134" applyNumberFormat="1" applyFont="1" applyBorder="1">
      <alignment/>
      <protection/>
    </xf>
    <xf numFmtId="0" fontId="24" fillId="0" borderId="0" xfId="134" applyFont="1" applyBorder="1" applyAlignment="1">
      <alignment horizontal="center" vertical="center"/>
      <protection/>
    </xf>
    <xf numFmtId="0" fontId="13" fillId="0" borderId="0" xfId="134" applyFont="1" applyFill="1" applyAlignment="1">
      <alignment horizontal="center"/>
      <protection/>
    </xf>
    <xf numFmtId="0" fontId="2" fillId="0" borderId="0" xfId="134" applyFont="1" applyFill="1">
      <alignment/>
      <protection/>
    </xf>
    <xf numFmtId="0" fontId="8" fillId="0" borderId="0" xfId="134" applyFont="1" applyFill="1">
      <alignment/>
      <protection/>
    </xf>
    <xf numFmtId="0" fontId="2" fillId="0" borderId="0" xfId="134" applyFont="1" applyFill="1" applyAlignment="1">
      <alignment horizontal="center"/>
      <protection/>
    </xf>
    <xf numFmtId="0" fontId="8" fillId="0" borderId="13" xfId="134" applyFont="1" applyFill="1" applyBorder="1">
      <alignment/>
      <protection/>
    </xf>
    <xf numFmtId="0" fontId="8" fillId="0" borderId="14" xfId="134" applyFont="1" applyFill="1" applyBorder="1">
      <alignment/>
      <protection/>
    </xf>
    <xf numFmtId="0" fontId="8" fillId="0" borderId="0" xfId="134" applyFont="1" applyFill="1" applyBorder="1" applyAlignment="1" quotePrefix="1">
      <alignment horizontal="left"/>
      <protection/>
    </xf>
    <xf numFmtId="0" fontId="8" fillId="0" borderId="20" xfId="134" applyFont="1" applyFill="1" applyBorder="1">
      <alignment/>
      <protection/>
    </xf>
    <xf numFmtId="0" fontId="8" fillId="0" borderId="0" xfId="134" applyFont="1" applyFill="1" applyBorder="1">
      <alignment/>
      <protection/>
    </xf>
    <xf numFmtId="0" fontId="8" fillId="0" borderId="53" xfId="134" applyFont="1" applyFill="1" applyBorder="1">
      <alignment/>
      <protection/>
    </xf>
    <xf numFmtId="0" fontId="8" fillId="0" borderId="57" xfId="134" applyFont="1" applyFill="1" applyBorder="1">
      <alignment/>
      <protection/>
    </xf>
    <xf numFmtId="0" fontId="8" fillId="0" borderId="54" xfId="134" applyFont="1" applyFill="1" applyBorder="1" applyAlignment="1" quotePrefix="1">
      <alignment horizontal="left"/>
      <protection/>
    </xf>
    <xf numFmtId="0" fontId="8" fillId="0" borderId="51" xfId="134" applyFont="1" applyFill="1" applyBorder="1">
      <alignment/>
      <protection/>
    </xf>
    <xf numFmtId="0" fontId="13" fillId="0" borderId="0" xfId="134" applyFont="1" applyFill="1" applyBorder="1">
      <alignment/>
      <protection/>
    </xf>
    <xf numFmtId="0" fontId="15" fillId="0" borderId="60" xfId="134" applyFont="1" applyBorder="1" applyAlignment="1">
      <alignment horizontal="right"/>
      <protection/>
    </xf>
    <xf numFmtId="0" fontId="13" fillId="36" borderId="27" xfId="134" applyFont="1" applyFill="1" applyBorder="1">
      <alignment/>
      <protection/>
    </xf>
    <xf numFmtId="0" fontId="13" fillId="36" borderId="57" xfId="134" applyFont="1" applyFill="1" applyBorder="1">
      <alignment/>
      <protection/>
    </xf>
    <xf numFmtId="0" fontId="13" fillId="36" borderId="25" xfId="134" applyFont="1" applyFill="1" applyBorder="1">
      <alignment/>
      <protection/>
    </xf>
    <xf numFmtId="0" fontId="13" fillId="36" borderId="58" xfId="134" applyFont="1" applyFill="1" applyBorder="1">
      <alignment/>
      <protection/>
    </xf>
    <xf numFmtId="0" fontId="13" fillId="36" borderId="53" xfId="134" applyFont="1" applyFill="1" applyBorder="1">
      <alignment/>
      <protection/>
    </xf>
    <xf numFmtId="178" fontId="8" fillId="0" borderId="18" xfId="183" applyNumberFormat="1" applyFont="1" applyFill="1" applyBorder="1">
      <alignment/>
      <protection/>
    </xf>
    <xf numFmtId="179" fontId="8" fillId="0" borderId="18" xfId="183" applyNumberFormat="1" applyFont="1" applyFill="1" applyBorder="1">
      <alignment/>
      <protection/>
    </xf>
    <xf numFmtId="179" fontId="8" fillId="0" borderId="30" xfId="183" applyNumberFormat="1" applyFont="1" applyFill="1" applyBorder="1">
      <alignment/>
      <protection/>
    </xf>
    <xf numFmtId="178" fontId="8" fillId="0" borderId="18" xfId="183" applyNumberFormat="1" applyFont="1" applyFill="1" applyBorder="1" applyAlignment="1">
      <alignment/>
      <protection/>
    </xf>
    <xf numFmtId="179" fontId="8" fillId="0" borderId="19" xfId="183" applyNumberFormat="1" applyFont="1" applyFill="1" applyBorder="1">
      <alignment/>
      <protection/>
    </xf>
    <xf numFmtId="178" fontId="8" fillId="0" borderId="18" xfId="44" applyNumberFormat="1" applyFont="1" applyBorder="1" applyAlignment="1">
      <alignment/>
    </xf>
    <xf numFmtId="179" fontId="8" fillId="0" borderId="30" xfId="134" applyNumberFormat="1" applyFont="1" applyBorder="1">
      <alignment/>
      <protection/>
    </xf>
    <xf numFmtId="169" fontId="2" fillId="0" borderId="0" xfId="134" applyNumberFormat="1">
      <alignment/>
      <protection/>
    </xf>
    <xf numFmtId="178" fontId="8" fillId="0" borderId="18" xfId="94" applyNumberFormat="1" applyFont="1" applyBorder="1" applyAlignment="1">
      <alignment/>
    </xf>
    <xf numFmtId="178" fontId="8" fillId="0" borderId="18" xfId="94" applyNumberFormat="1" applyFont="1" applyBorder="1" applyAlignment="1">
      <alignment/>
    </xf>
    <xf numFmtId="178" fontId="8" fillId="0" borderId="18" xfId="134" applyNumberFormat="1" applyFont="1" applyBorder="1">
      <alignment/>
      <protection/>
    </xf>
    <xf numFmtId="178" fontId="8" fillId="0" borderId="18" xfId="193" applyNumberFormat="1" applyFont="1" applyFill="1" applyBorder="1">
      <alignment/>
      <protection/>
    </xf>
    <xf numFmtId="178" fontId="8" fillId="0" borderId="19" xfId="193" applyNumberFormat="1" applyFont="1" applyFill="1" applyBorder="1">
      <alignment/>
      <protection/>
    </xf>
    <xf numFmtId="178" fontId="8" fillId="0" borderId="18" xfId="193" applyNumberFormat="1" applyFont="1" applyFill="1" applyBorder="1" applyAlignment="1">
      <alignment/>
      <protection/>
    </xf>
    <xf numFmtId="178" fontId="8" fillId="0" borderId="20" xfId="193" applyNumberFormat="1" applyFont="1" applyFill="1" applyBorder="1">
      <alignment/>
      <protection/>
    </xf>
    <xf numFmtId="178" fontId="8" fillId="0" borderId="11" xfId="193" applyNumberFormat="1" applyFont="1" applyFill="1" applyBorder="1">
      <alignment/>
      <protection/>
    </xf>
    <xf numFmtId="179" fontId="8" fillId="0" borderId="18" xfId="193" applyNumberFormat="1" applyFont="1" applyFill="1" applyBorder="1" applyAlignment="1">
      <alignment/>
      <protection/>
    </xf>
    <xf numFmtId="179" fontId="8" fillId="0" borderId="20" xfId="193" applyNumberFormat="1" applyFont="1" applyFill="1" applyBorder="1">
      <alignment/>
      <protection/>
    </xf>
    <xf numFmtId="178" fontId="8" fillId="0" borderId="18" xfId="193" applyNumberFormat="1" applyFont="1" applyBorder="1">
      <alignment/>
      <protection/>
    </xf>
    <xf numFmtId="178" fontId="28" fillId="0" borderId="18" xfId="193" applyNumberFormat="1" applyFont="1" applyFill="1" applyBorder="1">
      <alignment/>
      <protection/>
    </xf>
    <xf numFmtId="178" fontId="28" fillId="0" borderId="19" xfId="193" applyNumberFormat="1" applyFont="1" applyFill="1" applyBorder="1">
      <alignment/>
      <protection/>
    </xf>
    <xf numFmtId="178" fontId="8" fillId="0" borderId="25" xfId="193" applyNumberFormat="1" applyFont="1" applyFill="1" applyBorder="1">
      <alignment/>
      <protection/>
    </xf>
    <xf numFmtId="178" fontId="8" fillId="0" borderId="18" xfId="96" applyNumberFormat="1" applyFont="1" applyBorder="1" applyAlignment="1">
      <alignment/>
    </xf>
    <xf numFmtId="179" fontId="8" fillId="0" borderId="25" xfId="193" applyNumberFormat="1" applyFont="1" applyFill="1" applyBorder="1" applyAlignment="1">
      <alignment/>
      <protection/>
    </xf>
    <xf numFmtId="178" fontId="8" fillId="0" borderId="52" xfId="193" applyNumberFormat="1" applyFont="1" applyFill="1" applyBorder="1">
      <alignment/>
      <protection/>
    </xf>
    <xf numFmtId="178" fontId="13" fillId="0" borderId="44" xfId="193" applyNumberFormat="1" applyFont="1" applyFill="1" applyBorder="1" applyAlignment="1">
      <alignment vertical="center"/>
      <protection/>
    </xf>
    <xf numFmtId="178" fontId="13" fillId="0" borderId="64" xfId="193" applyNumberFormat="1" applyFont="1" applyFill="1" applyBorder="1" applyAlignment="1">
      <alignment vertical="center"/>
      <protection/>
    </xf>
    <xf numFmtId="178" fontId="13" fillId="0" borderId="38" xfId="193" applyNumberFormat="1" applyFont="1" applyFill="1" applyBorder="1">
      <alignment/>
      <protection/>
    </xf>
    <xf numFmtId="178" fontId="13" fillId="0" borderId="62" xfId="193" applyNumberFormat="1" applyFont="1" applyFill="1" applyBorder="1">
      <alignment/>
      <protection/>
    </xf>
    <xf numFmtId="178" fontId="8" fillId="0" borderId="0" xfId="193" applyNumberFormat="1" applyFont="1" applyFill="1" applyBorder="1">
      <alignment/>
      <protection/>
    </xf>
    <xf numFmtId="170" fontId="8" fillId="0" borderId="29" xfId="104" applyNumberFormat="1" applyFont="1" applyBorder="1" applyAlignment="1">
      <alignment horizontal="right" vertical="center"/>
    </xf>
    <xf numFmtId="170" fontId="8" fillId="0" borderId="0" xfId="104" applyNumberFormat="1" applyFont="1" applyBorder="1" applyAlignment="1">
      <alignment horizontal="right" vertical="center"/>
    </xf>
    <xf numFmtId="170" fontId="8" fillId="0" borderId="18" xfId="104" applyNumberFormat="1" applyFont="1" applyBorder="1" applyAlignment="1">
      <alignment horizontal="right" vertical="center"/>
    </xf>
    <xf numFmtId="170" fontId="8" fillId="0" borderId="56" xfId="104" applyNumberFormat="1" applyFont="1" applyBorder="1" applyAlignment="1">
      <alignment horizontal="right" vertical="center"/>
    </xf>
    <xf numFmtId="170" fontId="8" fillId="0" borderId="29" xfId="104" applyNumberFormat="1" applyFont="1" applyFill="1" applyBorder="1" applyAlignment="1">
      <alignment horizontal="right" vertical="center"/>
    </xf>
    <xf numFmtId="170" fontId="8" fillId="0" borderId="0" xfId="104" applyNumberFormat="1" applyFont="1" applyFill="1" applyBorder="1" applyAlignment="1">
      <alignment horizontal="right" vertical="center"/>
    </xf>
    <xf numFmtId="170" fontId="8" fillId="0" borderId="18" xfId="104" applyNumberFormat="1" applyFont="1" applyFill="1" applyBorder="1" applyAlignment="1">
      <alignment horizontal="right" vertical="center"/>
    </xf>
    <xf numFmtId="170" fontId="8" fillId="0" borderId="56" xfId="104" applyNumberFormat="1" applyFont="1" applyFill="1" applyBorder="1" applyAlignment="1">
      <alignment horizontal="right" vertical="center"/>
    </xf>
    <xf numFmtId="170" fontId="8" fillId="0" borderId="31" xfId="104" applyNumberFormat="1" applyFont="1" applyFill="1" applyBorder="1" applyAlignment="1">
      <alignment horizontal="right" vertical="center"/>
    </xf>
    <xf numFmtId="170" fontId="8" fillId="0" borderId="19" xfId="104" applyNumberFormat="1" applyFont="1" applyFill="1" applyBorder="1" applyAlignment="1">
      <alignment horizontal="right" vertical="center"/>
    </xf>
    <xf numFmtId="170" fontId="8" fillId="0" borderId="26" xfId="104" applyNumberFormat="1" applyFont="1" applyFill="1" applyBorder="1" applyAlignment="1">
      <alignment horizontal="right" vertical="center"/>
    </xf>
    <xf numFmtId="170" fontId="8" fillId="0" borderId="53" xfId="104" applyNumberFormat="1" applyFont="1" applyFill="1" applyBorder="1" applyAlignment="1">
      <alignment horizontal="right" vertical="center"/>
    </xf>
    <xf numFmtId="170" fontId="8" fillId="0" borderId="25" xfId="104" applyNumberFormat="1" applyFont="1" applyFill="1" applyBorder="1" applyAlignment="1">
      <alignment horizontal="right" vertical="center"/>
    </xf>
    <xf numFmtId="170" fontId="8" fillId="0" borderId="58" xfId="104" applyNumberFormat="1" applyFont="1" applyFill="1" applyBorder="1" applyAlignment="1">
      <alignment horizontal="right" vertical="center"/>
    </xf>
    <xf numFmtId="178" fontId="13" fillId="0" borderId="79" xfId="193" applyNumberFormat="1" applyFont="1" applyFill="1" applyBorder="1" applyAlignment="1">
      <alignment vertical="center"/>
      <protection/>
    </xf>
    <xf numFmtId="170" fontId="13" fillId="0" borderId="43" xfId="104" applyNumberFormat="1" applyFont="1" applyFill="1" applyBorder="1" applyAlignment="1">
      <alignment horizontal="right" vertical="center"/>
    </xf>
    <xf numFmtId="170" fontId="13" fillId="0" borderId="79" xfId="104" applyNumberFormat="1" applyFont="1" applyFill="1" applyBorder="1" applyAlignment="1">
      <alignment horizontal="right" vertical="center"/>
    </xf>
    <xf numFmtId="170" fontId="13" fillId="0" borderId="44" xfId="104" applyNumberFormat="1" applyFont="1" applyFill="1" applyBorder="1" applyAlignment="1">
      <alignment horizontal="right" vertical="center"/>
    </xf>
    <xf numFmtId="170" fontId="13" fillId="0" borderId="80" xfId="104" applyNumberFormat="1" applyFont="1" applyFill="1" applyBorder="1" applyAlignment="1">
      <alignment horizontal="right" vertical="center"/>
    </xf>
    <xf numFmtId="0" fontId="30" fillId="0" borderId="0" xfId="134" applyFont="1" applyAlignment="1">
      <alignment horizontal="center" vertical="center"/>
      <protection/>
    </xf>
    <xf numFmtId="0" fontId="13" fillId="0" borderId="12" xfId="134" applyFont="1" applyFill="1" applyBorder="1">
      <alignment/>
      <protection/>
    </xf>
    <xf numFmtId="0" fontId="13" fillId="0" borderId="19" xfId="134" applyFont="1" applyFill="1" applyBorder="1">
      <alignment/>
      <protection/>
    </xf>
    <xf numFmtId="0" fontId="8" fillId="0" borderId="19" xfId="134" applyFont="1" applyFill="1" applyBorder="1">
      <alignment/>
      <protection/>
    </xf>
    <xf numFmtId="0" fontId="8" fillId="0" borderId="52" xfId="134" applyFont="1" applyFill="1" applyBorder="1">
      <alignment/>
      <protection/>
    </xf>
    <xf numFmtId="0" fontId="13" fillId="0" borderId="50" xfId="134" applyFont="1" applyFill="1" applyBorder="1">
      <alignment/>
      <protection/>
    </xf>
    <xf numFmtId="43" fontId="2" fillId="0" borderId="0" xfId="134" applyNumberFormat="1">
      <alignment/>
      <protection/>
    </xf>
    <xf numFmtId="0" fontId="2" fillId="0" borderId="0" xfId="198" applyFont="1">
      <alignment/>
      <protection/>
    </xf>
    <xf numFmtId="14" fontId="6" fillId="0" borderId="0" xfId="198" applyNumberFormat="1" applyFont="1" applyFill="1" applyBorder="1" applyAlignment="1">
      <alignment horizontal="center"/>
      <protection/>
    </xf>
    <xf numFmtId="0" fontId="15" fillId="0" borderId="0" xfId="198" applyFont="1" applyBorder="1" applyAlignment="1">
      <alignment horizontal="right"/>
      <protection/>
    </xf>
    <xf numFmtId="0" fontId="8" fillId="0" borderId="29" xfId="198" applyFont="1" applyBorder="1">
      <alignment/>
      <protection/>
    </xf>
    <xf numFmtId="0" fontId="8" fillId="0" borderId="26" xfId="198" applyFont="1" applyBorder="1">
      <alignment/>
      <protection/>
    </xf>
    <xf numFmtId="0" fontId="13" fillId="0" borderId="43" xfId="198" applyFont="1" applyBorder="1" applyAlignment="1">
      <alignment horizontal="center" vertical="center"/>
      <protection/>
    </xf>
    <xf numFmtId="0" fontId="13" fillId="38" borderId="29" xfId="198" applyFont="1" applyFill="1" applyBorder="1" applyAlignment="1">
      <alignment horizontal="center" vertical="center"/>
      <protection/>
    </xf>
    <xf numFmtId="178" fontId="8" fillId="0" borderId="18" xfId="198" applyNumberFormat="1" applyFont="1" applyFill="1" applyBorder="1">
      <alignment/>
      <protection/>
    </xf>
    <xf numFmtId="179" fontId="8" fillId="0" borderId="18" xfId="198" applyNumberFormat="1" applyFont="1" applyFill="1" applyBorder="1">
      <alignment/>
      <protection/>
    </xf>
    <xf numFmtId="179" fontId="8" fillId="0" borderId="25" xfId="198" applyNumberFormat="1" applyFont="1" applyFill="1" applyBorder="1">
      <alignment/>
      <protection/>
    </xf>
    <xf numFmtId="178" fontId="24" fillId="0" borderId="38" xfId="198" applyNumberFormat="1" applyFont="1" applyFill="1" applyBorder="1" applyAlignment="1">
      <alignment vertical="center"/>
      <protection/>
    </xf>
    <xf numFmtId="39" fontId="13" fillId="0" borderId="0" xfId="198" applyNumberFormat="1" applyFont="1" applyAlignment="1" applyProtection="1">
      <alignment horizontal="center"/>
      <protection/>
    </xf>
    <xf numFmtId="0" fontId="15" fillId="0" borderId="0" xfId="198" applyFont="1" applyAlignment="1">
      <alignment horizontal="right"/>
      <protection/>
    </xf>
    <xf numFmtId="0" fontId="8" fillId="39" borderId="81" xfId="198" applyFont="1" applyFill="1" applyBorder="1">
      <alignment/>
      <protection/>
    </xf>
    <xf numFmtId="39" fontId="13" fillId="39" borderId="50" xfId="198" applyNumberFormat="1" applyFont="1" applyFill="1" applyBorder="1" applyAlignment="1" applyProtection="1" quotePrefix="1">
      <alignment horizontal="center"/>
      <protection/>
    </xf>
    <xf numFmtId="39" fontId="13" fillId="39" borderId="54" xfId="198" applyNumberFormat="1" applyFont="1" applyFill="1" applyBorder="1" applyAlignment="1" applyProtection="1" quotePrefix="1">
      <alignment horizontal="center"/>
      <protection/>
    </xf>
    <xf numFmtId="39" fontId="13" fillId="39" borderId="51" xfId="198" applyNumberFormat="1" applyFont="1" applyFill="1" applyBorder="1" applyAlignment="1" applyProtection="1" quotePrefix="1">
      <alignment horizontal="center"/>
      <protection/>
    </xf>
    <xf numFmtId="39" fontId="13" fillId="39" borderId="50" xfId="198" applyNumberFormat="1" applyFont="1" applyFill="1" applyBorder="1" applyAlignment="1" applyProtection="1">
      <alignment horizontal="center" vertical="center"/>
      <protection/>
    </xf>
    <xf numFmtId="39" fontId="13" fillId="39" borderId="54" xfId="198" applyNumberFormat="1" applyFont="1" applyFill="1" applyBorder="1" applyAlignment="1" applyProtection="1">
      <alignment horizontal="center" vertical="center"/>
      <protection/>
    </xf>
    <xf numFmtId="39" fontId="13" fillId="39" borderId="51" xfId="198" applyNumberFormat="1" applyFont="1" applyFill="1" applyBorder="1" applyAlignment="1" applyProtection="1">
      <alignment horizontal="center" vertical="center" wrapText="1"/>
      <protection/>
    </xf>
    <xf numFmtId="39" fontId="13" fillId="39" borderId="27" xfId="198" applyNumberFormat="1" applyFont="1" applyFill="1" applyBorder="1" applyAlignment="1" applyProtection="1">
      <alignment horizontal="center" vertical="center"/>
      <protection/>
    </xf>
    <xf numFmtId="39" fontId="13" fillId="39" borderId="11" xfId="198" applyNumberFormat="1" applyFont="1" applyFill="1" applyBorder="1" applyAlignment="1" applyProtection="1">
      <alignment horizontal="center" vertical="center"/>
      <protection/>
    </xf>
    <xf numFmtId="39" fontId="13" fillId="39" borderId="42" xfId="198" applyNumberFormat="1" applyFont="1" applyFill="1" applyBorder="1" applyAlignment="1" applyProtection="1">
      <alignment horizontal="center" vertical="center" wrapText="1"/>
      <protection/>
    </xf>
    <xf numFmtId="0" fontId="13" fillId="39" borderId="51" xfId="198" applyFont="1" applyFill="1" applyBorder="1" applyAlignment="1">
      <alignment horizontal="right"/>
      <protection/>
    </xf>
    <xf numFmtId="0" fontId="13" fillId="39" borderId="54" xfId="198" applyFont="1" applyFill="1" applyBorder="1" applyAlignment="1">
      <alignment horizontal="right"/>
      <protection/>
    </xf>
    <xf numFmtId="0" fontId="13" fillId="39" borderId="27" xfId="198" applyFont="1" applyFill="1" applyBorder="1" applyAlignment="1">
      <alignment horizontal="right"/>
      <protection/>
    </xf>
    <xf numFmtId="0" fontId="13" fillId="39" borderId="28" xfId="198" applyFont="1" applyFill="1" applyBorder="1" applyAlignment="1">
      <alignment horizontal="right"/>
      <protection/>
    </xf>
    <xf numFmtId="179" fontId="8" fillId="0" borderId="19" xfId="198" applyNumberFormat="1" applyFont="1" applyFill="1" applyBorder="1">
      <alignment/>
      <protection/>
    </xf>
    <xf numFmtId="179" fontId="8" fillId="0" borderId="0" xfId="198" applyNumberFormat="1" applyFont="1" applyFill="1" applyBorder="1">
      <alignment/>
      <protection/>
    </xf>
    <xf numFmtId="179" fontId="8" fillId="0" borderId="20" xfId="198" applyNumberFormat="1" applyFont="1" applyFill="1" applyBorder="1">
      <alignment/>
      <protection/>
    </xf>
    <xf numFmtId="179" fontId="8" fillId="0" borderId="52" xfId="198" applyNumberFormat="1" applyFont="1" applyFill="1" applyBorder="1">
      <alignment/>
      <protection/>
    </xf>
    <xf numFmtId="179" fontId="8" fillId="0" borderId="53" xfId="198" applyNumberFormat="1" applyFont="1" applyFill="1" applyBorder="1">
      <alignment/>
      <protection/>
    </xf>
    <xf numFmtId="0" fontId="13" fillId="0" borderId="37" xfId="198" applyFont="1" applyFill="1" applyBorder="1" applyAlignment="1">
      <alignment horizontal="center" vertical="center"/>
      <protection/>
    </xf>
    <xf numFmtId="179" fontId="13" fillId="0" borderId="78" xfId="198" applyNumberFormat="1" applyFont="1" applyFill="1" applyBorder="1" applyAlignment="1">
      <alignment vertical="center"/>
      <protection/>
    </xf>
    <xf numFmtId="179" fontId="13" fillId="0" borderId="79" xfId="198" applyNumberFormat="1" applyFont="1" applyFill="1" applyBorder="1" applyAlignment="1">
      <alignment vertical="center"/>
      <protection/>
    </xf>
    <xf numFmtId="179" fontId="13" fillId="0" borderId="64" xfId="198" applyNumberFormat="1" applyFont="1" applyFill="1" applyBorder="1" applyAlignment="1">
      <alignment vertical="center"/>
      <protection/>
    </xf>
    <xf numFmtId="179" fontId="8" fillId="0" borderId="0" xfId="198" applyNumberFormat="1" applyFont="1" applyFill="1">
      <alignment/>
      <protection/>
    </xf>
    <xf numFmtId="178" fontId="8" fillId="0" borderId="0" xfId="198" applyNumberFormat="1" applyFont="1" applyFill="1">
      <alignment/>
      <protection/>
    </xf>
    <xf numFmtId="178" fontId="8" fillId="0" borderId="0" xfId="198" applyNumberFormat="1" applyFont="1">
      <alignment/>
      <protection/>
    </xf>
    <xf numFmtId="0" fontId="13" fillId="0" borderId="0" xfId="198" applyFont="1" applyFill="1" applyAlignment="1">
      <alignment vertical="center"/>
      <protection/>
    </xf>
    <xf numFmtId="0" fontId="8" fillId="0" borderId="29" xfId="134" applyFont="1" applyFill="1" applyBorder="1">
      <alignment/>
      <protection/>
    </xf>
    <xf numFmtId="178" fontId="8" fillId="0" borderId="18" xfId="183" applyNumberFormat="1" applyFont="1" applyBorder="1">
      <alignment/>
      <protection/>
    </xf>
    <xf numFmtId="179" fontId="8" fillId="0" borderId="0" xfId="183" applyNumberFormat="1" applyFont="1" applyBorder="1">
      <alignment/>
      <protection/>
    </xf>
    <xf numFmtId="0" fontId="8" fillId="0" borderId="26" xfId="134" applyFont="1" applyFill="1" applyBorder="1">
      <alignment/>
      <protection/>
    </xf>
    <xf numFmtId="178" fontId="8" fillId="0" borderId="25" xfId="183" applyNumberFormat="1" applyFont="1" applyBorder="1">
      <alignment/>
      <protection/>
    </xf>
    <xf numFmtId="179" fontId="8" fillId="0" borderId="25" xfId="183" applyNumberFormat="1" applyFont="1" applyFill="1" applyBorder="1">
      <alignment/>
      <protection/>
    </xf>
    <xf numFmtId="178" fontId="8" fillId="0" borderId="25" xfId="183" applyNumberFormat="1" applyFont="1" applyFill="1" applyBorder="1">
      <alignment/>
      <protection/>
    </xf>
    <xf numFmtId="179" fontId="8" fillId="0" borderId="32" xfId="183" applyNumberFormat="1" applyFont="1" applyFill="1" applyBorder="1">
      <alignment/>
      <protection/>
    </xf>
    <xf numFmtId="179" fontId="8" fillId="0" borderId="53" xfId="183" applyNumberFormat="1" applyFont="1" applyBorder="1">
      <alignment/>
      <protection/>
    </xf>
    <xf numFmtId="0" fontId="13" fillId="0" borderId="37" xfId="134" applyFont="1" applyBorder="1" applyAlignment="1" applyProtection="1">
      <alignment horizontal="left" vertical="center"/>
      <protection/>
    </xf>
    <xf numFmtId="178" fontId="13" fillId="0" borderId="38" xfId="183" applyNumberFormat="1" applyFont="1" applyFill="1" applyBorder="1">
      <alignment/>
      <protection/>
    </xf>
    <xf numFmtId="179" fontId="13" fillId="0" borderId="61" xfId="183" applyNumberFormat="1" applyFont="1" applyBorder="1">
      <alignment/>
      <protection/>
    </xf>
    <xf numFmtId="170" fontId="13" fillId="0" borderId="38" xfId="44" applyNumberFormat="1" applyFont="1" applyBorder="1" applyAlignment="1">
      <alignment/>
    </xf>
    <xf numFmtId="43" fontId="13" fillId="0" borderId="45" xfId="44" applyFont="1" applyBorder="1" applyAlignment="1" quotePrefix="1">
      <alignment horizontal="center"/>
    </xf>
    <xf numFmtId="178" fontId="13" fillId="0" borderId="44" xfId="183" applyNumberFormat="1" applyFont="1" applyFill="1" applyBorder="1">
      <alignment/>
      <protection/>
    </xf>
    <xf numFmtId="2" fontId="13" fillId="0" borderId="60" xfId="183" applyNumberFormat="1" applyFont="1" applyBorder="1">
      <alignment/>
      <protection/>
    </xf>
    <xf numFmtId="170" fontId="13" fillId="0" borderId="44" xfId="44" applyNumberFormat="1" applyFont="1" applyBorder="1" applyAlignment="1">
      <alignment/>
    </xf>
    <xf numFmtId="0" fontId="8" fillId="0" borderId="53" xfId="134" applyFont="1" applyFill="1" applyBorder="1" applyAlignment="1" quotePrefix="1">
      <alignment horizontal="left"/>
      <protection/>
    </xf>
    <xf numFmtId="0" fontId="13" fillId="0" borderId="52" xfId="134" applyFont="1" applyFill="1" applyBorder="1">
      <alignment/>
      <protection/>
    </xf>
    <xf numFmtId="0" fontId="13" fillId="0" borderId="53" xfId="134" applyFont="1" applyFill="1" applyBorder="1" applyAlignment="1">
      <alignment horizontal="left"/>
      <protection/>
    </xf>
    <xf numFmtId="0" fontId="13" fillId="0" borderId="57" xfId="134" applyFont="1" applyFill="1" applyBorder="1">
      <alignment/>
      <protection/>
    </xf>
    <xf numFmtId="0" fontId="19" fillId="0" borderId="0" xfId="134" applyFont="1" applyFill="1">
      <alignment/>
      <protection/>
    </xf>
    <xf numFmtId="0" fontId="8" fillId="0" borderId="0" xfId="134" applyFont="1" applyFill="1" applyBorder="1" applyAlignment="1">
      <alignment horizontal="right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0" xfId="134" applyFont="1" applyFill="1" applyAlignment="1" quotePrefix="1">
      <alignment horizontal="left"/>
      <protection/>
    </xf>
    <xf numFmtId="0" fontId="2" fillId="0" borderId="0" xfId="134" applyFont="1" applyFill="1" applyBorder="1">
      <alignment/>
      <protection/>
    </xf>
    <xf numFmtId="49" fontId="13" fillId="0" borderId="0" xfId="134" applyNumberFormat="1" applyFont="1" applyFill="1" applyBorder="1" applyAlignment="1">
      <alignment horizontal="center"/>
      <protection/>
    </xf>
    <xf numFmtId="0" fontId="15" fillId="0" borderId="0" xfId="134" applyFont="1" applyFill="1" applyBorder="1" applyAlignment="1">
      <alignment horizontal="right"/>
      <protection/>
    </xf>
    <xf numFmtId="0" fontId="13" fillId="36" borderId="46" xfId="134" applyNumberFormat="1" applyFont="1" applyFill="1" applyBorder="1" applyAlignment="1">
      <alignment horizontal="center"/>
      <protection/>
    </xf>
    <xf numFmtId="0" fontId="13" fillId="36" borderId="46" xfId="134" applyFont="1" applyFill="1" applyBorder="1" applyAlignment="1">
      <alignment horizontal="center"/>
      <protection/>
    </xf>
    <xf numFmtId="0" fontId="13" fillId="36" borderId="82" xfId="134" applyFont="1" applyFill="1" applyBorder="1" applyAlignment="1">
      <alignment horizontal="center"/>
      <protection/>
    </xf>
    <xf numFmtId="0" fontId="13" fillId="36" borderId="53" xfId="134" applyFont="1" applyFill="1" applyBorder="1" applyAlignment="1">
      <alignment horizontal="center"/>
      <protection/>
    </xf>
    <xf numFmtId="0" fontId="13" fillId="36" borderId="58" xfId="134" applyFont="1" applyFill="1" applyBorder="1" applyAlignment="1">
      <alignment horizontal="center"/>
      <protection/>
    </xf>
    <xf numFmtId="0" fontId="13" fillId="0" borderId="31" xfId="134" applyFont="1" applyFill="1" applyBorder="1">
      <alignment/>
      <protection/>
    </xf>
    <xf numFmtId="0" fontId="8" fillId="0" borderId="0" xfId="134" applyFont="1" applyFill="1" applyBorder="1" applyAlignment="1">
      <alignment horizontal="center"/>
      <protection/>
    </xf>
    <xf numFmtId="169" fontId="8" fillId="0" borderId="0" xfId="134" applyNumberFormat="1" applyFont="1" applyFill="1" applyBorder="1" applyAlignment="1">
      <alignment horizontal="center"/>
      <protection/>
    </xf>
    <xf numFmtId="0" fontId="2" fillId="0" borderId="56" xfId="134" applyFont="1" applyFill="1" applyBorder="1">
      <alignment/>
      <protection/>
    </xf>
    <xf numFmtId="0" fontId="8" fillId="0" borderId="0" xfId="134" applyFont="1" applyFill="1" applyBorder="1" applyAlignment="1">
      <alignment horizontal="left" indent="2"/>
      <protection/>
    </xf>
    <xf numFmtId="169" fontId="8" fillId="0" borderId="56" xfId="134" applyNumberFormat="1" applyFont="1" applyFill="1" applyBorder="1" applyAlignment="1">
      <alignment horizontal="center"/>
      <protection/>
    </xf>
    <xf numFmtId="0" fontId="8" fillId="0" borderId="31" xfId="134" applyFont="1" applyFill="1" applyBorder="1">
      <alignment/>
      <protection/>
    </xf>
    <xf numFmtId="169" fontId="8" fillId="0" borderId="53" xfId="134" applyNumberFormat="1" applyFont="1" applyFill="1" applyBorder="1" applyAlignment="1">
      <alignment horizontal="center"/>
      <protection/>
    </xf>
    <xf numFmtId="0" fontId="26" fillId="0" borderId="0" xfId="134" applyFont="1" applyFill="1" applyBorder="1" applyAlignment="1">
      <alignment horizontal="center"/>
      <protection/>
    </xf>
    <xf numFmtId="0" fontId="26" fillId="0" borderId="56" xfId="134" applyFont="1" applyFill="1" applyBorder="1" applyAlignment="1">
      <alignment horizontal="center"/>
      <protection/>
    </xf>
    <xf numFmtId="169" fontId="8" fillId="34" borderId="0" xfId="134" applyNumberFormat="1" applyFont="1" applyFill="1" applyBorder="1" applyAlignment="1">
      <alignment horizontal="center"/>
      <protection/>
    </xf>
    <xf numFmtId="169" fontId="26" fillId="0" borderId="0" xfId="134" applyNumberFormat="1" applyFont="1" applyFill="1" applyBorder="1" applyAlignment="1">
      <alignment horizontal="center"/>
      <protection/>
    </xf>
    <xf numFmtId="169" fontId="26" fillId="0" borderId="56" xfId="134" applyNumberFormat="1" applyFont="1" applyFill="1" applyBorder="1" applyAlignment="1">
      <alignment horizontal="center"/>
      <protection/>
    </xf>
    <xf numFmtId="0" fontId="8" fillId="0" borderId="77" xfId="134" applyFont="1" applyFill="1" applyBorder="1">
      <alignment/>
      <protection/>
    </xf>
    <xf numFmtId="0" fontId="26" fillId="0" borderId="53" xfId="134" applyFont="1" applyFill="1" applyBorder="1" applyAlignment="1">
      <alignment horizontal="center"/>
      <protection/>
    </xf>
    <xf numFmtId="0" fontId="26" fillId="0" borderId="58" xfId="134" applyFont="1" applyFill="1" applyBorder="1" applyAlignment="1">
      <alignment horizontal="center"/>
      <protection/>
    </xf>
    <xf numFmtId="2" fontId="8" fillId="0" borderId="0" xfId="134" applyNumberFormat="1" applyFont="1" applyFill="1" applyBorder="1" applyAlignment="1">
      <alignment horizontal="center"/>
      <protection/>
    </xf>
    <xf numFmtId="181" fontId="8" fillId="0" borderId="0" xfId="134" applyNumberFormat="1" applyFont="1" applyFill="1" applyBorder="1" applyAlignment="1">
      <alignment horizontal="center"/>
      <protection/>
    </xf>
    <xf numFmtId="181" fontId="8" fillId="0" borderId="56" xfId="134" applyNumberFormat="1" applyFont="1" applyFill="1" applyBorder="1" applyAlignment="1">
      <alignment horizontal="center"/>
      <protection/>
    </xf>
    <xf numFmtId="2" fontId="8" fillId="0" borderId="56" xfId="134" applyNumberFormat="1" applyFont="1" applyFill="1" applyBorder="1" applyAlignment="1">
      <alignment horizontal="center"/>
      <protection/>
    </xf>
    <xf numFmtId="0" fontId="2" fillId="0" borderId="0" xfId="134" applyFont="1" applyFill="1" applyAlignment="1">
      <alignment vertical="center"/>
      <protection/>
    </xf>
    <xf numFmtId="0" fontId="13" fillId="0" borderId="49" xfId="134" applyFont="1" applyFill="1" applyBorder="1" applyAlignment="1">
      <alignment vertical="center"/>
      <protection/>
    </xf>
    <xf numFmtId="0" fontId="8" fillId="0" borderId="53" xfId="134" applyFont="1" applyFill="1" applyBorder="1" applyAlignment="1" quotePrefix="1">
      <alignment horizontal="left" vertical="center"/>
      <protection/>
    </xf>
    <xf numFmtId="0" fontId="8" fillId="0" borderId="54" xfId="134" applyFont="1" applyFill="1" applyBorder="1" applyAlignment="1">
      <alignment vertical="center"/>
      <protection/>
    </xf>
    <xf numFmtId="2" fontId="8" fillId="0" borderId="54" xfId="134" applyNumberFormat="1" applyFont="1" applyFill="1" applyBorder="1" applyAlignment="1">
      <alignment horizontal="center"/>
      <protection/>
    </xf>
    <xf numFmtId="2" fontId="8" fillId="0" borderId="13" xfId="134" applyNumberFormat="1" applyFont="1" applyFill="1" applyBorder="1" applyAlignment="1">
      <alignment horizontal="center"/>
      <protection/>
    </xf>
    <xf numFmtId="2" fontId="8" fillId="0" borderId="28" xfId="134" applyNumberFormat="1" applyFont="1" applyFill="1" applyBorder="1" applyAlignment="1">
      <alignment horizontal="center"/>
      <protection/>
    </xf>
    <xf numFmtId="0" fontId="13" fillId="0" borderId="49" xfId="134" applyFont="1" applyBorder="1">
      <alignment/>
      <protection/>
    </xf>
    <xf numFmtId="0" fontId="8" fillId="0" borderId="54" xfId="134" applyFont="1" applyFill="1" applyBorder="1" applyAlignment="1" quotePrefix="1">
      <alignment horizontal="left" vertical="center"/>
      <protection/>
    </xf>
    <xf numFmtId="2" fontId="8" fillId="34" borderId="54" xfId="134" applyNumberFormat="1" applyFont="1" applyFill="1" applyBorder="1" applyAlignment="1">
      <alignment horizontal="center"/>
      <protection/>
    </xf>
    <xf numFmtId="2" fontId="10" fillId="0" borderId="54" xfId="73" applyNumberFormat="1" applyFont="1" applyFill="1" applyBorder="1" applyAlignment="1" applyProtection="1">
      <alignment horizontal="center"/>
      <protection/>
    </xf>
    <xf numFmtId="0" fontId="13" fillId="0" borderId="54" xfId="134" applyFont="1" applyFill="1" applyBorder="1" applyAlignment="1">
      <alignment vertical="top" wrapText="1"/>
      <protection/>
    </xf>
    <xf numFmtId="2" fontId="10" fillId="0" borderId="54" xfId="44" applyNumberFormat="1" applyFont="1" applyFill="1" applyBorder="1" applyAlignment="1" applyProtection="1">
      <alignment horizontal="center"/>
      <protection/>
    </xf>
    <xf numFmtId="2" fontId="2" fillId="0" borderId="0" xfId="134" applyNumberFormat="1" applyFont="1" applyFill="1">
      <alignment/>
      <protection/>
    </xf>
    <xf numFmtId="0" fontId="13" fillId="0" borderId="83" xfId="134" applyFont="1" applyBorder="1">
      <alignment/>
      <protection/>
    </xf>
    <xf numFmtId="0" fontId="13" fillId="0" borderId="79" xfId="134" applyFont="1" applyFill="1" applyBorder="1" applyAlignment="1">
      <alignment/>
      <protection/>
    </xf>
    <xf numFmtId="2" fontId="8" fillId="34" borderId="79" xfId="134" applyNumberFormat="1" applyFont="1" applyFill="1" applyBorder="1" applyAlignment="1">
      <alignment horizontal="center"/>
      <protection/>
    </xf>
    <xf numFmtId="2" fontId="8" fillId="0" borderId="79" xfId="134" applyNumberFormat="1" applyFont="1" applyFill="1" applyBorder="1" applyAlignment="1">
      <alignment horizontal="center"/>
      <protection/>
    </xf>
    <xf numFmtId="2" fontId="8" fillId="0" borderId="80" xfId="134" applyNumberFormat="1" applyFont="1" applyFill="1" applyBorder="1" applyAlignment="1">
      <alignment horizontal="center"/>
      <protection/>
    </xf>
    <xf numFmtId="0" fontId="13" fillId="0" borderId="0" xfId="134" applyFont="1" applyBorder="1">
      <alignment/>
      <protection/>
    </xf>
    <xf numFmtId="0" fontId="13" fillId="0" borderId="0" xfId="134" applyFont="1" applyFill="1" applyBorder="1" applyAlignment="1">
      <alignment/>
      <protection/>
    </xf>
    <xf numFmtId="0" fontId="8" fillId="0" borderId="0" xfId="134" applyFont="1" applyFill="1" applyAlignment="1">
      <alignment horizontal="left"/>
      <protection/>
    </xf>
    <xf numFmtId="0" fontId="13" fillId="0" borderId="0" xfId="134" applyFont="1" applyFill="1" applyBorder="1" applyAlignment="1">
      <alignment horizontal="left" vertical="center"/>
      <protection/>
    </xf>
    <xf numFmtId="0" fontId="13" fillId="0" borderId="0" xfId="134" applyFont="1" applyFill="1" applyBorder="1" applyAlignment="1">
      <alignment vertical="center"/>
      <protection/>
    </xf>
    <xf numFmtId="0" fontId="8" fillId="0" borderId="0" xfId="134" applyFont="1" applyFill="1" applyBorder="1" applyAlignment="1" quotePrefix="1">
      <alignment horizontal="left" vertical="center"/>
      <protection/>
    </xf>
    <xf numFmtId="0" fontId="8" fillId="0" borderId="0" xfId="134" applyFont="1" applyFill="1" applyBorder="1" applyAlignment="1">
      <alignment vertical="center"/>
      <protection/>
    </xf>
    <xf numFmtId="0" fontId="26" fillId="0" borderId="0" xfId="134" applyFont="1" applyFill="1" applyAlignment="1" quotePrefix="1">
      <alignment horizontal="left"/>
      <protection/>
    </xf>
    <xf numFmtId="0" fontId="2" fillId="0" borderId="0" xfId="134" applyNumberFormat="1" applyFill="1">
      <alignment/>
      <protection/>
    </xf>
    <xf numFmtId="0" fontId="8" fillId="0" borderId="0" xfId="251" applyFont="1" applyFill="1">
      <alignment/>
      <protection/>
    </xf>
    <xf numFmtId="0" fontId="28" fillId="0" borderId="0" xfId="251" applyFont="1" applyFill="1">
      <alignment/>
      <protection/>
    </xf>
    <xf numFmtId="168" fontId="8" fillId="0" borderId="25" xfId="251" applyNumberFormat="1" applyFont="1" applyFill="1" applyBorder="1" applyAlignment="1" applyProtection="1">
      <alignment horizontal="right"/>
      <protection/>
    </xf>
    <xf numFmtId="168" fontId="8" fillId="0" borderId="52" xfId="251" applyNumberFormat="1" applyFont="1" applyFill="1" applyBorder="1" applyAlignment="1" applyProtection="1">
      <alignment horizontal="right"/>
      <protection/>
    </xf>
    <xf numFmtId="168" fontId="8" fillId="0" borderId="52" xfId="251" applyNumberFormat="1" applyFont="1" applyFill="1" applyBorder="1" applyAlignment="1" applyProtection="1">
      <alignment horizontal="left"/>
      <protection/>
    </xf>
    <xf numFmtId="168" fontId="8" fillId="0" borderId="11" xfId="251" applyNumberFormat="1" applyFont="1" applyFill="1" applyBorder="1" applyAlignment="1" applyProtection="1">
      <alignment horizontal="right"/>
      <protection/>
    </xf>
    <xf numFmtId="168" fontId="8" fillId="0" borderId="19" xfId="251" applyNumberFormat="1" applyFont="1" applyFill="1" applyBorder="1" applyAlignment="1" applyProtection="1">
      <alignment horizontal="right"/>
      <protection/>
    </xf>
    <xf numFmtId="168" fontId="8" fillId="0" borderId="19" xfId="251" applyNumberFormat="1" applyFont="1" applyFill="1" applyBorder="1" applyAlignment="1" applyProtection="1">
      <alignment horizontal="left"/>
      <protection/>
    </xf>
    <xf numFmtId="168" fontId="11" fillId="0" borderId="18" xfId="151" applyNumberFormat="1" applyFont="1" applyFill="1" applyBorder="1" applyAlignment="1">
      <alignment/>
      <protection/>
    </xf>
    <xf numFmtId="168" fontId="8" fillId="0" borderId="57" xfId="251" applyNumberFormat="1" applyFont="1" applyFill="1" applyBorder="1" applyAlignment="1" applyProtection="1">
      <alignment horizontal="right"/>
      <protection/>
    </xf>
    <xf numFmtId="168" fontId="8" fillId="0" borderId="25" xfId="251" applyNumberFormat="1" applyFont="1" applyFill="1" applyBorder="1" applyAlignment="1" applyProtection="1">
      <alignment horizontal="left"/>
      <protection/>
    </xf>
    <xf numFmtId="168" fontId="8" fillId="0" borderId="18" xfId="251" applyNumberFormat="1" applyFont="1" applyFill="1" applyBorder="1" applyAlignment="1" applyProtection="1">
      <alignment horizontal="right"/>
      <protection/>
    </xf>
    <xf numFmtId="168" fontId="8" fillId="0" borderId="20" xfId="251" applyNumberFormat="1" applyFont="1" applyFill="1" applyBorder="1" applyAlignment="1" applyProtection="1">
      <alignment horizontal="right"/>
      <protection/>
    </xf>
    <xf numFmtId="168" fontId="8" fillId="0" borderId="18" xfId="251" applyNumberFormat="1" applyFont="1" applyFill="1" applyBorder="1" applyAlignment="1" applyProtection="1">
      <alignment horizontal="left"/>
      <protection/>
    </xf>
    <xf numFmtId="168" fontId="8" fillId="0" borderId="11" xfId="251" applyNumberFormat="1" applyFont="1" applyFill="1" applyBorder="1" applyAlignment="1" applyProtection="1" quotePrefix="1">
      <alignment horizontal="right"/>
      <protection/>
    </xf>
    <xf numFmtId="168" fontId="8" fillId="0" borderId="14" xfId="251" applyNumberFormat="1" applyFont="1" applyFill="1" applyBorder="1" applyAlignment="1" applyProtection="1" quotePrefix="1">
      <alignment horizontal="right"/>
      <protection/>
    </xf>
    <xf numFmtId="168" fontId="8" fillId="0" borderId="11" xfId="251" applyNumberFormat="1" applyFont="1" applyFill="1" applyBorder="1" applyAlignment="1" applyProtection="1" quotePrefix="1">
      <alignment horizontal="left"/>
      <protection/>
    </xf>
    <xf numFmtId="168" fontId="8" fillId="0" borderId="18" xfId="251" applyNumberFormat="1" applyFont="1" applyFill="1" applyBorder="1" applyAlignment="1" applyProtection="1" quotePrefix="1">
      <alignment horizontal="right"/>
      <protection/>
    </xf>
    <xf numFmtId="168" fontId="13" fillId="0" borderId="18" xfId="251" applyNumberFormat="1" applyFont="1" applyFill="1" applyBorder="1" applyAlignment="1" applyProtection="1" quotePrefix="1">
      <alignment/>
      <protection/>
    </xf>
    <xf numFmtId="168" fontId="8" fillId="0" borderId="12" xfId="251" applyNumberFormat="1" applyFont="1" applyFill="1" applyBorder="1" applyAlignment="1" applyProtection="1" quotePrefix="1">
      <alignment horizontal="right"/>
      <protection/>
    </xf>
    <xf numFmtId="168" fontId="8" fillId="0" borderId="12" xfId="251" applyNumberFormat="1" applyFont="1" applyFill="1" applyBorder="1" applyAlignment="1" applyProtection="1" quotePrefix="1">
      <alignment horizontal="left"/>
      <protection/>
    </xf>
    <xf numFmtId="168" fontId="13" fillId="0" borderId="12" xfId="251" applyNumberFormat="1" applyFont="1" applyFill="1" applyBorder="1" applyAlignment="1" applyProtection="1" quotePrefix="1">
      <alignment horizontal="left"/>
      <protection/>
    </xf>
    <xf numFmtId="169" fontId="8" fillId="0" borderId="0" xfId="251" applyNumberFormat="1" applyFont="1" applyFill="1" applyAlignment="1">
      <alignment horizontal="right"/>
      <protection/>
    </xf>
    <xf numFmtId="0" fontId="8" fillId="0" borderId="0" xfId="251" applyFont="1" applyFill="1" applyAlignment="1">
      <alignment horizontal="right"/>
      <protection/>
    </xf>
    <xf numFmtId="169" fontId="8" fillId="0" borderId="0" xfId="251" applyNumberFormat="1" applyFont="1" applyFill="1">
      <alignment/>
      <protection/>
    </xf>
    <xf numFmtId="169" fontId="2" fillId="0" borderId="0" xfId="134" applyNumberFormat="1" applyFill="1">
      <alignment/>
      <protection/>
    </xf>
    <xf numFmtId="169" fontId="8" fillId="0" borderId="39" xfId="252" applyNumberFormat="1" applyFont="1" applyFill="1" applyBorder="1">
      <alignment/>
      <protection/>
    </xf>
    <xf numFmtId="169" fontId="8" fillId="0" borderId="38" xfId="252" applyNumberFormat="1" applyFont="1" applyFill="1" applyBorder="1">
      <alignment/>
      <protection/>
    </xf>
    <xf numFmtId="0" fontId="8" fillId="0" borderId="37" xfId="251" applyFont="1" applyFill="1" applyBorder="1" applyAlignment="1" applyProtection="1">
      <alignment horizontal="left"/>
      <protection/>
    </xf>
    <xf numFmtId="169" fontId="8" fillId="0" borderId="30" xfId="252" applyNumberFormat="1" applyFont="1" applyFill="1" applyBorder="1">
      <alignment/>
      <protection/>
    </xf>
    <xf numFmtId="169" fontId="8" fillId="0" borderId="18" xfId="252" applyNumberFormat="1" applyFont="1" applyFill="1" applyBorder="1">
      <alignment/>
      <protection/>
    </xf>
    <xf numFmtId="0" fontId="8" fillId="0" borderId="29" xfId="251" applyFont="1" applyFill="1" applyBorder="1" applyAlignment="1" applyProtection="1">
      <alignment horizontal="left"/>
      <protection/>
    </xf>
    <xf numFmtId="169" fontId="13" fillId="0" borderId="30" xfId="252" applyNumberFormat="1" applyFont="1" applyFill="1" applyBorder="1">
      <alignment/>
      <protection/>
    </xf>
    <xf numFmtId="169" fontId="13" fillId="0" borderId="18" xfId="252" applyNumberFormat="1" applyFont="1" applyFill="1" applyBorder="1">
      <alignment/>
      <protection/>
    </xf>
    <xf numFmtId="0" fontId="13" fillId="0" borderId="29" xfId="251" applyFont="1" applyFill="1" applyBorder="1" applyAlignment="1" applyProtection="1">
      <alignment horizontal="left"/>
      <protection/>
    </xf>
    <xf numFmtId="0" fontId="8" fillId="0" borderId="29" xfId="251" applyFont="1" applyFill="1" applyBorder="1">
      <alignment/>
      <protection/>
    </xf>
    <xf numFmtId="169" fontId="8" fillId="0" borderId="32" xfId="252" applyNumberFormat="1" applyFont="1" applyFill="1" applyBorder="1">
      <alignment/>
      <protection/>
    </xf>
    <xf numFmtId="169" fontId="8" fillId="0" borderId="25" xfId="252" applyNumberFormat="1" applyFont="1" applyFill="1" applyBorder="1">
      <alignment/>
      <protection/>
    </xf>
    <xf numFmtId="169" fontId="8" fillId="0" borderId="25" xfId="251" applyNumberFormat="1" applyFont="1" applyBorder="1">
      <alignment/>
      <protection/>
    </xf>
    <xf numFmtId="0" fontId="8" fillId="0" borderId="26" xfId="251" applyFont="1" applyFill="1" applyBorder="1" applyAlignment="1" applyProtection="1">
      <alignment horizontal="left"/>
      <protection/>
    </xf>
    <xf numFmtId="169" fontId="8" fillId="0" borderId="18" xfId="251" applyNumberFormat="1" applyFont="1" applyFill="1" applyBorder="1">
      <alignment/>
      <protection/>
    </xf>
    <xf numFmtId="169" fontId="8" fillId="0" borderId="18" xfId="251" applyNumberFormat="1" applyFont="1" applyBorder="1">
      <alignment/>
      <protection/>
    </xf>
    <xf numFmtId="169" fontId="13" fillId="0" borderId="18" xfId="251" applyNumberFormat="1" applyFont="1" applyBorder="1">
      <alignment/>
      <protection/>
    </xf>
    <xf numFmtId="0" fontId="8" fillId="0" borderId="30" xfId="251" applyFont="1" applyFill="1" applyBorder="1" applyAlignment="1">
      <alignment horizontal="center"/>
      <protection/>
    </xf>
    <xf numFmtId="0" fontId="8" fillId="0" borderId="18" xfId="251" applyFont="1" applyFill="1" applyBorder="1" applyAlignment="1">
      <alignment horizontal="center"/>
      <protection/>
    </xf>
    <xf numFmtId="0" fontId="13" fillId="36" borderId="84" xfId="251" applyFont="1" applyFill="1" applyBorder="1" applyAlignment="1" applyProtection="1" quotePrefix="1">
      <alignment horizontal="center" vertical="center"/>
      <protection/>
    </xf>
    <xf numFmtId="0" fontId="13" fillId="36" borderId="27" xfId="251" applyFont="1" applyFill="1" applyBorder="1" applyAlignment="1" applyProtection="1" quotePrefix="1">
      <alignment horizontal="center"/>
      <protection/>
    </xf>
    <xf numFmtId="0" fontId="13" fillId="36" borderId="27" xfId="251" applyFont="1" applyFill="1" applyBorder="1" applyAlignment="1" applyProtection="1">
      <alignment horizontal="center" vertical="center"/>
      <protection/>
    </xf>
    <xf numFmtId="0" fontId="15" fillId="0" borderId="0" xfId="251" applyFont="1" applyFill="1" applyAlignment="1" applyProtection="1">
      <alignment horizontal="right"/>
      <protection/>
    </xf>
    <xf numFmtId="0" fontId="8" fillId="0" borderId="0" xfId="134" applyFont="1" applyBorder="1">
      <alignment/>
      <protection/>
    </xf>
    <xf numFmtId="168" fontId="28" fillId="0" borderId="0" xfId="254" applyNumberFormat="1" applyFont="1" applyBorder="1">
      <alignment/>
      <protection/>
    </xf>
    <xf numFmtId="168" fontId="24" fillId="0" borderId="0" xfId="254" applyNumberFormat="1" applyFont="1" applyBorder="1" applyAlignment="1" quotePrefix="1">
      <alignment horizontal="right"/>
      <protection/>
    </xf>
    <xf numFmtId="168" fontId="28" fillId="0" borderId="0" xfId="254" applyNumberFormat="1" applyFont="1" applyBorder="1" applyAlignment="1">
      <alignment horizontal="right"/>
      <protection/>
    </xf>
    <xf numFmtId="168" fontId="24" fillId="0" borderId="0" xfId="254" applyNumberFormat="1" applyFont="1" applyBorder="1" applyAlignment="1">
      <alignment horizontal="right"/>
      <protection/>
    </xf>
    <xf numFmtId="168" fontId="24" fillId="0" borderId="0" xfId="254" applyNumberFormat="1" applyFont="1" applyBorder="1">
      <alignment/>
      <protection/>
    </xf>
    <xf numFmtId="168" fontId="24" fillId="0" borderId="39" xfId="200" applyFont="1" applyBorder="1" applyAlignment="1" quotePrefix="1">
      <alignment horizontal="right"/>
      <protection/>
    </xf>
    <xf numFmtId="168" fontId="24" fillId="0" borderId="38" xfId="200" applyFont="1" applyBorder="1" applyAlignment="1" quotePrefix="1">
      <alignment horizontal="right"/>
      <protection/>
    </xf>
    <xf numFmtId="168" fontId="24" fillId="0" borderId="38" xfId="200" applyFont="1" applyBorder="1" applyAlignment="1">
      <alignment horizontal="right"/>
      <protection/>
    </xf>
    <xf numFmtId="168" fontId="24" fillId="0" borderId="61" xfId="200" applyFont="1" applyBorder="1">
      <alignment/>
      <protection/>
    </xf>
    <xf numFmtId="168" fontId="28" fillId="0" borderId="37" xfId="200" applyFont="1" applyBorder="1">
      <alignment/>
      <protection/>
    </xf>
    <xf numFmtId="168" fontId="24" fillId="0" borderId="30" xfId="200" applyFont="1" applyBorder="1" applyAlignment="1" quotePrefix="1">
      <alignment horizontal="right"/>
      <protection/>
    </xf>
    <xf numFmtId="168" fontId="24" fillId="0" borderId="18" xfId="200" applyFont="1" applyBorder="1" applyAlignment="1" quotePrefix="1">
      <alignment horizontal="right"/>
      <protection/>
    </xf>
    <xf numFmtId="168" fontId="24" fillId="0" borderId="18" xfId="200" applyFont="1" applyBorder="1">
      <alignment/>
      <protection/>
    </xf>
    <xf numFmtId="175" fontId="24" fillId="0" borderId="29" xfId="200" applyNumberFormat="1" applyFont="1" applyBorder="1" applyAlignment="1">
      <alignment horizontal="left"/>
      <protection/>
    </xf>
    <xf numFmtId="168" fontId="28" fillId="0" borderId="30" xfId="200" applyFont="1" applyBorder="1" applyAlignment="1">
      <alignment horizontal="right"/>
      <protection/>
    </xf>
    <xf numFmtId="168" fontId="28" fillId="0" borderId="18" xfId="200" applyFont="1" applyBorder="1" applyAlignment="1">
      <alignment horizontal="right"/>
      <protection/>
    </xf>
    <xf numFmtId="168" fontId="28" fillId="0" borderId="18" xfId="200" applyFont="1" applyBorder="1">
      <alignment/>
      <protection/>
    </xf>
    <xf numFmtId="175" fontId="28" fillId="0" borderId="29" xfId="200" applyNumberFormat="1" applyFont="1" applyBorder="1" applyAlignment="1">
      <alignment horizontal="center"/>
      <protection/>
    </xf>
    <xf numFmtId="168" fontId="28" fillId="0" borderId="29" xfId="200" applyFont="1" applyBorder="1" applyAlignment="1">
      <alignment horizontal="center"/>
      <protection/>
    </xf>
    <xf numFmtId="49" fontId="24" fillId="34" borderId="32" xfId="254" applyNumberFormat="1" applyFont="1" applyFill="1" applyBorder="1" applyAlignment="1" quotePrefix="1">
      <alignment horizontal="center"/>
      <protection/>
    </xf>
    <xf numFmtId="49" fontId="24" fillId="34" borderId="25" xfId="254" applyNumberFormat="1" applyFont="1" applyFill="1" applyBorder="1" applyAlignment="1">
      <alignment horizontal="center"/>
      <protection/>
    </xf>
    <xf numFmtId="49" fontId="24" fillId="34" borderId="25" xfId="254" applyNumberFormat="1" applyFont="1" applyFill="1" applyBorder="1" applyAlignment="1" quotePrefix="1">
      <alignment horizontal="center"/>
      <protection/>
    </xf>
    <xf numFmtId="168" fontId="24" fillId="34" borderId="25" xfId="254" applyNumberFormat="1" applyFont="1" applyFill="1" applyBorder="1" applyAlignment="1">
      <alignment horizontal="center"/>
      <protection/>
    </xf>
    <xf numFmtId="168" fontId="24" fillId="34" borderId="26" xfId="254" applyNumberFormat="1" applyFont="1" applyFill="1" applyBorder="1" applyAlignment="1">
      <alignment horizontal="center"/>
      <protection/>
    </xf>
    <xf numFmtId="168" fontId="24" fillId="34" borderId="65" xfId="254" applyNumberFormat="1" applyFont="1" applyFill="1" applyBorder="1">
      <alignment/>
      <protection/>
    </xf>
    <xf numFmtId="168" fontId="24" fillId="34" borderId="69" xfId="254" applyNumberFormat="1" applyFont="1" applyFill="1" applyBorder="1" applyAlignment="1">
      <alignment horizontal="center"/>
      <protection/>
    </xf>
    <xf numFmtId="168" fontId="28" fillId="0" borderId="46" xfId="255" applyNumberFormat="1" applyFont="1" applyBorder="1">
      <alignment/>
      <protection/>
    </xf>
    <xf numFmtId="0" fontId="8" fillId="0" borderId="46" xfId="134" applyFont="1" applyBorder="1">
      <alignment/>
      <protection/>
    </xf>
    <xf numFmtId="168" fontId="24" fillId="0" borderId="45" xfId="200" applyFont="1" applyBorder="1" applyAlignment="1">
      <alignment horizontal="right"/>
      <protection/>
    </xf>
    <xf numFmtId="168" fontId="24" fillId="0" borderId="78" xfId="200" applyFont="1" applyBorder="1" applyAlignment="1">
      <alignment horizontal="right"/>
      <protection/>
    </xf>
    <xf numFmtId="168" fontId="24" fillId="0" borderId="44" xfId="200" applyFont="1" applyBorder="1" applyAlignment="1">
      <alignment horizontal="right"/>
      <protection/>
    </xf>
    <xf numFmtId="168" fontId="24" fillId="0" borderId="44" xfId="200" applyFont="1" applyBorder="1">
      <alignment/>
      <protection/>
    </xf>
    <xf numFmtId="175" fontId="24" fillId="0" borderId="43" xfId="200" applyNumberFormat="1" applyFont="1" applyBorder="1" applyAlignment="1">
      <alignment horizontal="center"/>
      <protection/>
    </xf>
    <xf numFmtId="168" fontId="24" fillId="0" borderId="30" xfId="200" applyFont="1" applyBorder="1" applyAlignment="1">
      <alignment horizontal="right"/>
      <protection/>
    </xf>
    <xf numFmtId="168" fontId="24" fillId="0" borderId="19" xfId="200" applyFont="1" applyBorder="1" applyAlignment="1">
      <alignment horizontal="right"/>
      <protection/>
    </xf>
    <xf numFmtId="168" fontId="24" fillId="0" borderId="18" xfId="200" applyFont="1" applyBorder="1" applyAlignment="1">
      <alignment horizontal="right"/>
      <protection/>
    </xf>
    <xf numFmtId="175" fontId="24" fillId="0" borderId="29" xfId="200" applyNumberFormat="1" applyFont="1" applyBorder="1" applyAlignment="1">
      <alignment horizontal="center"/>
      <protection/>
    </xf>
    <xf numFmtId="168" fontId="28" fillId="0" borderId="19" xfId="200" applyFont="1" applyBorder="1" applyAlignment="1">
      <alignment horizontal="right"/>
      <protection/>
    </xf>
    <xf numFmtId="168" fontId="28" fillId="0" borderId="19" xfId="200" applyFont="1" applyBorder="1" applyAlignment="1" quotePrefix="1">
      <alignment horizontal="right"/>
      <protection/>
    </xf>
    <xf numFmtId="168" fontId="24" fillId="0" borderId="19" xfId="200" applyFont="1" applyBorder="1">
      <alignment/>
      <protection/>
    </xf>
    <xf numFmtId="49" fontId="24" fillId="34" borderId="32" xfId="255" applyNumberFormat="1" applyFont="1" applyFill="1" applyBorder="1" applyAlignment="1" quotePrefix="1">
      <alignment horizontal="center"/>
      <protection/>
    </xf>
    <xf numFmtId="49" fontId="24" fillId="34" borderId="25" xfId="255" applyNumberFormat="1" applyFont="1" applyFill="1" applyBorder="1" applyAlignment="1">
      <alignment horizontal="center"/>
      <protection/>
    </xf>
    <xf numFmtId="168" fontId="24" fillId="34" borderId="25" xfId="255" applyNumberFormat="1" applyFont="1" applyFill="1" applyBorder="1" applyAlignment="1">
      <alignment horizontal="center"/>
      <protection/>
    </xf>
    <xf numFmtId="168" fontId="24" fillId="34" borderId="26" xfId="255" applyNumberFormat="1" applyFont="1" applyFill="1" applyBorder="1" applyAlignment="1">
      <alignment horizontal="center"/>
      <protection/>
    </xf>
    <xf numFmtId="168" fontId="24" fillId="34" borderId="65" xfId="255" applyNumberFormat="1" applyFont="1" applyFill="1" applyBorder="1">
      <alignment/>
      <protection/>
    </xf>
    <xf numFmtId="168" fontId="24" fillId="34" borderId="69" xfId="255" applyNumberFormat="1" applyFont="1" applyFill="1" applyBorder="1" applyAlignment="1">
      <alignment horizontal="center"/>
      <protection/>
    </xf>
    <xf numFmtId="169" fontId="8" fillId="0" borderId="0" xfId="134" applyNumberFormat="1" applyFont="1">
      <alignment/>
      <protection/>
    </xf>
    <xf numFmtId="168" fontId="8" fillId="0" borderId="0" xfId="134" applyNumberFormat="1" applyFont="1">
      <alignment/>
      <protection/>
    </xf>
    <xf numFmtId="176" fontId="8" fillId="0" borderId="0" xfId="134" applyNumberFormat="1" applyFont="1">
      <alignment/>
      <protection/>
    </xf>
    <xf numFmtId="168" fontId="24" fillId="0" borderId="39" xfId="227" applyFont="1" applyBorder="1" applyAlignment="1" quotePrefix="1">
      <alignment horizontal="right"/>
      <protection/>
    </xf>
    <xf numFmtId="168" fontId="24" fillId="0" borderId="62" xfId="227" applyFont="1" applyBorder="1" applyAlignment="1">
      <alignment horizontal="right"/>
      <protection/>
    </xf>
    <xf numFmtId="168" fontId="24" fillId="0" borderId="38" xfId="227" applyFont="1" applyBorder="1">
      <alignment/>
      <protection/>
    </xf>
    <xf numFmtId="168" fontId="28" fillId="0" borderId="37" xfId="227" applyFont="1" applyBorder="1">
      <alignment/>
      <protection/>
    </xf>
    <xf numFmtId="168" fontId="24" fillId="0" borderId="30" xfId="227" applyFont="1" applyBorder="1" applyAlignment="1" quotePrefix="1">
      <alignment horizontal="right"/>
      <protection/>
    </xf>
    <xf numFmtId="168" fontId="24" fillId="0" borderId="19" xfId="227" applyFont="1" applyBorder="1" applyAlignment="1">
      <alignment horizontal="right"/>
      <protection/>
    </xf>
    <xf numFmtId="168" fontId="24" fillId="0" borderId="18" xfId="227" applyFont="1" applyBorder="1" applyAlignment="1">
      <alignment horizontal="right"/>
      <protection/>
    </xf>
    <xf numFmtId="168" fontId="24" fillId="0" borderId="18" xfId="227" applyFont="1" applyBorder="1">
      <alignment/>
      <protection/>
    </xf>
    <xf numFmtId="168" fontId="28" fillId="0" borderId="29" xfId="227" applyFont="1" applyBorder="1">
      <alignment/>
      <protection/>
    </xf>
    <xf numFmtId="168" fontId="28" fillId="0" borderId="30" xfId="227" applyFont="1" applyBorder="1" applyAlignment="1">
      <alignment horizontal="right"/>
      <protection/>
    </xf>
    <xf numFmtId="168" fontId="28" fillId="0" borderId="19" xfId="227" applyFont="1" applyBorder="1" applyAlignment="1">
      <alignment horizontal="right"/>
      <protection/>
    </xf>
    <xf numFmtId="168" fontId="28" fillId="0" borderId="18" xfId="227" applyFont="1" applyBorder="1" applyAlignment="1">
      <alignment horizontal="right"/>
      <protection/>
    </xf>
    <xf numFmtId="168" fontId="28" fillId="0" borderId="18" xfId="227" applyFont="1" applyBorder="1">
      <alignment/>
      <protection/>
    </xf>
    <xf numFmtId="175" fontId="28" fillId="0" borderId="29" xfId="227" applyNumberFormat="1" applyFont="1" applyBorder="1" applyAlignment="1">
      <alignment horizontal="center"/>
      <protection/>
    </xf>
    <xf numFmtId="168" fontId="28" fillId="0" borderId="30" xfId="227" applyFont="1" applyBorder="1" applyAlignment="1" quotePrefix="1">
      <alignment horizontal="right"/>
      <protection/>
    </xf>
    <xf numFmtId="168" fontId="28" fillId="0" borderId="19" xfId="227" applyFont="1" applyBorder="1" applyAlignment="1" quotePrefix="1">
      <alignment horizontal="right"/>
      <protection/>
    </xf>
    <xf numFmtId="168" fontId="24" fillId="0" borderId="19" xfId="227" applyFont="1" applyBorder="1" applyAlignment="1" quotePrefix="1">
      <alignment horizontal="right"/>
      <protection/>
    </xf>
    <xf numFmtId="168" fontId="24" fillId="0" borderId="18" xfId="227" applyFont="1" applyBorder="1" applyAlignment="1" quotePrefix="1">
      <alignment horizontal="right"/>
      <protection/>
    </xf>
    <xf numFmtId="49" fontId="24" fillId="34" borderId="25" xfId="256" applyNumberFormat="1" applyFont="1" applyFill="1" applyBorder="1" applyAlignment="1">
      <alignment horizontal="center"/>
      <protection/>
    </xf>
    <xf numFmtId="168" fontId="13" fillId="34" borderId="25" xfId="258" applyNumberFormat="1" applyFont="1" applyFill="1" applyBorder="1" applyAlignment="1">
      <alignment horizontal="center"/>
      <protection/>
    </xf>
    <xf numFmtId="168" fontId="13" fillId="34" borderId="26" xfId="258" applyNumberFormat="1" applyFont="1" applyFill="1" applyBorder="1" applyAlignment="1">
      <alignment horizontal="center"/>
      <protection/>
    </xf>
    <xf numFmtId="168" fontId="13" fillId="34" borderId="65" xfId="258" applyNumberFormat="1" applyFont="1" applyFill="1" applyBorder="1">
      <alignment/>
      <protection/>
    </xf>
    <xf numFmtId="168" fontId="13" fillId="34" borderId="69" xfId="258" applyNumberFormat="1" applyFont="1" applyFill="1" applyBorder="1">
      <alignment/>
      <protection/>
    </xf>
    <xf numFmtId="168" fontId="24" fillId="0" borderId="0" xfId="228" applyFont="1" applyBorder="1" applyAlignment="1" quotePrefix="1">
      <alignment horizontal="right"/>
      <protection/>
    </xf>
    <xf numFmtId="168" fontId="24" fillId="0" borderId="39" xfId="228" applyFont="1" applyBorder="1" applyAlignment="1" quotePrefix="1">
      <alignment horizontal="right"/>
      <protection/>
    </xf>
    <xf numFmtId="168" fontId="24" fillId="0" borderId="38" xfId="228" applyFont="1" applyBorder="1" applyAlignment="1" quotePrefix="1">
      <alignment horizontal="right"/>
      <protection/>
    </xf>
    <xf numFmtId="168" fontId="24" fillId="0" borderId="38" xfId="228" applyFont="1" applyBorder="1" applyAlignment="1">
      <alignment/>
      <protection/>
    </xf>
    <xf numFmtId="175" fontId="24" fillId="0" borderId="38" xfId="228" applyNumberFormat="1" applyFont="1" applyBorder="1" applyAlignment="1">
      <alignment horizontal="left"/>
      <protection/>
    </xf>
    <xf numFmtId="175" fontId="28" fillId="0" borderId="37" xfId="228" applyNumberFormat="1" applyFont="1" applyBorder="1" applyAlignment="1">
      <alignment horizontal="left"/>
      <protection/>
    </xf>
    <xf numFmtId="168" fontId="24" fillId="0" borderId="30" xfId="228" applyFont="1" applyBorder="1" applyAlignment="1" quotePrefix="1">
      <alignment horizontal="right"/>
      <protection/>
    </xf>
    <xf numFmtId="168" fontId="24" fillId="0" borderId="18" xfId="228" applyFont="1" applyBorder="1" applyAlignment="1" quotePrefix="1">
      <alignment horizontal="right"/>
      <protection/>
    </xf>
    <xf numFmtId="168" fontId="24" fillId="0" borderId="18" xfId="228" applyFont="1" applyBorder="1" applyAlignment="1">
      <alignment/>
      <protection/>
    </xf>
    <xf numFmtId="175" fontId="24" fillId="0" borderId="18" xfId="228" applyNumberFormat="1" applyFont="1" applyBorder="1" applyAlignment="1">
      <alignment horizontal="left"/>
      <protection/>
    </xf>
    <xf numFmtId="175" fontId="28" fillId="0" borderId="29" xfId="228" applyNumberFormat="1" applyFont="1" applyBorder="1" applyAlignment="1">
      <alignment horizontal="left"/>
      <protection/>
    </xf>
    <xf numFmtId="168" fontId="28" fillId="0" borderId="0" xfId="228" applyFont="1" applyBorder="1" applyAlignment="1">
      <alignment horizontal="right"/>
      <protection/>
    </xf>
    <xf numFmtId="168" fontId="28" fillId="0" borderId="30" xfId="228" applyFont="1" applyBorder="1" applyAlignment="1">
      <alignment horizontal="right"/>
      <protection/>
    </xf>
    <xf numFmtId="168" fontId="28" fillId="0" borderId="18" xfId="228" applyFont="1" applyBorder="1" applyAlignment="1">
      <alignment horizontal="right"/>
      <protection/>
    </xf>
    <xf numFmtId="168" fontId="28" fillId="0" borderId="18" xfId="228" applyFont="1" applyBorder="1" applyAlignment="1">
      <alignment/>
      <protection/>
    </xf>
    <xf numFmtId="175" fontId="28" fillId="0" borderId="18" xfId="228" applyNumberFormat="1" applyFont="1" applyBorder="1" applyAlignment="1">
      <alignment horizontal="left"/>
      <protection/>
    </xf>
    <xf numFmtId="175" fontId="28" fillId="0" borderId="29" xfId="228" applyNumberFormat="1" applyFont="1" applyBorder="1" applyAlignment="1">
      <alignment horizontal="center"/>
      <protection/>
    </xf>
    <xf numFmtId="168" fontId="24" fillId="0" borderId="18" xfId="228" applyFont="1" applyBorder="1" applyAlignment="1" quotePrefix="1">
      <alignment/>
      <protection/>
    </xf>
    <xf numFmtId="168" fontId="24" fillId="0" borderId="18" xfId="228" applyFont="1" applyBorder="1">
      <alignment/>
      <protection/>
    </xf>
    <xf numFmtId="168" fontId="28" fillId="0" borderId="29" xfId="228" applyFont="1" applyBorder="1" applyAlignment="1">
      <alignment horizontal="left"/>
      <protection/>
    </xf>
    <xf numFmtId="168" fontId="24" fillId="0" borderId="0" xfId="150" applyNumberFormat="1" applyFont="1" applyFill="1" applyBorder="1" applyAlignment="1" quotePrefix="1">
      <alignment horizontal="center"/>
      <protection/>
    </xf>
    <xf numFmtId="49" fontId="24" fillId="34" borderId="25" xfId="257" applyNumberFormat="1" applyFont="1" applyFill="1" applyBorder="1" applyAlignment="1">
      <alignment horizontal="center"/>
      <protection/>
    </xf>
    <xf numFmtId="168" fontId="13" fillId="34" borderId="52" xfId="259" applyNumberFormat="1" applyFont="1" applyFill="1" applyBorder="1" applyAlignment="1">
      <alignment horizontal="center"/>
      <protection/>
    </xf>
    <xf numFmtId="168" fontId="13" fillId="34" borderId="26" xfId="259" applyNumberFormat="1" applyFont="1" applyFill="1" applyBorder="1" applyAlignment="1">
      <alignment horizontal="center"/>
      <protection/>
    </xf>
    <xf numFmtId="168" fontId="13" fillId="0" borderId="0" xfId="259" applyNumberFormat="1" applyFont="1" applyFill="1" applyBorder="1" applyAlignment="1">
      <alignment horizontal="center"/>
      <protection/>
    </xf>
    <xf numFmtId="168" fontId="13" fillId="34" borderId="85" xfId="259" applyNumberFormat="1" applyFont="1" applyFill="1" applyBorder="1">
      <alignment/>
      <protection/>
    </xf>
    <xf numFmtId="168" fontId="13" fillId="34" borderId="69" xfId="259" applyNumberFormat="1" applyFont="1" applyFill="1" applyBorder="1" applyAlignment="1">
      <alignment horizontal="left"/>
      <protection/>
    </xf>
    <xf numFmtId="168" fontId="15" fillId="0" borderId="0" xfId="259" applyNumberFormat="1" applyFont="1" applyAlignment="1" applyProtection="1">
      <alignment horizontal="right"/>
      <protection/>
    </xf>
    <xf numFmtId="168" fontId="6" fillId="0" borderId="0" xfId="259" applyNumberFormat="1" applyFont="1" applyAlignment="1" applyProtection="1">
      <alignment horizontal="center"/>
      <protection/>
    </xf>
    <xf numFmtId="168" fontId="24" fillId="0" borderId="0" xfId="228" applyFont="1" applyBorder="1" applyAlignment="1">
      <alignment/>
      <protection/>
    </xf>
    <xf numFmtId="175" fontId="24" fillId="0" borderId="0" xfId="228" applyNumberFormat="1" applyFont="1" applyBorder="1" applyAlignment="1">
      <alignment horizontal="left"/>
      <protection/>
    </xf>
    <xf numFmtId="175" fontId="28" fillId="0" borderId="0" xfId="228" applyNumberFormat="1" applyFont="1" applyBorder="1" applyAlignment="1">
      <alignment horizontal="left"/>
      <protection/>
    </xf>
    <xf numFmtId="168" fontId="28" fillId="0" borderId="0" xfId="228" applyFont="1" applyBorder="1" applyAlignment="1">
      <alignment/>
      <protection/>
    </xf>
    <xf numFmtId="175" fontId="28" fillId="0" borderId="0" xfId="228" applyNumberFormat="1" applyFont="1" applyBorder="1" applyAlignment="1">
      <alignment horizontal="center"/>
      <protection/>
    </xf>
    <xf numFmtId="168" fontId="28" fillId="0" borderId="46" xfId="228" applyFont="1" applyBorder="1" applyAlignment="1">
      <alignment horizontal="right"/>
      <protection/>
    </xf>
    <xf numFmtId="168" fontId="28" fillId="0" borderId="46" xfId="228" applyFont="1" applyBorder="1" applyAlignment="1">
      <alignment/>
      <protection/>
    </xf>
    <xf numFmtId="168" fontId="24" fillId="0" borderId="45" xfId="228" applyFont="1" applyBorder="1" applyAlignment="1">
      <alignment horizontal="right"/>
      <protection/>
    </xf>
    <xf numFmtId="168" fontId="24" fillId="0" borderId="78" xfId="228" applyFont="1" applyBorder="1" applyAlignment="1">
      <alignment/>
      <protection/>
    </xf>
    <xf numFmtId="168" fontId="24" fillId="0" borderId="44" xfId="228" applyFont="1" applyBorder="1" applyAlignment="1">
      <alignment/>
      <protection/>
    </xf>
    <xf numFmtId="175" fontId="24" fillId="0" borderId="44" xfId="228" applyNumberFormat="1" applyFont="1" applyBorder="1" applyAlignment="1">
      <alignment horizontal="left"/>
      <protection/>
    </xf>
    <xf numFmtId="175" fontId="28" fillId="0" borderId="43" xfId="228" applyNumberFormat="1" applyFont="1" applyBorder="1" applyAlignment="1">
      <alignment horizontal="center"/>
      <protection/>
    </xf>
    <xf numFmtId="168" fontId="24" fillId="0" borderId="30" xfId="228" applyFont="1" applyBorder="1" applyAlignment="1">
      <alignment horizontal="right"/>
      <protection/>
    </xf>
    <xf numFmtId="168" fontId="24" fillId="0" borderId="19" xfId="228" applyFont="1" applyBorder="1" applyAlignment="1">
      <alignment/>
      <protection/>
    </xf>
    <xf numFmtId="168" fontId="28" fillId="0" borderId="19" xfId="228" applyFont="1" applyBorder="1" applyAlignment="1">
      <alignment/>
      <protection/>
    </xf>
    <xf numFmtId="168" fontId="28" fillId="0" borderId="30" xfId="228" applyFont="1" applyBorder="1" applyAlignment="1" quotePrefix="1">
      <alignment horizontal="right"/>
      <protection/>
    </xf>
    <xf numFmtId="168" fontId="28" fillId="0" borderId="19" xfId="228" applyFont="1" applyBorder="1" applyAlignment="1">
      <alignment horizontal="right"/>
      <protection/>
    </xf>
    <xf numFmtId="168" fontId="28" fillId="0" borderId="19" xfId="228" applyFont="1" applyBorder="1" applyAlignment="1" quotePrefix="1">
      <alignment horizontal="right"/>
      <protection/>
    </xf>
    <xf numFmtId="168" fontId="24" fillId="0" borderId="19" xfId="228" applyFont="1" applyBorder="1" applyAlignment="1" quotePrefix="1">
      <alignment/>
      <protection/>
    </xf>
    <xf numFmtId="168" fontId="24" fillId="34" borderId="27" xfId="150" applyNumberFormat="1" applyFont="1" applyFill="1" applyBorder="1" applyAlignment="1" quotePrefix="1">
      <alignment horizontal="center"/>
      <protection/>
    </xf>
    <xf numFmtId="168" fontId="24" fillId="34" borderId="25" xfId="150" applyNumberFormat="1" applyFont="1" applyFill="1" applyBorder="1" applyAlignment="1" quotePrefix="1">
      <alignment horizontal="center"/>
      <protection/>
    </xf>
    <xf numFmtId="168" fontId="13" fillId="34" borderId="52" xfId="260" applyNumberFormat="1" applyFont="1" applyFill="1" applyBorder="1" applyAlignment="1">
      <alignment horizontal="center"/>
      <protection/>
    </xf>
    <xf numFmtId="168" fontId="13" fillId="34" borderId="26" xfId="260" applyNumberFormat="1" applyFont="1" applyFill="1" applyBorder="1" applyAlignment="1">
      <alignment horizontal="center"/>
      <protection/>
    </xf>
    <xf numFmtId="168" fontId="13" fillId="34" borderId="85" xfId="260" applyNumberFormat="1" applyFont="1" applyFill="1" applyBorder="1">
      <alignment/>
      <protection/>
    </xf>
    <xf numFmtId="168" fontId="13" fillId="34" borderId="69" xfId="260" applyNumberFormat="1" applyFont="1" applyFill="1" applyBorder="1" applyAlignment="1">
      <alignment horizontal="left"/>
      <protection/>
    </xf>
    <xf numFmtId="168" fontId="2" fillId="0" borderId="0" xfId="134" applyNumberFormat="1">
      <alignment/>
      <protection/>
    </xf>
    <xf numFmtId="168" fontId="24" fillId="0" borderId="39" xfId="229" applyFont="1" applyBorder="1" applyAlignment="1" quotePrefix="1">
      <alignment horizontal="right"/>
      <protection/>
    </xf>
    <xf numFmtId="168" fontId="24" fillId="0" borderId="62" xfId="229" applyFont="1" applyBorder="1" applyAlignment="1">
      <alignment horizontal="right"/>
      <protection/>
    </xf>
    <xf numFmtId="168" fontId="24" fillId="0" borderId="38" xfId="229" applyFont="1" applyBorder="1" applyAlignment="1">
      <alignment horizontal="right"/>
      <protection/>
    </xf>
    <xf numFmtId="175" fontId="24" fillId="0" borderId="38" xfId="229" applyNumberFormat="1" applyFont="1" applyBorder="1" applyAlignment="1">
      <alignment horizontal="left"/>
      <protection/>
    </xf>
    <xf numFmtId="175" fontId="28" fillId="0" borderId="37" xfId="229" applyNumberFormat="1" applyFont="1" applyBorder="1" applyAlignment="1">
      <alignment horizontal="left"/>
      <protection/>
    </xf>
    <xf numFmtId="168" fontId="24" fillId="0" borderId="30" xfId="229" applyFont="1" applyBorder="1" applyAlignment="1" quotePrefix="1">
      <alignment horizontal="right"/>
      <protection/>
    </xf>
    <xf numFmtId="168" fontId="24" fillId="0" borderId="19" xfId="229" applyFont="1" applyBorder="1" applyAlignment="1">
      <alignment horizontal="right"/>
      <protection/>
    </xf>
    <xf numFmtId="168" fontId="24" fillId="0" borderId="18" xfId="229" applyFont="1" applyBorder="1" applyAlignment="1">
      <alignment horizontal="right"/>
      <protection/>
    </xf>
    <xf numFmtId="175" fontId="24" fillId="0" borderId="18" xfId="229" applyNumberFormat="1" applyFont="1" applyBorder="1" applyAlignment="1">
      <alignment horizontal="left"/>
      <protection/>
    </xf>
    <xf numFmtId="175" fontId="28" fillId="0" borderId="29" xfId="229" applyNumberFormat="1" applyFont="1" applyBorder="1" applyAlignment="1">
      <alignment horizontal="left"/>
      <protection/>
    </xf>
    <xf numFmtId="168" fontId="28" fillId="0" borderId="30" xfId="229" applyFont="1" applyBorder="1" applyAlignment="1">
      <alignment horizontal="right"/>
      <protection/>
    </xf>
    <xf numFmtId="168" fontId="28" fillId="0" borderId="19" xfId="229" applyFont="1" applyBorder="1" applyAlignment="1">
      <alignment horizontal="right"/>
      <protection/>
    </xf>
    <xf numFmtId="168" fontId="28" fillId="0" borderId="18" xfId="229" applyFont="1" applyBorder="1" applyAlignment="1">
      <alignment horizontal="right"/>
      <protection/>
    </xf>
    <xf numFmtId="175" fontId="28" fillId="0" borderId="18" xfId="229" applyNumberFormat="1" applyFont="1" applyBorder="1" applyAlignment="1">
      <alignment horizontal="left"/>
      <protection/>
    </xf>
    <xf numFmtId="175" fontId="28" fillId="0" borderId="29" xfId="229" applyNumberFormat="1" applyFont="1" applyBorder="1" applyAlignment="1">
      <alignment horizontal="center"/>
      <protection/>
    </xf>
    <xf numFmtId="168" fontId="28" fillId="0" borderId="30" xfId="229" applyFont="1" applyBorder="1" applyAlignment="1" quotePrefix="1">
      <alignment horizontal="right"/>
      <protection/>
    </xf>
    <xf numFmtId="168" fontId="24" fillId="0" borderId="19" xfId="229" applyFont="1" applyBorder="1" applyAlignment="1" quotePrefix="1">
      <alignment horizontal="right"/>
      <protection/>
    </xf>
    <xf numFmtId="168" fontId="24" fillId="0" borderId="18" xfId="229" applyFont="1" applyBorder="1" applyAlignment="1" quotePrefix="1">
      <alignment horizontal="right"/>
      <protection/>
    </xf>
    <xf numFmtId="168" fontId="24" fillId="0" borderId="18" xfId="229" applyFont="1" applyBorder="1">
      <alignment/>
      <protection/>
    </xf>
    <xf numFmtId="168" fontId="28" fillId="0" borderId="29" xfId="229" applyFont="1" applyBorder="1" applyAlignment="1">
      <alignment horizontal="left"/>
      <protection/>
    </xf>
    <xf numFmtId="168" fontId="13" fillId="34" borderId="25" xfId="261" applyNumberFormat="1" applyFont="1" applyFill="1" applyBorder="1" applyAlignment="1" quotePrefix="1">
      <alignment horizontal="center"/>
      <protection/>
    </xf>
    <xf numFmtId="168" fontId="13" fillId="34" borderId="25" xfId="261" applyNumberFormat="1" applyFont="1" applyFill="1" applyBorder="1" applyAlignment="1">
      <alignment horizontal="center"/>
      <protection/>
    </xf>
    <xf numFmtId="168" fontId="13" fillId="34" borderId="26" xfId="261" applyNumberFormat="1" applyFont="1" applyFill="1" applyBorder="1" applyAlignment="1">
      <alignment horizontal="center"/>
      <protection/>
    </xf>
    <xf numFmtId="168" fontId="13" fillId="34" borderId="65" xfId="261" applyNumberFormat="1" applyFont="1" applyFill="1" applyBorder="1">
      <alignment/>
      <protection/>
    </xf>
    <xf numFmtId="168" fontId="13" fillId="34" borderId="69" xfId="261" applyNumberFormat="1" applyFont="1" applyFill="1" applyBorder="1" applyAlignment="1">
      <alignment horizontal="left"/>
      <protection/>
    </xf>
    <xf numFmtId="0" fontId="8" fillId="0" borderId="0" xfId="235" applyFont="1" applyFill="1">
      <alignment/>
      <protection/>
    </xf>
    <xf numFmtId="0" fontId="8" fillId="0" borderId="0" xfId="187" applyFont="1" applyFill="1">
      <alignment/>
      <protection/>
    </xf>
    <xf numFmtId="169" fontId="8" fillId="0" borderId="0" xfId="162" applyNumberFormat="1" applyFont="1" applyFill="1" applyBorder="1" applyAlignment="1">
      <alignment horizontal="right"/>
      <protection/>
    </xf>
    <xf numFmtId="169" fontId="8" fillId="0" borderId="45" xfId="162" applyNumberFormat="1" applyFont="1" applyFill="1" applyBorder="1" applyAlignment="1">
      <alignment horizontal="right"/>
      <protection/>
    </xf>
    <xf numFmtId="169" fontId="8" fillId="0" borderId="44" xfId="162" applyNumberFormat="1" applyFont="1" applyFill="1" applyBorder="1" applyAlignment="1">
      <alignment horizontal="right"/>
      <protection/>
    </xf>
    <xf numFmtId="169" fontId="8" fillId="0" borderId="44" xfId="162" applyNumberFormat="1" applyFont="1" applyFill="1" applyBorder="1">
      <alignment/>
      <protection/>
    </xf>
    <xf numFmtId="0" fontId="8" fillId="0" borderId="79" xfId="235" applyFont="1" applyFill="1" applyBorder="1">
      <alignment/>
      <protection/>
    </xf>
    <xf numFmtId="0" fontId="8" fillId="0" borderId="83" xfId="235" applyFont="1" applyFill="1" applyBorder="1">
      <alignment/>
      <protection/>
    </xf>
    <xf numFmtId="169" fontId="8" fillId="0" borderId="18" xfId="162" applyNumberFormat="1" applyFont="1" applyBorder="1" applyAlignment="1">
      <alignment horizontal="right"/>
      <protection/>
    </xf>
    <xf numFmtId="169" fontId="8" fillId="0" borderId="18" xfId="162" applyNumberFormat="1" applyFont="1" applyBorder="1">
      <alignment/>
      <protection/>
    </xf>
    <xf numFmtId="0" fontId="8" fillId="0" borderId="0" xfId="235" applyFont="1" applyFill="1" applyBorder="1">
      <alignment/>
      <protection/>
    </xf>
    <xf numFmtId="0" fontId="8" fillId="0" borderId="31" xfId="235" applyFont="1" applyFill="1" applyBorder="1">
      <alignment/>
      <protection/>
    </xf>
    <xf numFmtId="0" fontId="8" fillId="0" borderId="53" xfId="235" applyFont="1" applyFill="1" applyBorder="1">
      <alignment/>
      <protection/>
    </xf>
    <xf numFmtId="0" fontId="8" fillId="0" borderId="77" xfId="235" applyFont="1" applyFill="1" applyBorder="1">
      <alignment/>
      <protection/>
    </xf>
    <xf numFmtId="0" fontId="8" fillId="0" borderId="13" xfId="235" applyFont="1" applyFill="1" applyBorder="1">
      <alignment/>
      <protection/>
    </xf>
    <xf numFmtId="0" fontId="8" fillId="0" borderId="86" xfId="235" applyFont="1" applyFill="1" applyBorder="1">
      <alignment/>
      <protection/>
    </xf>
    <xf numFmtId="169" fontId="8" fillId="0" borderId="0" xfId="162" applyNumberFormat="1" applyFont="1" applyBorder="1" applyAlignment="1" quotePrefix="1">
      <alignment horizontal="right"/>
      <protection/>
    </xf>
    <xf numFmtId="0" fontId="8" fillId="0" borderId="20" xfId="235" applyFont="1" applyFill="1" applyBorder="1">
      <alignment/>
      <protection/>
    </xf>
    <xf numFmtId="2" fontId="8" fillId="0" borderId="0" xfId="235" applyNumberFormat="1" applyFont="1" applyFill="1">
      <alignment/>
      <protection/>
    </xf>
    <xf numFmtId="169" fontId="8" fillId="0" borderId="40" xfId="162" applyNumberFormat="1" applyFont="1" applyBorder="1" applyAlignment="1" quotePrefix="1">
      <alignment horizontal="right"/>
      <protection/>
    </xf>
    <xf numFmtId="0" fontId="13" fillId="0" borderId="0" xfId="162" applyFont="1" applyFill="1" applyBorder="1">
      <alignment/>
      <protection/>
    </xf>
    <xf numFmtId="0" fontId="13" fillId="33" borderId="42" xfId="162" applyFont="1" applyFill="1" applyBorder="1">
      <alignment/>
      <protection/>
    </xf>
    <xf numFmtId="0" fontId="13" fillId="33" borderId="27" xfId="162" applyFont="1" applyFill="1" applyBorder="1" applyAlignment="1">
      <alignment horizontal="center"/>
      <protection/>
    </xf>
    <xf numFmtId="0" fontId="13" fillId="0" borderId="0" xfId="235" applyFont="1" applyFill="1" applyBorder="1" applyAlignment="1">
      <alignment horizontal="center"/>
      <protection/>
    </xf>
    <xf numFmtId="0" fontId="15" fillId="0" borderId="0" xfId="235" applyFont="1" applyFill="1" applyBorder="1" applyAlignment="1">
      <alignment horizontal="right"/>
      <protection/>
    </xf>
    <xf numFmtId="0" fontId="6" fillId="0" borderId="0" xfId="235" applyFont="1" applyFill="1" applyAlignment="1">
      <alignment horizontal="center"/>
      <protection/>
    </xf>
    <xf numFmtId="0" fontId="13" fillId="0" borderId="0" xfId="235" applyFont="1" applyFill="1" applyAlignment="1">
      <alignment horizontal="center"/>
      <protection/>
    </xf>
    <xf numFmtId="0" fontId="8" fillId="0" borderId="0" xfId="232" applyFont="1">
      <alignment/>
      <protection/>
    </xf>
    <xf numFmtId="172" fontId="11" fillId="0" borderId="0" xfId="160" applyNumberFormat="1" applyFont="1">
      <alignment/>
      <protection/>
    </xf>
    <xf numFmtId="168" fontId="11" fillId="0" borderId="0" xfId="160" applyNumberFormat="1" applyFont="1">
      <alignment/>
      <protection/>
    </xf>
    <xf numFmtId="168" fontId="8" fillId="0" borderId="0" xfId="160" applyNumberFormat="1" applyFont="1" applyFill="1">
      <alignment/>
      <protection/>
    </xf>
    <xf numFmtId="168" fontId="8" fillId="0" borderId="0" xfId="160" applyNumberFormat="1" applyFont="1">
      <alignment/>
      <protection/>
    </xf>
    <xf numFmtId="169" fontId="8" fillId="0" borderId="0" xfId="160" applyNumberFormat="1" applyFont="1">
      <alignment/>
      <protection/>
    </xf>
    <xf numFmtId="2" fontId="13" fillId="0" borderId="78" xfId="230" applyNumberFormat="1" applyFont="1" applyBorder="1">
      <alignment/>
      <protection/>
    </xf>
    <xf numFmtId="2" fontId="13" fillId="0" borderId="44" xfId="230" applyNumberFormat="1" applyFont="1" applyBorder="1">
      <alignment/>
      <protection/>
    </xf>
    <xf numFmtId="168" fontId="13" fillId="0" borderId="83" xfId="160" applyNumberFormat="1" applyFont="1" applyBorder="1" applyAlignment="1">
      <alignment horizontal="center"/>
      <protection/>
    </xf>
    <xf numFmtId="2" fontId="8" fillId="0" borderId="42" xfId="230" applyNumberFormat="1" applyFont="1" applyBorder="1" applyAlignment="1" quotePrefix="1">
      <alignment horizontal="right"/>
      <protection/>
    </xf>
    <xf numFmtId="2" fontId="8" fillId="0" borderId="50" xfId="230" applyNumberFormat="1" applyFont="1" applyBorder="1" applyAlignment="1" quotePrefix="1">
      <alignment horizontal="right"/>
      <protection/>
    </xf>
    <xf numFmtId="2" fontId="8" fillId="0" borderId="27" xfId="230" applyNumberFormat="1" applyFont="1" applyBorder="1">
      <alignment/>
      <protection/>
    </xf>
    <xf numFmtId="2" fontId="8" fillId="0" borderId="27" xfId="230" applyNumberFormat="1" applyFont="1" applyFill="1" applyBorder="1">
      <alignment/>
      <protection/>
    </xf>
    <xf numFmtId="168" fontId="8" fillId="0" borderId="49" xfId="160" applyNumberFormat="1" applyFont="1" applyBorder="1" applyAlignment="1">
      <alignment horizontal="left"/>
      <protection/>
    </xf>
    <xf numFmtId="2" fontId="8" fillId="0" borderId="42" xfId="230" applyNumberFormat="1" applyFont="1" applyBorder="1">
      <alignment/>
      <protection/>
    </xf>
    <xf numFmtId="2" fontId="8" fillId="0" borderId="50" xfId="230" applyNumberFormat="1" applyFont="1" applyBorder="1">
      <alignment/>
      <protection/>
    </xf>
    <xf numFmtId="0" fontId="13" fillId="34" borderId="87" xfId="232" applyFont="1" applyFill="1" applyBorder="1" applyAlignment="1" quotePrefix="1">
      <alignment horizontal="center"/>
      <protection/>
    </xf>
    <xf numFmtId="168" fontId="13" fillId="34" borderId="85" xfId="160" applyNumberFormat="1" applyFont="1" applyFill="1" applyBorder="1" applyAlignment="1" quotePrefix="1">
      <alignment horizontal="center"/>
      <protection/>
    </xf>
    <xf numFmtId="168" fontId="13" fillId="34" borderId="65" xfId="160" applyNumberFormat="1" applyFont="1" applyFill="1" applyBorder="1" applyAlignment="1" quotePrefix="1">
      <alignment horizontal="center"/>
      <protection/>
    </xf>
    <xf numFmtId="168" fontId="13" fillId="34" borderId="65" xfId="160" applyNumberFormat="1" applyFont="1" applyFill="1" applyBorder="1" applyAlignment="1">
      <alignment horizontal="center"/>
      <protection/>
    </xf>
    <xf numFmtId="168" fontId="13" fillId="34" borderId="88" xfId="160" applyNumberFormat="1" applyFont="1" applyFill="1" applyBorder="1" applyAlignment="1">
      <alignment horizontal="center"/>
      <protection/>
    </xf>
    <xf numFmtId="0" fontId="2" fillId="0" borderId="0" xfId="134" applyFont="1">
      <alignment/>
      <protection/>
    </xf>
    <xf numFmtId="169" fontId="13" fillId="0" borderId="45" xfId="134" applyNumberFormat="1" applyFont="1" applyFill="1" applyBorder="1" applyAlignment="1">
      <alignment horizontal="center"/>
      <protection/>
    </xf>
    <xf numFmtId="169" fontId="13" fillId="0" borderId="64" xfId="134" applyNumberFormat="1" applyFont="1" applyFill="1" applyBorder="1" applyAlignment="1">
      <alignment horizontal="center"/>
      <protection/>
    </xf>
    <xf numFmtId="169" fontId="13" fillId="0" borderId="44" xfId="134" applyNumberFormat="1" applyFont="1" applyFill="1" applyBorder="1" applyAlignment="1">
      <alignment horizontal="center"/>
      <protection/>
    </xf>
    <xf numFmtId="164" fontId="13" fillId="0" borderId="43" xfId="160" applyNumberFormat="1" applyFont="1" applyFill="1" applyBorder="1" applyAlignment="1" applyProtection="1">
      <alignment horizontal="left"/>
      <protection/>
    </xf>
    <xf numFmtId="169" fontId="8" fillId="0" borderId="42" xfId="134" applyNumberFormat="1" applyFont="1" applyFill="1" applyBorder="1" applyAlignment="1">
      <alignment horizontal="center"/>
      <protection/>
    </xf>
    <xf numFmtId="169" fontId="8" fillId="0" borderId="51" xfId="134" applyNumberFormat="1" applyFont="1" applyFill="1" applyBorder="1" applyAlignment="1">
      <alignment horizontal="center"/>
      <protection/>
    </xf>
    <xf numFmtId="169" fontId="8" fillId="0" borderId="27" xfId="134" applyNumberFormat="1" applyFont="1" applyFill="1" applyBorder="1" applyAlignment="1">
      <alignment horizontal="center"/>
      <protection/>
    </xf>
    <xf numFmtId="164" fontId="8" fillId="0" borderId="70" xfId="244" applyNumberFormat="1" applyFont="1" applyFill="1" applyBorder="1" applyAlignment="1" applyProtection="1">
      <alignment horizontal="left"/>
      <protection/>
    </xf>
    <xf numFmtId="164" fontId="13" fillId="36" borderId="42" xfId="244" applyNumberFormat="1" applyFont="1" applyFill="1" applyBorder="1" applyAlignment="1" applyProtection="1">
      <alignment horizontal="center" vertical="center" wrapText="1"/>
      <protection/>
    </xf>
    <xf numFmtId="164" fontId="13" fillId="36" borderId="51" xfId="244" applyNumberFormat="1" applyFont="1" applyFill="1" applyBorder="1" applyAlignment="1" applyProtection="1">
      <alignment horizontal="center" vertical="center" wrapText="1"/>
      <protection/>
    </xf>
    <xf numFmtId="164" fontId="13" fillId="36" borderId="27" xfId="244" applyNumberFormat="1" applyFont="1" applyFill="1" applyBorder="1" applyAlignment="1" applyProtection="1">
      <alignment horizontal="center" vertical="center" wrapText="1"/>
      <protection/>
    </xf>
    <xf numFmtId="0" fontId="13" fillId="36" borderId="84" xfId="134" applyFont="1" applyFill="1" applyBorder="1" applyAlignment="1">
      <alignment horizontal="center"/>
      <protection/>
    </xf>
    <xf numFmtId="164" fontId="8" fillId="0" borderId="0" xfId="244" applyNumberFormat="1" applyFont="1">
      <alignment/>
      <protection/>
    </xf>
    <xf numFmtId="164" fontId="6" fillId="0" borderId="0" xfId="160" applyNumberFormat="1" applyFont="1" applyBorder="1" applyAlignment="1" applyProtection="1">
      <alignment horizontal="center" vertical="center"/>
      <protection/>
    </xf>
    <xf numFmtId="169" fontId="2" fillId="0" borderId="0" xfId="134" applyNumberFormat="1" applyFont="1">
      <alignment/>
      <protection/>
    </xf>
    <xf numFmtId="164" fontId="7" fillId="0" borderId="0" xfId="247" applyNumberFormat="1">
      <alignment/>
      <protection/>
    </xf>
    <xf numFmtId="169" fontId="6" fillId="0" borderId="44" xfId="247" applyNumberFormat="1" applyFont="1" applyFill="1" applyBorder="1" applyAlignment="1">
      <alignment/>
      <protection/>
    </xf>
    <xf numFmtId="164" fontId="13" fillId="0" borderId="43" xfId="247" applyNumberFormat="1" applyFont="1" applyFill="1" applyBorder="1" applyAlignment="1">
      <alignment horizontal="left"/>
      <protection/>
    </xf>
    <xf numFmtId="169" fontId="4" fillId="0" borderId="27" xfId="247" applyNumberFormat="1" applyFont="1" applyFill="1" applyBorder="1" applyAlignment="1">
      <alignment/>
      <protection/>
    </xf>
    <xf numFmtId="164" fontId="8" fillId="0" borderId="70" xfId="247" applyNumberFormat="1" applyFont="1" applyFill="1" applyBorder="1" applyAlignment="1">
      <alignment horizontal="left"/>
      <protection/>
    </xf>
    <xf numFmtId="0" fontId="13" fillId="36" borderId="42" xfId="134" applyFont="1" applyFill="1" applyBorder="1" applyAlignment="1">
      <alignment horizontal="center" vertical="center" wrapText="1"/>
      <protection/>
    </xf>
    <xf numFmtId="0" fontId="13" fillId="36" borderId="51" xfId="134" applyFont="1" applyFill="1" applyBorder="1" applyAlignment="1">
      <alignment horizontal="center" vertical="center" wrapText="1"/>
      <protection/>
    </xf>
    <xf numFmtId="0" fontId="13" fillId="36" borderId="27" xfId="134" applyFont="1" applyFill="1" applyBorder="1" applyAlignment="1">
      <alignment horizontal="center" vertical="center" wrapText="1"/>
      <protection/>
    </xf>
    <xf numFmtId="164" fontId="13" fillId="36" borderId="27" xfId="247" applyNumberFormat="1" applyFont="1" applyFill="1" applyBorder="1" applyAlignment="1">
      <alignment/>
      <protection/>
    </xf>
    <xf numFmtId="164" fontId="13" fillId="36" borderId="84" xfId="247" applyNumberFormat="1" applyFont="1" applyFill="1" applyBorder="1" applyAlignment="1">
      <alignment horizontal="center"/>
      <protection/>
    </xf>
    <xf numFmtId="164" fontId="4" fillId="0" borderId="0" xfId="247" applyNumberFormat="1" applyFont="1" applyBorder="1" applyAlignment="1">
      <alignment/>
      <protection/>
    </xf>
    <xf numFmtId="172" fontId="8" fillId="37" borderId="0" xfId="134" applyNumberFormat="1" applyFont="1" applyFill="1" applyBorder="1" applyAlignment="1">
      <alignment horizontal="right"/>
      <protection/>
    </xf>
    <xf numFmtId="172" fontId="8" fillId="37" borderId="0" xfId="134" applyNumberFormat="1" applyFont="1" applyFill="1" applyBorder="1">
      <alignment/>
      <protection/>
    </xf>
    <xf numFmtId="0" fontId="8" fillId="0" borderId="0" xfId="134" applyFont="1" applyAlignment="1">
      <alignment horizontal="left"/>
      <protection/>
    </xf>
    <xf numFmtId="0" fontId="8" fillId="0" borderId="0" xfId="134" applyFont="1" applyBorder="1" applyAlignment="1" quotePrefix="1">
      <alignment/>
      <protection/>
    </xf>
    <xf numFmtId="0" fontId="8" fillId="0" borderId="0" xfId="134" applyFont="1" applyAlignment="1" quotePrefix="1">
      <alignment/>
      <protection/>
    </xf>
    <xf numFmtId="0" fontId="8" fillId="0" borderId="0" xfId="134" applyFont="1" applyAlignment="1" quotePrefix="1">
      <alignment horizontal="left"/>
      <protection/>
    </xf>
    <xf numFmtId="168" fontId="13" fillId="0" borderId="39" xfId="231" applyFont="1" applyFill="1" applyBorder="1" applyAlignment="1">
      <alignment horizontal="right"/>
      <protection/>
    </xf>
    <xf numFmtId="168" fontId="13" fillId="0" borderId="61" xfId="231" applyFont="1" applyFill="1" applyBorder="1" applyAlignment="1">
      <alignment horizontal="right"/>
      <protection/>
    </xf>
    <xf numFmtId="168" fontId="13" fillId="37" borderId="38" xfId="231" applyFont="1" applyFill="1" applyBorder="1" applyAlignment="1">
      <alignment horizontal="right"/>
      <protection/>
    </xf>
    <xf numFmtId="168" fontId="13" fillId="37" borderId="38" xfId="231" applyFont="1" applyFill="1" applyBorder="1">
      <alignment/>
      <protection/>
    </xf>
    <xf numFmtId="0" fontId="8" fillId="0" borderId="61" xfId="134" applyFont="1" applyBorder="1">
      <alignment/>
      <protection/>
    </xf>
    <xf numFmtId="0" fontId="13" fillId="0" borderId="59" xfId="134" applyFont="1" applyBorder="1" applyAlignment="1" quotePrefix="1">
      <alignment horizontal="left"/>
      <protection/>
    </xf>
    <xf numFmtId="168" fontId="8" fillId="0" borderId="30" xfId="231" applyFont="1" applyFill="1" applyBorder="1" applyAlignment="1">
      <alignment horizontal="right"/>
      <protection/>
    </xf>
    <xf numFmtId="168" fontId="8" fillId="0" borderId="20" xfId="231" applyFont="1" applyFill="1" applyBorder="1" applyAlignment="1">
      <alignment horizontal="right"/>
      <protection/>
    </xf>
    <xf numFmtId="168" fontId="8" fillId="37" borderId="18" xfId="231" applyFont="1" applyFill="1" applyBorder="1" applyAlignment="1">
      <alignment horizontal="right"/>
      <protection/>
    </xf>
    <xf numFmtId="168" fontId="8" fillId="37" borderId="18" xfId="231" applyFont="1" applyFill="1" applyBorder="1">
      <alignment/>
      <protection/>
    </xf>
    <xf numFmtId="0" fontId="8" fillId="0" borderId="20" xfId="134" applyFont="1" applyBorder="1">
      <alignment/>
      <protection/>
    </xf>
    <xf numFmtId="0" fontId="8" fillId="0" borderId="31" xfId="134" applyFont="1" applyBorder="1" applyAlignment="1" quotePrefix="1">
      <alignment horizontal="left"/>
      <protection/>
    </xf>
    <xf numFmtId="168" fontId="8" fillId="0" borderId="56" xfId="231" applyFont="1" applyFill="1" applyBorder="1" applyAlignment="1">
      <alignment horizontal="right"/>
      <protection/>
    </xf>
    <xf numFmtId="168" fontId="8" fillId="37" borderId="11" xfId="231" applyFont="1" applyFill="1" applyBorder="1" applyAlignment="1">
      <alignment horizontal="right"/>
      <protection/>
    </xf>
    <xf numFmtId="0" fontId="8" fillId="0" borderId="14" xfId="134" applyFont="1" applyBorder="1">
      <alignment/>
      <protection/>
    </xf>
    <xf numFmtId="0" fontId="8" fillId="0" borderId="86" xfId="134" applyFont="1" applyBorder="1" applyAlignment="1" quotePrefix="1">
      <alignment horizontal="left"/>
      <protection/>
    </xf>
    <xf numFmtId="168" fontId="8" fillId="0" borderId="58" xfId="231" applyFont="1" applyFill="1" applyBorder="1" applyAlignment="1">
      <alignment horizontal="right"/>
      <protection/>
    </xf>
    <xf numFmtId="168" fontId="8" fillId="0" borderId="25" xfId="231" applyFont="1" applyFill="1" applyBorder="1" applyAlignment="1">
      <alignment horizontal="right"/>
      <protection/>
    </xf>
    <xf numFmtId="168" fontId="8" fillId="37" borderId="25" xfId="231" applyFont="1" applyFill="1" applyBorder="1" applyAlignment="1">
      <alignment horizontal="right"/>
      <protection/>
    </xf>
    <xf numFmtId="168" fontId="8" fillId="37" borderId="25" xfId="231" applyFont="1" applyFill="1" applyBorder="1">
      <alignment/>
      <protection/>
    </xf>
    <xf numFmtId="168" fontId="4" fillId="0" borderId="40" xfId="231" applyFont="1" applyFill="1" applyBorder="1">
      <alignment/>
      <protection/>
    </xf>
    <xf numFmtId="168" fontId="4" fillId="0" borderId="14" xfId="231" applyFont="1" applyFill="1" applyBorder="1">
      <alignment/>
      <protection/>
    </xf>
    <xf numFmtId="168" fontId="8" fillId="37" borderId="20" xfId="231" applyFont="1" applyFill="1" applyBorder="1" applyAlignment="1">
      <alignment horizontal="right"/>
      <protection/>
    </xf>
    <xf numFmtId="168" fontId="4" fillId="37" borderId="11" xfId="231" applyFont="1" applyFill="1" applyBorder="1">
      <alignment/>
      <protection/>
    </xf>
    <xf numFmtId="168" fontId="8" fillId="37" borderId="11" xfId="231" applyFont="1" applyFill="1" applyBorder="1">
      <alignment/>
      <protection/>
    </xf>
    <xf numFmtId="0" fontId="13" fillId="0" borderId="86" xfId="134" applyFont="1" applyFill="1" applyBorder="1">
      <alignment/>
      <protection/>
    </xf>
    <xf numFmtId="0" fontId="8" fillId="0" borderId="77" xfId="134" applyFont="1" applyBorder="1">
      <alignment/>
      <protection/>
    </xf>
    <xf numFmtId="0" fontId="8" fillId="0" borderId="20" xfId="134" applyFont="1" applyBorder="1" applyAlignment="1" quotePrefix="1">
      <alignment horizontal="left"/>
      <protection/>
    </xf>
    <xf numFmtId="0" fontId="8" fillId="0" borderId="31" xfId="134" applyFont="1" applyBorder="1">
      <alignment/>
      <protection/>
    </xf>
    <xf numFmtId="169" fontId="8" fillId="0" borderId="30" xfId="231" applyNumberFormat="1" applyFont="1" applyFill="1" applyBorder="1" applyAlignment="1">
      <alignment horizontal="right"/>
      <protection/>
    </xf>
    <xf numFmtId="169" fontId="8" fillId="0" borderId="20" xfId="231" applyNumberFormat="1" applyFont="1" applyFill="1" applyBorder="1" applyAlignment="1">
      <alignment horizontal="right"/>
      <protection/>
    </xf>
    <xf numFmtId="169" fontId="8" fillId="37" borderId="20" xfId="231" applyNumberFormat="1" applyFont="1" applyFill="1" applyBorder="1" applyAlignment="1">
      <alignment horizontal="right"/>
      <protection/>
    </xf>
    <xf numFmtId="169" fontId="8" fillId="37" borderId="18" xfId="231" applyNumberFormat="1" applyFont="1" applyFill="1" applyBorder="1" applyAlignment="1">
      <alignment horizontal="right"/>
      <protection/>
    </xf>
    <xf numFmtId="168" fontId="13" fillId="0" borderId="56" xfId="231" applyFont="1" applyFill="1" applyBorder="1" applyAlignment="1">
      <alignment horizontal="right"/>
      <protection/>
    </xf>
    <xf numFmtId="168" fontId="13" fillId="0" borderId="20" xfId="231" applyFont="1" applyFill="1" applyBorder="1" applyAlignment="1">
      <alignment horizontal="right"/>
      <protection/>
    </xf>
    <xf numFmtId="168" fontId="13" fillId="37" borderId="18" xfId="231" applyFont="1" applyFill="1" applyBorder="1">
      <alignment/>
      <protection/>
    </xf>
    <xf numFmtId="0" fontId="42" fillId="0" borderId="20" xfId="134" applyFont="1" applyBorder="1">
      <alignment/>
      <protection/>
    </xf>
    <xf numFmtId="0" fontId="13" fillId="0" borderId="31" xfId="134" applyFont="1" applyBorder="1">
      <alignment/>
      <protection/>
    </xf>
    <xf numFmtId="168" fontId="4" fillId="0" borderId="57" xfId="231" applyFont="1" applyFill="1" applyBorder="1">
      <alignment/>
      <protection/>
    </xf>
    <xf numFmtId="168" fontId="4" fillId="37" borderId="57" xfId="231" applyFont="1" applyFill="1" applyBorder="1">
      <alignment/>
      <protection/>
    </xf>
    <xf numFmtId="168" fontId="4" fillId="37" borderId="25" xfId="231" applyFont="1" applyFill="1" applyBorder="1">
      <alignment/>
      <protection/>
    </xf>
    <xf numFmtId="0" fontId="8" fillId="0" borderId="57" xfId="134" applyFont="1" applyBorder="1">
      <alignment/>
      <protection/>
    </xf>
    <xf numFmtId="168" fontId="8" fillId="0" borderId="40" xfId="231" applyFont="1" applyFill="1" applyBorder="1" applyAlignment="1">
      <alignment horizontal="right"/>
      <protection/>
    </xf>
    <xf numFmtId="168" fontId="8" fillId="0" borderId="14" xfId="231" applyFont="1" applyFill="1" applyBorder="1" applyAlignment="1">
      <alignment horizontal="right"/>
      <protection/>
    </xf>
    <xf numFmtId="168" fontId="8" fillId="37" borderId="14" xfId="231" applyFont="1" applyFill="1" applyBorder="1" applyAlignment="1">
      <alignment horizontal="right"/>
      <protection/>
    </xf>
    <xf numFmtId="0" fontId="8" fillId="0" borderId="86" xfId="134" applyFont="1" applyBorder="1">
      <alignment/>
      <protection/>
    </xf>
    <xf numFmtId="168" fontId="8" fillId="0" borderId="32" xfId="231" applyFont="1" applyFill="1" applyBorder="1" applyAlignment="1">
      <alignment horizontal="right"/>
      <protection/>
    </xf>
    <xf numFmtId="168" fontId="11" fillId="0" borderId="0" xfId="231" applyBorder="1">
      <alignment/>
      <protection/>
    </xf>
    <xf numFmtId="168" fontId="8" fillId="37" borderId="57" xfId="231" applyFont="1" applyFill="1" applyBorder="1" applyAlignment="1">
      <alignment horizontal="right"/>
      <protection/>
    </xf>
    <xf numFmtId="168" fontId="8" fillId="0" borderId="0" xfId="231" applyFont="1" applyFill="1" applyBorder="1" applyAlignment="1">
      <alignment horizontal="right"/>
      <protection/>
    </xf>
    <xf numFmtId="168" fontId="13" fillId="0" borderId="30" xfId="231" applyFont="1" applyFill="1" applyBorder="1" applyAlignment="1">
      <alignment horizontal="right"/>
      <protection/>
    </xf>
    <xf numFmtId="168" fontId="13" fillId="0" borderId="0" xfId="231" applyFont="1" applyFill="1" applyBorder="1" applyAlignment="1">
      <alignment horizontal="right"/>
      <protection/>
    </xf>
    <xf numFmtId="168" fontId="13" fillId="0" borderId="18" xfId="231" applyFont="1" applyFill="1" applyBorder="1">
      <alignment/>
      <protection/>
    </xf>
    <xf numFmtId="0" fontId="8" fillId="0" borderId="40" xfId="134" applyFont="1" applyBorder="1">
      <alignment/>
      <protection/>
    </xf>
    <xf numFmtId="0" fontId="8" fillId="0" borderId="13" xfId="134" applyFont="1" applyBorder="1">
      <alignment/>
      <protection/>
    </xf>
    <xf numFmtId="0" fontId="8" fillId="0" borderId="11" xfId="134" applyFont="1" applyBorder="1">
      <alignment/>
      <protection/>
    </xf>
    <xf numFmtId="175" fontId="13" fillId="34" borderId="42" xfId="134" applyNumberFormat="1" applyFont="1" applyFill="1" applyBorder="1" applyAlignment="1" quotePrefix="1">
      <alignment horizontal="center"/>
      <protection/>
    </xf>
    <xf numFmtId="175" fontId="13" fillId="34" borderId="27" xfId="134" applyNumberFormat="1" applyFont="1" applyFill="1" applyBorder="1" applyAlignment="1" quotePrefix="1">
      <alignment horizontal="center"/>
      <protection/>
    </xf>
    <xf numFmtId="175" fontId="13" fillId="34" borderId="25" xfId="134" applyNumberFormat="1" applyFont="1" applyFill="1" applyBorder="1" applyAlignment="1" quotePrefix="1">
      <alignment horizontal="center"/>
      <protection/>
    </xf>
    <xf numFmtId="0" fontId="8" fillId="34" borderId="57" xfId="134" applyFont="1" applyFill="1" applyBorder="1">
      <alignment/>
      <protection/>
    </xf>
    <xf numFmtId="0" fontId="8" fillId="34" borderId="77" xfId="134" applyFont="1" applyFill="1" applyBorder="1">
      <alignment/>
      <protection/>
    </xf>
    <xf numFmtId="168" fontId="13" fillId="34" borderId="32" xfId="134" applyNumberFormat="1" applyFont="1" applyFill="1" applyBorder="1" applyAlignment="1" quotePrefix="1">
      <alignment horizontal="centerContinuous"/>
      <protection/>
    </xf>
    <xf numFmtId="168" fontId="13" fillId="34" borderId="25" xfId="134" applyNumberFormat="1" applyFont="1" applyFill="1" applyBorder="1" applyAlignment="1" quotePrefix="1">
      <alignment horizontal="centerContinuous"/>
      <protection/>
    </xf>
    <xf numFmtId="0" fontId="13" fillId="34" borderId="18" xfId="134" applyFont="1" applyFill="1" applyBorder="1" applyAlignment="1">
      <alignment horizontal="center"/>
      <protection/>
    </xf>
    <xf numFmtId="0" fontId="8" fillId="34" borderId="20" xfId="134" applyFont="1" applyFill="1" applyBorder="1">
      <alignment/>
      <protection/>
    </xf>
    <xf numFmtId="0" fontId="8" fillId="34" borderId="31" xfId="134" applyFont="1" applyFill="1" applyBorder="1">
      <alignment/>
      <protection/>
    </xf>
    <xf numFmtId="0" fontId="13" fillId="34" borderId="87" xfId="134" applyFont="1" applyFill="1" applyBorder="1" applyAlignment="1" quotePrefix="1">
      <alignment horizontal="centerContinuous"/>
      <protection/>
    </xf>
    <xf numFmtId="0" fontId="13" fillId="34" borderId="65" xfId="134" applyFont="1" applyFill="1" applyBorder="1" applyAlignment="1" quotePrefix="1">
      <alignment horizontal="centerContinuous"/>
      <protection/>
    </xf>
    <xf numFmtId="0" fontId="8" fillId="34" borderId="65" xfId="134" applyFont="1" applyFill="1" applyBorder="1">
      <alignment/>
      <protection/>
    </xf>
    <xf numFmtId="0" fontId="8" fillId="34" borderId="71" xfId="134" applyFont="1" applyFill="1" applyBorder="1">
      <alignment/>
      <protection/>
    </xf>
    <xf numFmtId="0" fontId="42" fillId="34" borderId="89" xfId="134" applyFont="1" applyFill="1" applyBorder="1">
      <alignment/>
      <protection/>
    </xf>
    <xf numFmtId="0" fontId="13" fillId="0" borderId="0" xfId="134" applyFont="1" applyFill="1" applyAlignment="1" quotePrefix="1">
      <alignment horizontal="centerContinuous"/>
      <protection/>
    </xf>
    <xf numFmtId="0" fontId="6" fillId="0" borderId="0" xfId="134" applyFont="1" applyFill="1" applyAlignment="1" quotePrefix="1">
      <alignment horizontal="centerContinuous"/>
      <protection/>
    </xf>
    <xf numFmtId="0" fontId="6" fillId="0" borderId="0" xfId="134" applyFont="1" applyFill="1" applyAlignment="1">
      <alignment horizontal="centerContinuous"/>
      <protection/>
    </xf>
    <xf numFmtId="168" fontId="11" fillId="0" borderId="0" xfId="150" applyNumberFormat="1" applyFont="1" applyFill="1">
      <alignment/>
      <protection/>
    </xf>
    <xf numFmtId="168" fontId="2" fillId="0" borderId="0" xfId="134" applyNumberFormat="1" applyFill="1">
      <alignment/>
      <protection/>
    </xf>
    <xf numFmtId="2" fontId="8" fillId="0" borderId="0" xfId="134" applyNumberFormat="1" applyFont="1" applyFill="1">
      <alignment/>
      <protection/>
    </xf>
    <xf numFmtId="168" fontId="8" fillId="0" borderId="0" xfId="134" applyNumberFormat="1" applyFont="1" applyFill="1" applyAlignment="1">
      <alignment horizontal="left"/>
      <protection/>
    </xf>
    <xf numFmtId="168" fontId="4" fillId="0" borderId="0" xfId="150" applyNumberFormat="1" applyFont="1" applyFill="1">
      <alignment/>
      <protection/>
    </xf>
    <xf numFmtId="168" fontId="4" fillId="0" borderId="0" xfId="134" applyNumberFormat="1" applyFont="1" applyFill="1">
      <alignment/>
      <protection/>
    </xf>
    <xf numFmtId="168" fontId="2" fillId="37" borderId="0" xfId="134" applyNumberFormat="1" applyFill="1">
      <alignment/>
      <protection/>
    </xf>
    <xf numFmtId="168" fontId="8" fillId="0" borderId="0" xfId="134" applyNumberFormat="1" applyFont="1" applyFill="1" applyBorder="1" applyAlignment="1" quotePrefix="1">
      <alignment/>
      <protection/>
    </xf>
    <xf numFmtId="168" fontId="4" fillId="37" borderId="0" xfId="134" applyNumberFormat="1" applyFont="1" applyFill="1">
      <alignment/>
      <protection/>
    </xf>
    <xf numFmtId="168" fontId="8" fillId="0" borderId="0" xfId="134" applyNumberFormat="1" applyFont="1" applyFill="1" applyAlignment="1" quotePrefix="1">
      <alignment/>
      <protection/>
    </xf>
    <xf numFmtId="168" fontId="13" fillId="0" borderId="39" xfId="234" applyFont="1" applyFill="1" applyBorder="1" applyAlignment="1">
      <alignment horizontal="right"/>
      <protection/>
    </xf>
    <xf numFmtId="168" fontId="13" fillId="0" borderId="61" xfId="234" applyFont="1" applyFill="1" applyBorder="1" applyAlignment="1">
      <alignment horizontal="right"/>
      <protection/>
    </xf>
    <xf numFmtId="168" fontId="13" fillId="0" borderId="38" xfId="234" applyFont="1" applyFill="1" applyBorder="1" applyAlignment="1">
      <alignment horizontal="right"/>
      <protection/>
    </xf>
    <xf numFmtId="168" fontId="13" fillId="37" borderId="61" xfId="234" applyFont="1" applyFill="1" applyBorder="1" applyAlignment="1">
      <alignment horizontal="right"/>
      <protection/>
    </xf>
    <xf numFmtId="168" fontId="13" fillId="37" borderId="38" xfId="234" applyFont="1" applyFill="1" applyBorder="1" applyAlignment="1">
      <alignment horizontal="right"/>
      <protection/>
    </xf>
    <xf numFmtId="0" fontId="4" fillId="0" borderId="90" xfId="134" applyFont="1" applyBorder="1">
      <alignment/>
      <protection/>
    </xf>
    <xf numFmtId="168" fontId="8" fillId="0" borderId="30" xfId="234" applyFont="1" applyFill="1" applyBorder="1" applyAlignment="1">
      <alignment horizontal="right"/>
      <protection/>
    </xf>
    <xf numFmtId="168" fontId="8" fillId="0" borderId="20" xfId="234" applyFont="1" applyFill="1" applyBorder="1" applyAlignment="1">
      <alignment horizontal="right"/>
      <protection/>
    </xf>
    <xf numFmtId="168" fontId="8" fillId="0" borderId="18" xfId="234" applyFont="1" applyFill="1" applyBorder="1" applyAlignment="1">
      <alignment horizontal="right"/>
      <protection/>
    </xf>
    <xf numFmtId="168" fontId="8" fillId="37" borderId="20" xfId="234" applyFont="1" applyFill="1" applyBorder="1" applyAlignment="1">
      <alignment horizontal="right"/>
      <protection/>
    </xf>
    <xf numFmtId="168" fontId="8" fillId="37" borderId="18" xfId="234" applyFont="1" applyFill="1" applyBorder="1" applyAlignment="1">
      <alignment horizontal="right"/>
      <protection/>
    </xf>
    <xf numFmtId="0" fontId="4" fillId="0" borderId="91" xfId="134" applyFont="1" applyBorder="1">
      <alignment/>
      <protection/>
    </xf>
    <xf numFmtId="168" fontId="8" fillId="0" borderId="56" xfId="234" applyFont="1" applyFill="1" applyBorder="1" applyAlignment="1">
      <alignment horizontal="right"/>
      <protection/>
    </xf>
    <xf numFmtId="168" fontId="8" fillId="0" borderId="0" xfId="234" applyFont="1" applyFill="1" applyBorder="1" applyAlignment="1">
      <alignment horizontal="right"/>
      <protection/>
    </xf>
    <xf numFmtId="0" fontId="8" fillId="0" borderId="91" xfId="134" applyFont="1" applyBorder="1">
      <alignment/>
      <protection/>
    </xf>
    <xf numFmtId="168" fontId="8" fillId="0" borderId="55" xfId="234" applyFont="1" applyFill="1" applyBorder="1" applyAlignment="1">
      <alignment horizontal="right"/>
      <protection/>
    </xf>
    <xf numFmtId="168" fontId="8" fillId="0" borderId="11" xfId="234" applyFont="1" applyFill="1" applyBorder="1" applyAlignment="1">
      <alignment horizontal="right"/>
      <protection/>
    </xf>
    <xf numFmtId="168" fontId="8" fillId="0" borderId="13" xfId="234" applyFont="1" applyFill="1" applyBorder="1" applyAlignment="1">
      <alignment horizontal="right"/>
      <protection/>
    </xf>
    <xf numFmtId="168" fontId="8" fillId="37" borderId="14" xfId="234" applyFont="1" applyFill="1" applyBorder="1" applyAlignment="1">
      <alignment horizontal="right"/>
      <protection/>
    </xf>
    <xf numFmtId="168" fontId="8" fillId="37" borderId="11" xfId="234" applyFont="1" applyFill="1" applyBorder="1" applyAlignment="1">
      <alignment horizontal="right"/>
      <protection/>
    </xf>
    <xf numFmtId="0" fontId="8" fillId="0" borderId="92" xfId="134" applyFont="1" applyBorder="1">
      <alignment/>
      <protection/>
    </xf>
    <xf numFmtId="168" fontId="8" fillId="0" borderId="32" xfId="234" applyFont="1" applyFill="1" applyBorder="1" applyAlignment="1">
      <alignment horizontal="right"/>
      <protection/>
    </xf>
    <xf numFmtId="168" fontId="8" fillId="0" borderId="25" xfId="234" applyFont="1" applyFill="1" applyBorder="1" applyAlignment="1">
      <alignment horizontal="right"/>
      <protection/>
    </xf>
    <xf numFmtId="168" fontId="8" fillId="37" borderId="25" xfId="234" applyFont="1" applyFill="1" applyBorder="1" applyAlignment="1">
      <alignment horizontal="right"/>
      <protection/>
    </xf>
    <xf numFmtId="0" fontId="8" fillId="0" borderId="93" xfId="134" applyFont="1" applyFill="1" applyBorder="1">
      <alignment/>
      <protection/>
    </xf>
    <xf numFmtId="0" fontId="4" fillId="0" borderId="77" xfId="134" applyFont="1" applyFill="1" applyBorder="1">
      <alignment/>
      <protection/>
    </xf>
    <xf numFmtId="0" fontId="8" fillId="0" borderId="91" xfId="134" applyFont="1" applyFill="1" applyBorder="1">
      <alignment/>
      <protection/>
    </xf>
    <xf numFmtId="0" fontId="4" fillId="0" borderId="31" xfId="134" applyFont="1" applyFill="1" applyBorder="1">
      <alignment/>
      <protection/>
    </xf>
    <xf numFmtId="168" fontId="4" fillId="0" borderId="30" xfId="234" applyFont="1" applyFill="1" applyBorder="1">
      <alignment/>
      <protection/>
    </xf>
    <xf numFmtId="168" fontId="4" fillId="0" borderId="18" xfId="234" applyFont="1" applyFill="1" applyBorder="1">
      <alignment/>
      <protection/>
    </xf>
    <xf numFmtId="168" fontId="4" fillId="37" borderId="18" xfId="234" applyFont="1" applyFill="1" applyBorder="1">
      <alignment/>
      <protection/>
    </xf>
    <xf numFmtId="0" fontId="4" fillId="0" borderId="92" xfId="134" applyFont="1" applyFill="1" applyBorder="1">
      <alignment/>
      <protection/>
    </xf>
    <xf numFmtId="0" fontId="8" fillId="0" borderId="91" xfId="134" applyFont="1" applyBorder="1" applyAlignment="1" quotePrefix="1">
      <alignment horizontal="left"/>
      <protection/>
    </xf>
    <xf numFmtId="0" fontId="4" fillId="0" borderId="31" xfId="134" applyFont="1" applyBorder="1">
      <alignment/>
      <protection/>
    </xf>
    <xf numFmtId="169" fontId="8" fillId="0" borderId="30" xfId="234" applyNumberFormat="1" applyFont="1" applyFill="1" applyBorder="1" applyAlignment="1">
      <alignment horizontal="right"/>
      <protection/>
    </xf>
    <xf numFmtId="169" fontId="8" fillId="0" borderId="18" xfId="234" applyNumberFormat="1" applyFont="1" applyFill="1" applyBorder="1" applyAlignment="1">
      <alignment horizontal="right"/>
      <protection/>
    </xf>
    <xf numFmtId="169" fontId="8" fillId="37" borderId="18" xfId="234" applyNumberFormat="1" applyFont="1" applyFill="1" applyBorder="1" applyAlignment="1">
      <alignment horizontal="right"/>
      <protection/>
    </xf>
    <xf numFmtId="168" fontId="13" fillId="0" borderId="30" xfId="234" applyFont="1" applyFill="1" applyBorder="1" applyAlignment="1">
      <alignment horizontal="right"/>
      <protection/>
    </xf>
    <xf numFmtId="168" fontId="13" fillId="0" borderId="18" xfId="234" applyFont="1" applyFill="1" applyBorder="1" applyAlignment="1">
      <alignment horizontal="right"/>
      <protection/>
    </xf>
    <xf numFmtId="168" fontId="13" fillId="37" borderId="18" xfId="234" applyFont="1" applyFill="1" applyBorder="1" applyAlignment="1">
      <alignment horizontal="right"/>
      <protection/>
    </xf>
    <xf numFmtId="0" fontId="42" fillId="0" borderId="92" xfId="134" applyFont="1" applyBorder="1">
      <alignment/>
      <protection/>
    </xf>
    <xf numFmtId="0" fontId="13" fillId="0" borderId="86" xfId="134" applyFont="1" applyBorder="1">
      <alignment/>
      <protection/>
    </xf>
    <xf numFmtId="0" fontId="8" fillId="0" borderId="93" xfId="134" applyFont="1" applyBorder="1">
      <alignment/>
      <protection/>
    </xf>
    <xf numFmtId="0" fontId="4" fillId="0" borderId="77" xfId="134" applyFont="1" applyBorder="1">
      <alignment/>
      <protection/>
    </xf>
    <xf numFmtId="168" fontId="8" fillId="37" borderId="18" xfId="234" applyNumberFormat="1" applyFont="1" applyFill="1" applyBorder="1" applyAlignment="1">
      <alignment horizontal="right"/>
      <protection/>
    </xf>
    <xf numFmtId="0" fontId="42" fillId="0" borderId="91" xfId="134" applyFont="1" applyBorder="1">
      <alignment/>
      <protection/>
    </xf>
    <xf numFmtId="0" fontId="4" fillId="0" borderId="30" xfId="134" applyFont="1" applyBorder="1">
      <alignment/>
      <protection/>
    </xf>
    <xf numFmtId="0" fontId="4" fillId="0" borderId="20" xfId="134" applyFont="1" applyBorder="1">
      <alignment/>
      <protection/>
    </xf>
    <xf numFmtId="0" fontId="4" fillId="0" borderId="18" xfId="134" applyFont="1" applyBorder="1">
      <alignment/>
      <protection/>
    </xf>
    <xf numFmtId="0" fontId="8" fillId="34" borderId="93" xfId="134" applyFont="1" applyFill="1" applyBorder="1">
      <alignment/>
      <protection/>
    </xf>
    <xf numFmtId="0" fontId="4" fillId="34" borderId="77" xfId="134" applyFont="1" applyFill="1" applyBorder="1">
      <alignment/>
      <protection/>
    </xf>
    <xf numFmtId="0" fontId="8" fillId="34" borderId="91" xfId="134" applyFont="1" applyFill="1" applyBorder="1">
      <alignment/>
      <protection/>
    </xf>
    <xf numFmtId="0" fontId="4" fillId="34" borderId="31" xfId="134" applyFont="1" applyFill="1" applyBorder="1">
      <alignment/>
      <protection/>
    </xf>
    <xf numFmtId="0" fontId="13" fillId="34" borderId="71" xfId="134" applyFont="1" applyFill="1" applyBorder="1" applyAlignment="1" quotePrefix="1">
      <alignment horizontal="centerContinuous"/>
      <protection/>
    </xf>
    <xf numFmtId="0" fontId="4" fillId="34" borderId="65" xfId="134" applyFont="1" applyFill="1" applyBorder="1">
      <alignment/>
      <protection/>
    </xf>
    <xf numFmtId="0" fontId="4" fillId="34" borderId="71" xfId="134" applyFont="1" applyFill="1" applyBorder="1">
      <alignment/>
      <protection/>
    </xf>
    <xf numFmtId="0" fontId="8" fillId="34" borderId="94" xfId="134" applyFont="1" applyFill="1" applyBorder="1">
      <alignment/>
      <protection/>
    </xf>
    <xf numFmtId="0" fontId="97" fillId="0" borderId="0" xfId="130" applyFont="1" applyAlignment="1" applyProtection="1">
      <alignment/>
      <protection/>
    </xf>
    <xf numFmtId="0" fontId="43" fillId="0" borderId="0" xfId="134" applyFont="1">
      <alignment/>
      <protection/>
    </xf>
    <xf numFmtId="0" fontId="28" fillId="0" borderId="0" xfId="134" applyFont="1">
      <alignment/>
      <protection/>
    </xf>
    <xf numFmtId="169" fontId="8" fillId="0" borderId="45" xfId="235" applyNumberFormat="1" applyFont="1" applyFill="1" applyBorder="1">
      <alignment/>
      <protection/>
    </xf>
    <xf numFmtId="169" fontId="8" fillId="0" borderId="44" xfId="235" applyNumberFormat="1" applyFont="1" applyFill="1" applyBorder="1">
      <alignment/>
      <protection/>
    </xf>
    <xf numFmtId="2" fontId="8" fillId="0" borderId="44" xfId="150" applyNumberFormat="1" applyFont="1" applyFill="1" applyBorder="1">
      <alignment/>
      <protection/>
    </xf>
    <xf numFmtId="0" fontId="13" fillId="0" borderId="43" xfId="134" applyFont="1" applyBorder="1" applyAlignment="1">
      <alignment horizontal="left"/>
      <protection/>
    </xf>
    <xf numFmtId="169" fontId="8" fillId="0" borderId="42" xfId="235" applyNumberFormat="1" applyFont="1" applyFill="1" applyBorder="1">
      <alignment/>
      <protection/>
    </xf>
    <xf numFmtId="169" fontId="8" fillId="0" borderId="27" xfId="235" applyNumberFormat="1" applyFont="1" applyFill="1" applyBorder="1">
      <alignment/>
      <protection/>
    </xf>
    <xf numFmtId="2" fontId="8" fillId="0" borderId="27" xfId="235" applyNumberFormat="1" applyFont="1" applyFill="1" applyBorder="1">
      <alignment/>
      <protection/>
    </xf>
    <xf numFmtId="2" fontId="8" fillId="0" borderId="27" xfId="150" applyNumberFormat="1" applyFont="1" applyFill="1" applyBorder="1">
      <alignment/>
      <protection/>
    </xf>
    <xf numFmtId="0" fontId="13" fillId="0" borderId="70" xfId="134" applyFont="1" applyBorder="1" applyAlignment="1">
      <alignment horizontal="left"/>
      <protection/>
    </xf>
    <xf numFmtId="1" fontId="13" fillId="33" borderId="42" xfId="150" applyNumberFormat="1" applyFont="1" applyFill="1" applyBorder="1" applyAlignment="1" applyProtection="1">
      <alignment horizontal="right"/>
      <protection/>
    </xf>
    <xf numFmtId="1" fontId="13" fillId="33" borderId="27" xfId="150" applyNumberFormat="1" applyFont="1" applyFill="1" applyBorder="1" applyAlignment="1" applyProtection="1">
      <alignment horizontal="right"/>
      <protection/>
    </xf>
    <xf numFmtId="1" fontId="13" fillId="33" borderId="27" xfId="150" applyNumberFormat="1" applyFont="1" applyFill="1" applyBorder="1" applyAlignment="1" applyProtection="1" quotePrefix="1">
      <alignment horizontal="right"/>
      <protection/>
    </xf>
    <xf numFmtId="1" fontId="13" fillId="33" borderId="51" xfId="150" applyNumberFormat="1" applyFont="1" applyFill="1" applyBorder="1" applyAlignment="1" applyProtection="1" quotePrefix="1">
      <alignment horizontal="right"/>
      <protection/>
    </xf>
    <xf numFmtId="0" fontId="8" fillId="33" borderId="70" xfId="134" applyFont="1" applyFill="1" applyBorder="1">
      <alignment/>
      <protection/>
    </xf>
    <xf numFmtId="2" fontId="8" fillId="0" borderId="39" xfId="134" applyNumberFormat="1" applyFont="1" applyBorder="1">
      <alignment/>
      <protection/>
    </xf>
    <xf numFmtId="2" fontId="8" fillId="0" borderId="38" xfId="134" applyNumberFormat="1" applyFont="1" applyBorder="1">
      <alignment/>
      <protection/>
    </xf>
    <xf numFmtId="168" fontId="8" fillId="37" borderId="38" xfId="187" applyNumberFormat="1" applyFont="1" applyFill="1" applyBorder="1" applyAlignment="1" applyProtection="1">
      <alignment horizontal="left" indent="2"/>
      <protection/>
    </xf>
    <xf numFmtId="0" fontId="8" fillId="0" borderId="37" xfId="134" applyFont="1" applyBorder="1">
      <alignment/>
      <protection/>
    </xf>
    <xf numFmtId="2" fontId="8" fillId="0" borderId="56" xfId="134" applyNumberFormat="1" applyFont="1" applyBorder="1">
      <alignment/>
      <protection/>
    </xf>
    <xf numFmtId="2" fontId="8" fillId="0" borderId="20" xfId="134" applyNumberFormat="1" applyFont="1" applyBorder="1">
      <alignment/>
      <protection/>
    </xf>
    <xf numFmtId="168" fontId="8" fillId="37" borderId="18" xfId="187" applyNumberFormat="1" applyFont="1" applyFill="1" applyBorder="1" applyAlignment="1" applyProtection="1">
      <alignment horizontal="left" indent="2"/>
      <protection/>
    </xf>
    <xf numFmtId="2" fontId="8" fillId="0" borderId="55" xfId="134" applyNumberFormat="1" applyFont="1" applyBorder="1">
      <alignment/>
      <protection/>
    </xf>
    <xf numFmtId="2" fontId="8" fillId="0" borderId="14" xfId="134" applyNumberFormat="1" applyFont="1" applyBorder="1">
      <alignment/>
      <protection/>
    </xf>
    <xf numFmtId="2" fontId="13" fillId="0" borderId="42" xfId="134" applyNumberFormat="1" applyFont="1" applyBorder="1">
      <alignment/>
      <protection/>
    </xf>
    <xf numFmtId="2" fontId="13" fillId="0" borderId="27" xfId="134" applyNumberFormat="1" applyFont="1" applyBorder="1">
      <alignment/>
      <protection/>
    </xf>
    <xf numFmtId="0" fontId="13" fillId="0" borderId="27" xfId="134" applyFont="1" applyBorder="1">
      <alignment/>
      <protection/>
    </xf>
    <xf numFmtId="0" fontId="8" fillId="0" borderId="49" xfId="134" applyFont="1" applyBorder="1">
      <alignment/>
      <protection/>
    </xf>
    <xf numFmtId="2" fontId="8" fillId="0" borderId="30" xfId="134" applyNumberFormat="1" applyFont="1" applyBorder="1">
      <alignment/>
      <protection/>
    </xf>
    <xf numFmtId="2" fontId="8" fillId="0" borderId="18" xfId="134" applyNumberFormat="1" applyFont="1" applyBorder="1">
      <alignment/>
      <protection/>
    </xf>
    <xf numFmtId="0" fontId="8" fillId="0" borderId="29" xfId="134" applyFont="1" applyBorder="1">
      <alignment/>
      <protection/>
    </xf>
    <xf numFmtId="2" fontId="8" fillId="0" borderId="0" xfId="134" applyNumberFormat="1" applyFont="1">
      <alignment/>
      <protection/>
    </xf>
    <xf numFmtId="2" fontId="13" fillId="0" borderId="40" xfId="134" applyNumberFormat="1" applyFont="1" applyBorder="1">
      <alignment/>
      <protection/>
    </xf>
    <xf numFmtId="2" fontId="13" fillId="0" borderId="11" xfId="134" applyNumberFormat="1" applyFont="1" applyBorder="1">
      <alignment/>
      <protection/>
    </xf>
    <xf numFmtId="2" fontId="8" fillId="0" borderId="32" xfId="134" applyNumberFormat="1" applyFont="1" applyBorder="1">
      <alignment/>
      <protection/>
    </xf>
    <xf numFmtId="2" fontId="8" fillId="0" borderId="25" xfId="134" applyNumberFormat="1" applyFont="1" applyBorder="1">
      <alignment/>
      <protection/>
    </xf>
    <xf numFmtId="168" fontId="8" fillId="37" borderId="25" xfId="187" applyNumberFormat="1" applyFont="1" applyFill="1" applyBorder="1" applyAlignment="1" applyProtection="1">
      <alignment horizontal="left" indent="2"/>
      <protection/>
    </xf>
    <xf numFmtId="0" fontId="8" fillId="0" borderId="26" xfId="134" applyFont="1" applyBorder="1">
      <alignment/>
      <protection/>
    </xf>
    <xf numFmtId="2" fontId="8" fillId="0" borderId="30" xfId="134" applyNumberFormat="1" applyFont="1" applyFill="1" applyBorder="1">
      <alignment/>
      <protection/>
    </xf>
    <xf numFmtId="2" fontId="8" fillId="0" borderId="18" xfId="134" applyNumberFormat="1" applyFont="1" applyFill="1" applyBorder="1">
      <alignment/>
      <protection/>
    </xf>
    <xf numFmtId="168" fontId="8" fillId="0" borderId="18" xfId="187" applyNumberFormat="1" applyFont="1" applyFill="1" applyBorder="1" applyAlignment="1" applyProtection="1">
      <alignment horizontal="left" indent="2"/>
      <protection/>
    </xf>
    <xf numFmtId="2" fontId="8" fillId="0" borderId="40" xfId="134" applyNumberFormat="1" applyFont="1" applyBorder="1">
      <alignment/>
      <protection/>
    </xf>
    <xf numFmtId="2" fontId="8" fillId="0" borderId="11" xfId="134" applyNumberFormat="1" applyFont="1" applyBorder="1">
      <alignment/>
      <protection/>
    </xf>
    <xf numFmtId="0" fontId="8" fillId="0" borderId="41" xfId="134" applyFont="1" applyBorder="1">
      <alignment/>
      <protection/>
    </xf>
    <xf numFmtId="2" fontId="13" fillId="0" borderId="51" xfId="134" applyNumberFormat="1" applyFont="1" applyBorder="1">
      <alignment/>
      <protection/>
    </xf>
    <xf numFmtId="168" fontId="13" fillId="0" borderId="27" xfId="134" applyNumberFormat="1" applyFont="1" applyBorder="1" applyAlignment="1">
      <alignment horizontal="left"/>
      <protection/>
    </xf>
    <xf numFmtId="2" fontId="13" fillId="37" borderId="42" xfId="187" applyNumberFormat="1" applyFont="1" applyFill="1" applyBorder="1">
      <alignment/>
      <protection/>
    </xf>
    <xf numFmtId="2" fontId="13" fillId="37" borderId="27" xfId="187" applyNumberFormat="1" applyFont="1" applyFill="1" applyBorder="1">
      <alignment/>
      <protection/>
    </xf>
    <xf numFmtId="168" fontId="13" fillId="37" borderId="27" xfId="187" applyNumberFormat="1" applyFont="1" applyFill="1" applyBorder="1" applyAlignment="1">
      <alignment horizontal="left"/>
      <protection/>
    </xf>
    <xf numFmtId="2" fontId="8" fillId="37" borderId="32" xfId="187" applyNumberFormat="1" applyFont="1" applyFill="1" applyBorder="1">
      <alignment/>
      <protection/>
    </xf>
    <xf numFmtId="2" fontId="8" fillId="37" borderId="25" xfId="187" applyNumberFormat="1" applyFont="1" applyFill="1" applyBorder="1">
      <alignment/>
      <protection/>
    </xf>
    <xf numFmtId="2" fontId="8" fillId="37" borderId="30" xfId="187" applyNumberFormat="1" applyFont="1" applyFill="1" applyBorder="1">
      <alignment/>
      <protection/>
    </xf>
    <xf numFmtId="2" fontId="8" fillId="37" borderId="0" xfId="187" applyNumberFormat="1" applyFont="1" applyFill="1" applyBorder="1">
      <alignment/>
      <protection/>
    </xf>
    <xf numFmtId="2" fontId="8" fillId="37" borderId="18" xfId="187" applyNumberFormat="1" applyFont="1" applyFill="1" applyBorder="1">
      <alignment/>
      <protection/>
    </xf>
    <xf numFmtId="0" fontId="13" fillId="36" borderId="95" xfId="134" applyFont="1" applyFill="1" applyBorder="1" applyAlignment="1">
      <alignment horizontal="center" vertical="center"/>
      <protection/>
    </xf>
    <xf numFmtId="0" fontId="13" fillId="36" borderId="23" xfId="134" applyFont="1" applyFill="1" applyBorder="1" applyAlignment="1">
      <alignment horizontal="center" vertical="center"/>
      <protection/>
    </xf>
    <xf numFmtId="0" fontId="13" fillId="36" borderId="96" xfId="134" applyFont="1" applyFill="1" applyBorder="1" applyAlignment="1">
      <alignment horizontal="center" vertical="center"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5" borderId="0" xfId="0" applyNumberFormat="1" applyFont="1" applyFill="1" applyBorder="1" applyAlignment="1">
      <alignment/>
    </xf>
    <xf numFmtId="169" fontId="28" fillId="0" borderId="25" xfId="0" applyNumberFormat="1" applyFont="1" applyBorder="1" applyAlignment="1">
      <alignment horizontal="right"/>
    </xf>
    <xf numFmtId="169" fontId="8" fillId="0" borderId="20" xfId="134" applyNumberFormat="1" applyFont="1" applyBorder="1">
      <alignment/>
      <protection/>
    </xf>
    <xf numFmtId="169" fontId="28" fillId="0" borderId="18" xfId="0" applyNumberFormat="1" applyFont="1" applyBorder="1" applyAlignment="1" quotePrefix="1">
      <alignment horizontal="right"/>
    </xf>
    <xf numFmtId="169" fontId="28" fillId="0" borderId="18" xfId="0" applyNumberFormat="1" applyFont="1" applyBorder="1" applyAlignment="1">
      <alignment/>
    </xf>
    <xf numFmtId="169" fontId="28" fillId="0" borderId="11" xfId="0" applyNumberFormat="1" applyFont="1" applyBorder="1" applyAlignment="1">
      <alignment/>
    </xf>
    <xf numFmtId="1" fontId="13" fillId="33" borderId="27" xfId="150" applyNumberFormat="1" applyFont="1" applyFill="1" applyBorder="1" applyAlignment="1" applyProtection="1" quotePrefix="1">
      <alignment horizontal="center" vertical="center"/>
      <protection/>
    </xf>
    <xf numFmtId="1" fontId="13" fillId="33" borderId="51" xfId="150" applyNumberFormat="1" applyFont="1" applyFill="1" applyBorder="1" applyAlignment="1" applyProtection="1" quotePrefix="1">
      <alignment horizontal="center" vertical="center"/>
      <protection/>
    </xf>
    <xf numFmtId="169" fontId="94" fillId="0" borderId="18" xfId="191" applyNumberFormat="1" applyFont="1" applyFill="1" applyBorder="1" applyAlignment="1">
      <alignment horizontal="center"/>
      <protection/>
    </xf>
    <xf numFmtId="169" fontId="8" fillId="0" borderId="18" xfId="162" applyNumberFormat="1" applyFont="1" applyFill="1" applyBorder="1">
      <alignment/>
      <protection/>
    </xf>
    <xf numFmtId="169" fontId="8" fillId="0" borderId="18" xfId="162" applyNumberFormat="1" applyFont="1" applyFill="1" applyBorder="1" applyAlignment="1">
      <alignment horizontal="right"/>
      <protection/>
    </xf>
    <xf numFmtId="169" fontId="8" fillId="0" borderId="30" xfId="162" applyNumberFormat="1" applyFont="1" applyFill="1" applyBorder="1" applyAlignment="1">
      <alignment horizontal="right"/>
      <protection/>
    </xf>
    <xf numFmtId="169" fontId="8" fillId="0" borderId="11" xfId="162" applyNumberFormat="1" applyFont="1" applyFill="1" applyBorder="1">
      <alignment/>
      <protection/>
    </xf>
    <xf numFmtId="169" fontId="8" fillId="0" borderId="11" xfId="162" applyNumberFormat="1" applyFont="1" applyFill="1" applyBorder="1" applyAlignment="1">
      <alignment horizontal="right"/>
      <protection/>
    </xf>
    <xf numFmtId="169" fontId="8" fillId="0" borderId="40" xfId="162" applyNumberFormat="1" applyFont="1" applyFill="1" applyBorder="1" applyAlignment="1">
      <alignment horizontal="right"/>
      <protection/>
    </xf>
    <xf numFmtId="169" fontId="8" fillId="0" borderId="25" xfId="162" applyNumberFormat="1" applyFont="1" applyFill="1" applyBorder="1">
      <alignment/>
      <protection/>
    </xf>
    <xf numFmtId="169" fontId="8" fillId="0" borderId="25" xfId="162" applyNumberFormat="1" applyFont="1" applyFill="1" applyBorder="1" applyAlignment="1">
      <alignment horizontal="right"/>
      <protection/>
    </xf>
    <xf numFmtId="169" fontId="8" fillId="0" borderId="32" xfId="162" applyNumberFormat="1" applyFont="1" applyFill="1" applyBorder="1" applyAlignment="1" quotePrefix="1">
      <alignment horizontal="right"/>
      <protection/>
    </xf>
    <xf numFmtId="169" fontId="8" fillId="0" borderId="0" xfId="162" applyNumberFormat="1" applyFont="1" applyFill="1" applyBorder="1" applyAlignment="1" quotePrefix="1">
      <alignment horizontal="right"/>
      <protection/>
    </xf>
    <xf numFmtId="169" fontId="8" fillId="0" borderId="32" xfId="162" applyNumberFormat="1" applyFont="1" applyFill="1" applyBorder="1" applyAlignment="1">
      <alignment horizontal="right"/>
      <protection/>
    </xf>
    <xf numFmtId="2" fontId="13" fillId="0" borderId="45" xfId="230" applyNumberFormat="1" applyFont="1" applyBorder="1">
      <alignment/>
      <protection/>
    </xf>
    <xf numFmtId="168" fontId="28" fillId="0" borderId="29" xfId="200" applyFont="1" applyBorder="1">
      <alignment/>
      <protection/>
    </xf>
    <xf numFmtId="169" fontId="28" fillId="0" borderId="40" xfId="0" applyNumberFormat="1" applyFont="1" applyBorder="1" applyAlignment="1">
      <alignment/>
    </xf>
    <xf numFmtId="169" fontId="28" fillId="0" borderId="30" xfId="0" applyNumberFormat="1" applyFont="1" applyBorder="1" applyAlignment="1">
      <alignment/>
    </xf>
    <xf numFmtId="169" fontId="28" fillId="0" borderId="30" xfId="0" applyNumberFormat="1" applyFont="1" applyBorder="1" applyAlignment="1" quotePrefix="1">
      <alignment horizontal="right"/>
    </xf>
    <xf numFmtId="169" fontId="28" fillId="0" borderId="32" xfId="0" applyNumberFormat="1" applyFont="1" applyBorder="1" applyAlignment="1">
      <alignment horizontal="right"/>
    </xf>
    <xf numFmtId="0" fontId="13" fillId="36" borderId="43" xfId="134" applyFont="1" applyFill="1" applyBorder="1" applyAlignment="1">
      <alignment horizontal="left"/>
      <protection/>
    </xf>
    <xf numFmtId="168" fontId="24" fillId="36" borderId="44" xfId="0" applyNumberFormat="1" applyFont="1" applyFill="1" applyBorder="1" applyAlignment="1">
      <alignment/>
    </xf>
    <xf numFmtId="168" fontId="24" fillId="36" borderId="44" xfId="0" applyNumberFormat="1" applyFont="1" applyFill="1" applyBorder="1" applyAlignment="1">
      <alignment horizontal="right"/>
    </xf>
    <xf numFmtId="168" fontId="24" fillId="36" borderId="45" xfId="0" applyNumberFormat="1" applyFont="1" applyFill="1" applyBorder="1" applyAlignment="1">
      <alignment horizontal="right"/>
    </xf>
    <xf numFmtId="0" fontId="13" fillId="34" borderId="40" xfId="198" applyFont="1" applyFill="1" applyBorder="1" applyAlignment="1">
      <alignment horizontal="center" vertical="center"/>
      <protection/>
    </xf>
    <xf numFmtId="0" fontId="13" fillId="34" borderId="32" xfId="198" applyFont="1" applyFill="1" applyBorder="1" applyAlignment="1">
      <alignment horizontal="center" vertical="center"/>
      <protection/>
    </xf>
    <xf numFmtId="0" fontId="8" fillId="0" borderId="49" xfId="198" applyFont="1" applyBorder="1" applyAlignment="1">
      <alignment horizontal="left" vertical="center" wrapText="1"/>
      <protection/>
    </xf>
    <xf numFmtId="169" fontId="8" fillId="0" borderId="42" xfId="198" applyNumberFormat="1" applyFont="1" applyBorder="1" applyAlignment="1">
      <alignment vertical="center"/>
      <protection/>
    </xf>
    <xf numFmtId="0" fontId="15" fillId="0" borderId="49" xfId="198" applyFont="1" applyBorder="1" applyAlignment="1">
      <alignment horizontal="left" vertical="center"/>
      <protection/>
    </xf>
    <xf numFmtId="0" fontId="8" fillId="0" borderId="49" xfId="198" applyFont="1" applyBorder="1" applyAlignment="1">
      <alignment vertical="center"/>
      <protection/>
    </xf>
    <xf numFmtId="0" fontId="8" fillId="0" borderId="49" xfId="198" applyFont="1" applyFill="1" applyBorder="1" applyAlignment="1">
      <alignment vertical="center"/>
      <protection/>
    </xf>
    <xf numFmtId="0" fontId="13" fillId="0" borderId="83" xfId="198" applyFont="1" applyBorder="1" applyAlignment="1">
      <alignment vertical="center" wrapText="1"/>
      <protection/>
    </xf>
    <xf numFmtId="0" fontId="13" fillId="0" borderId="44" xfId="198" applyFont="1" applyFill="1" applyBorder="1" applyAlignment="1">
      <alignment horizontal="right"/>
      <protection/>
    </xf>
    <xf numFmtId="2" fontId="13" fillId="0" borderId="64" xfId="198" applyNumberFormat="1" applyFont="1" applyFill="1" applyBorder="1" applyAlignment="1">
      <alignment vertical="center"/>
      <protection/>
    </xf>
    <xf numFmtId="169" fontId="13" fillId="0" borderId="44" xfId="198" applyNumberFormat="1" applyFont="1" applyBorder="1" applyAlignment="1">
      <alignment vertical="center"/>
      <protection/>
    </xf>
    <xf numFmtId="169" fontId="13" fillId="0" borderId="44" xfId="198" applyNumberFormat="1" applyFont="1" applyFill="1" applyBorder="1" applyAlignment="1">
      <alignment vertical="center"/>
      <protection/>
    </xf>
    <xf numFmtId="169" fontId="8" fillId="0" borderId="44" xfId="198" applyNumberFormat="1" applyFont="1" applyBorder="1" applyAlignment="1">
      <alignment vertical="center"/>
      <protection/>
    </xf>
    <xf numFmtId="169" fontId="8" fillId="0" borderId="45" xfId="198" applyNumberFormat="1" applyFont="1" applyBorder="1" applyAlignment="1">
      <alignment vertical="center"/>
      <protection/>
    </xf>
    <xf numFmtId="0" fontId="13" fillId="34" borderId="84" xfId="198" applyFont="1" applyFill="1" applyBorder="1" applyAlignment="1">
      <alignment horizontal="center" vertical="center"/>
      <protection/>
    </xf>
    <xf numFmtId="0" fontId="8" fillId="0" borderId="70" xfId="198" applyFont="1" applyBorder="1" applyAlignment="1">
      <alignment horizontal="left" vertical="center"/>
      <protection/>
    </xf>
    <xf numFmtId="169" fontId="8" fillId="0" borderId="42" xfId="198" applyNumberFormat="1" applyFont="1" applyBorder="1" applyAlignment="1">
      <alignment horizontal="right" vertical="center"/>
      <protection/>
    </xf>
    <xf numFmtId="0" fontId="13" fillId="0" borderId="70" xfId="198" applyFont="1" applyBorder="1" applyAlignment="1">
      <alignment horizontal="left" vertical="center"/>
      <protection/>
    </xf>
    <xf numFmtId="169" fontId="13" fillId="0" borderId="42" xfId="198" applyNumberFormat="1" applyFont="1" applyBorder="1" applyAlignment="1">
      <alignment horizontal="right" vertical="center"/>
      <protection/>
    </xf>
    <xf numFmtId="0" fontId="13" fillId="0" borderId="43" xfId="198" applyFont="1" applyBorder="1" applyAlignment="1">
      <alignment horizontal="left" vertical="center"/>
      <protection/>
    </xf>
    <xf numFmtId="169" fontId="24" fillId="0" borderId="44" xfId="198" applyNumberFormat="1" applyFont="1" applyBorder="1" applyAlignment="1">
      <alignment horizontal="right" vertical="center"/>
      <protection/>
    </xf>
    <xf numFmtId="169" fontId="13" fillId="0" borderId="44" xfId="198" applyNumberFormat="1" applyFont="1" applyFill="1" applyBorder="1" applyAlignment="1">
      <alignment horizontal="right" vertical="center"/>
      <protection/>
    </xf>
    <xf numFmtId="169" fontId="13" fillId="0" borderId="44" xfId="198" applyNumberFormat="1" applyFont="1" applyBorder="1" applyAlignment="1">
      <alignment horizontal="right" vertical="center"/>
      <protection/>
    </xf>
    <xf numFmtId="169" fontId="13" fillId="0" borderId="45" xfId="198" applyNumberFormat="1" applyFont="1" applyBorder="1" applyAlignment="1">
      <alignment horizontal="right" vertical="center"/>
      <protection/>
    </xf>
    <xf numFmtId="0" fontId="13" fillId="34" borderId="42" xfId="198" applyFont="1" applyFill="1" applyBorder="1" applyAlignment="1">
      <alignment horizontal="center" vertical="center" wrapText="1"/>
      <protection/>
    </xf>
    <xf numFmtId="0" fontId="8" fillId="0" borderId="70" xfId="198" applyFont="1" applyBorder="1" applyAlignment="1">
      <alignment horizontal="left" vertical="center" indent="1"/>
      <protection/>
    </xf>
    <xf numFmtId="169" fontId="13" fillId="0" borderId="45" xfId="198" applyNumberFormat="1" applyFont="1" applyFill="1" applyBorder="1" applyAlignment="1">
      <alignment horizontal="right" vertical="center"/>
      <protection/>
    </xf>
    <xf numFmtId="0" fontId="38" fillId="33" borderId="42" xfId="198" applyFont="1" applyFill="1" applyBorder="1" applyAlignment="1">
      <alignment horizontal="center" vertical="center" wrapText="1"/>
      <protection/>
    </xf>
    <xf numFmtId="0" fontId="38" fillId="36" borderId="70" xfId="198" applyFont="1" applyFill="1" applyBorder="1" applyAlignment="1">
      <alignment vertical="center"/>
      <protection/>
    </xf>
    <xf numFmtId="0" fontId="26" fillId="0" borderId="70" xfId="198" applyFont="1" applyBorder="1" applyAlignment="1">
      <alignment horizontal="left" vertical="center"/>
      <protection/>
    </xf>
    <xf numFmtId="169" fontId="26" fillId="0" borderId="42" xfId="198" applyNumberFormat="1" applyFont="1" applyFill="1" applyBorder="1" applyAlignment="1">
      <alignment horizontal="right" vertical="center"/>
      <protection/>
    </xf>
    <xf numFmtId="0" fontId="38" fillId="0" borderId="70" xfId="198" applyFont="1" applyBorder="1" applyAlignment="1">
      <alignment horizontal="left" vertical="center"/>
      <protection/>
    </xf>
    <xf numFmtId="169" fontId="38" fillId="0" borderId="42" xfId="198" applyNumberFormat="1" applyFont="1" applyFill="1" applyBorder="1" applyAlignment="1">
      <alignment horizontal="right" vertical="center"/>
      <protection/>
    </xf>
    <xf numFmtId="0" fontId="26" fillId="0" borderId="70" xfId="198" applyFont="1" applyFill="1" applyBorder="1" applyAlignment="1">
      <alignment horizontal="left" vertical="center" indent="1"/>
      <protection/>
    </xf>
    <xf numFmtId="0" fontId="38" fillId="0" borderId="43" xfId="198" applyFont="1" applyBorder="1" applyAlignment="1">
      <alignment horizontal="left" vertical="center"/>
      <protection/>
    </xf>
    <xf numFmtId="169" fontId="38" fillId="0" borderId="44" xfId="198" applyNumberFormat="1" applyFont="1" applyFill="1" applyBorder="1" applyAlignment="1">
      <alignment horizontal="right" vertical="center"/>
      <protection/>
    </xf>
    <xf numFmtId="169" fontId="38" fillId="0" borderId="45" xfId="198" applyNumberFormat="1" applyFont="1" applyFill="1" applyBorder="1" applyAlignment="1">
      <alignment horizontal="right" vertical="center"/>
      <protection/>
    </xf>
    <xf numFmtId="0" fontId="8" fillId="0" borderId="0" xfId="199" applyFont="1">
      <alignment/>
      <protection/>
    </xf>
    <xf numFmtId="0" fontId="8" fillId="0" borderId="0" xfId="199" applyFont="1" applyFill="1" applyBorder="1">
      <alignment/>
      <protection/>
    </xf>
    <xf numFmtId="0" fontId="13" fillId="0" borderId="0" xfId="199" applyFont="1" applyFill="1" applyBorder="1" applyAlignment="1">
      <alignment horizontal="center"/>
      <protection/>
    </xf>
    <xf numFmtId="0" fontId="13" fillId="0" borderId="69" xfId="199" applyFont="1" applyFill="1" applyBorder="1">
      <alignment/>
      <protection/>
    </xf>
    <xf numFmtId="0" fontId="13" fillId="0" borderId="46" xfId="199" applyFont="1" applyFill="1" applyBorder="1" applyAlignment="1" applyProtection="1">
      <alignment horizontal="center"/>
      <protection/>
    </xf>
    <xf numFmtId="175" fontId="13" fillId="0" borderId="46" xfId="199" applyNumberFormat="1" applyFont="1" applyFill="1" applyBorder="1" applyAlignment="1">
      <alignment horizontal="center"/>
      <protection/>
    </xf>
    <xf numFmtId="175" fontId="13" fillId="0" borderId="71" xfId="199" applyNumberFormat="1" applyFont="1" applyFill="1" applyBorder="1" applyAlignment="1">
      <alignment horizontal="center"/>
      <protection/>
    </xf>
    <xf numFmtId="0" fontId="13" fillId="0" borderId="29" xfId="199" applyFont="1" applyFill="1" applyBorder="1" applyAlignment="1" quotePrefix="1">
      <alignment horizontal="left"/>
      <protection/>
    </xf>
    <xf numFmtId="175" fontId="13" fillId="0" borderId="0" xfId="199" applyNumberFormat="1" applyFont="1" applyFill="1" applyBorder="1" applyAlignment="1">
      <alignment horizontal="center"/>
      <protection/>
    </xf>
    <xf numFmtId="175" fontId="13" fillId="0" borderId="20" xfId="199" applyNumberFormat="1" applyFont="1" applyFill="1" applyBorder="1" applyAlignment="1">
      <alignment horizontal="center"/>
      <protection/>
    </xf>
    <xf numFmtId="0" fontId="13" fillId="0" borderId="26" xfId="199" applyFont="1" applyFill="1" applyBorder="1">
      <alignment/>
      <protection/>
    </xf>
    <xf numFmtId="0" fontId="13" fillId="0" borderId="52" xfId="199" applyFont="1" applyFill="1" applyBorder="1" applyAlignment="1" applyProtection="1">
      <alignment horizontal="center"/>
      <protection/>
    </xf>
    <xf numFmtId="0" fontId="13" fillId="0" borderId="53" xfId="199" applyFont="1" applyFill="1" applyBorder="1" applyAlignment="1" applyProtection="1">
      <alignment horizontal="center"/>
      <protection/>
    </xf>
    <xf numFmtId="0" fontId="13" fillId="0" borderId="57" xfId="199" applyFont="1" applyFill="1" applyBorder="1" applyAlignment="1" applyProtection="1" quotePrefix="1">
      <alignment horizontal="center"/>
      <protection/>
    </xf>
    <xf numFmtId="175" fontId="13" fillId="0" borderId="51" xfId="199" applyNumberFormat="1" applyFont="1" applyFill="1" applyBorder="1" applyAlignment="1" applyProtection="1">
      <alignment horizontal="right"/>
      <protection/>
    </xf>
    <xf numFmtId="175" fontId="13" fillId="0" borderId="57" xfId="199" applyNumberFormat="1" applyFont="1" applyFill="1" applyBorder="1" applyAlignment="1" applyProtection="1">
      <alignment horizontal="center"/>
      <protection/>
    </xf>
    <xf numFmtId="175" fontId="13" fillId="0" borderId="58" xfId="199" applyNumberFormat="1" applyFont="1" applyFill="1" applyBorder="1" applyAlignment="1" applyProtection="1">
      <alignment horizontal="center"/>
      <protection/>
    </xf>
    <xf numFmtId="172" fontId="8" fillId="0" borderId="70" xfId="199" applyNumberFormat="1" applyFont="1" applyFill="1" applyBorder="1" applyAlignment="1" applyProtection="1">
      <alignment horizontal="left"/>
      <protection/>
    </xf>
    <xf numFmtId="168" fontId="8" fillId="0" borderId="54" xfId="199" applyNumberFormat="1" applyFont="1" applyFill="1" applyBorder="1" applyProtection="1">
      <alignment/>
      <protection/>
    </xf>
    <xf numFmtId="168" fontId="8" fillId="0" borderId="51" xfId="199" applyNumberFormat="1" applyFont="1" applyFill="1" applyBorder="1" applyProtection="1">
      <alignment/>
      <protection/>
    </xf>
    <xf numFmtId="168" fontId="8" fillId="0" borderId="50" xfId="199" applyNumberFormat="1" applyFont="1" applyFill="1" applyBorder="1" applyProtection="1">
      <alignment/>
      <protection/>
    </xf>
    <xf numFmtId="175" fontId="27" fillId="0" borderId="51" xfId="199" applyNumberFormat="1" applyFont="1" applyFill="1" applyBorder="1" applyAlignment="1" applyProtection="1">
      <alignment horizontal="left"/>
      <protection/>
    </xf>
    <xf numFmtId="175" fontId="27" fillId="0" borderId="51" xfId="199" applyNumberFormat="1" applyFont="1" applyFill="1" applyBorder="1" applyAlignment="1" applyProtection="1" quotePrefix="1">
      <alignment/>
      <protection/>
    </xf>
    <xf numFmtId="168" fontId="8" fillId="0" borderId="28" xfId="199" applyNumberFormat="1" applyFont="1" applyFill="1" applyBorder="1" applyProtection="1">
      <alignment/>
      <protection/>
    </xf>
    <xf numFmtId="172" fontId="8" fillId="0" borderId="29" xfId="199" applyNumberFormat="1" applyFont="1" applyFill="1" applyBorder="1" applyAlignment="1" applyProtection="1" quotePrefix="1">
      <alignment horizontal="left"/>
      <protection/>
    </xf>
    <xf numFmtId="168" fontId="8" fillId="0" borderId="0" xfId="199" applyNumberFormat="1" applyFont="1" applyFill="1" applyBorder="1" applyProtection="1">
      <alignment/>
      <protection/>
    </xf>
    <xf numFmtId="168" fontId="8" fillId="0" borderId="20" xfId="199" applyNumberFormat="1" applyFont="1" applyFill="1" applyBorder="1" applyProtection="1">
      <alignment/>
      <protection/>
    </xf>
    <xf numFmtId="168" fontId="8" fillId="0" borderId="19" xfId="199" applyNumberFormat="1" applyFont="1" applyFill="1" applyBorder="1" applyProtection="1">
      <alignment/>
      <protection/>
    </xf>
    <xf numFmtId="175" fontId="8" fillId="0" borderId="20" xfId="199" applyNumberFormat="1" applyFont="1" applyFill="1" applyBorder="1" applyProtection="1">
      <alignment/>
      <protection/>
    </xf>
    <xf numFmtId="168" fontId="8" fillId="0" borderId="56" xfId="199" applyNumberFormat="1" applyFont="1" applyFill="1" applyBorder="1" applyProtection="1">
      <alignment/>
      <protection/>
    </xf>
    <xf numFmtId="172" fontId="8" fillId="0" borderId="29" xfId="199" applyNumberFormat="1" applyFont="1" applyFill="1" applyBorder="1" applyAlignment="1" applyProtection="1">
      <alignment horizontal="left"/>
      <protection/>
    </xf>
    <xf numFmtId="0" fontId="8" fillId="0" borderId="0" xfId="199" applyFont="1" applyBorder="1">
      <alignment/>
      <protection/>
    </xf>
    <xf numFmtId="175" fontId="27" fillId="0" borderId="51" xfId="199" applyNumberFormat="1" applyFont="1" applyFill="1" applyBorder="1" applyAlignment="1" applyProtection="1" quotePrefix="1">
      <alignment horizontal="left"/>
      <protection/>
    </xf>
    <xf numFmtId="168" fontId="10" fillId="0" borderId="0" xfId="199" applyNumberFormat="1" applyFont="1" applyFill="1" applyBorder="1" applyProtection="1">
      <alignment/>
      <protection/>
    </xf>
    <xf numFmtId="168" fontId="10" fillId="0" borderId="20" xfId="199" applyNumberFormat="1" applyFont="1" applyFill="1" applyBorder="1" applyProtection="1">
      <alignment/>
      <protection/>
    </xf>
    <xf numFmtId="168" fontId="10" fillId="0" borderId="56" xfId="199" applyNumberFormat="1" applyFont="1" applyFill="1" applyBorder="1" applyProtection="1">
      <alignment/>
      <protection/>
    </xf>
    <xf numFmtId="0" fontId="8" fillId="0" borderId="20" xfId="199" applyFont="1" applyFill="1" applyBorder="1">
      <alignment/>
      <protection/>
    </xf>
    <xf numFmtId="175" fontId="21" fillId="0" borderId="20" xfId="199" applyNumberFormat="1" applyFont="1" applyFill="1" applyBorder="1" applyAlignment="1" applyProtection="1" quotePrefix="1">
      <alignment horizontal="left"/>
      <protection/>
    </xf>
    <xf numFmtId="175" fontId="27" fillId="0" borderId="20" xfId="199" applyNumberFormat="1" applyFont="1" applyFill="1" applyBorder="1" applyAlignment="1" applyProtection="1">
      <alignment horizontal="left"/>
      <protection/>
    </xf>
    <xf numFmtId="175" fontId="27" fillId="0" borderId="20" xfId="199" applyNumberFormat="1" applyFont="1" applyFill="1" applyBorder="1" applyAlignment="1" applyProtection="1" quotePrefix="1">
      <alignment horizontal="left"/>
      <protection/>
    </xf>
    <xf numFmtId="175" fontId="8" fillId="0" borderId="51" xfId="199" applyNumberFormat="1" applyFont="1" applyFill="1" applyBorder="1" applyProtection="1">
      <alignment/>
      <protection/>
    </xf>
    <xf numFmtId="169" fontId="8" fillId="0" borderId="56" xfId="199" applyNumberFormat="1" applyFont="1" applyFill="1" applyBorder="1" applyProtection="1">
      <alignment/>
      <protection/>
    </xf>
    <xf numFmtId="172" fontId="8" fillId="0" borderId="26" xfId="199" applyNumberFormat="1" applyFont="1" applyFill="1" applyBorder="1" applyAlignment="1" applyProtection="1" quotePrefix="1">
      <alignment horizontal="left"/>
      <protection/>
    </xf>
    <xf numFmtId="168" fontId="8" fillId="0" borderId="53" xfId="199" applyNumberFormat="1" applyFont="1" applyFill="1" applyBorder="1" applyProtection="1">
      <alignment/>
      <protection/>
    </xf>
    <xf numFmtId="168" fontId="8" fillId="0" borderId="57" xfId="199" applyNumberFormat="1" applyFont="1" applyFill="1" applyBorder="1" applyProtection="1">
      <alignment/>
      <protection/>
    </xf>
    <xf numFmtId="168" fontId="8" fillId="0" borderId="52" xfId="199" applyNumberFormat="1" applyFont="1" applyFill="1" applyBorder="1" applyProtection="1">
      <alignment/>
      <protection/>
    </xf>
    <xf numFmtId="168" fontId="8" fillId="0" borderId="58" xfId="199" applyNumberFormat="1" applyFont="1" applyFill="1" applyBorder="1" applyProtection="1">
      <alignment/>
      <protection/>
    </xf>
    <xf numFmtId="172" fontId="8" fillId="0" borderId="37" xfId="199" applyNumberFormat="1" applyFont="1" applyFill="1" applyBorder="1" applyAlignment="1" applyProtection="1">
      <alignment horizontal="left"/>
      <protection/>
    </xf>
    <xf numFmtId="168" fontId="8" fillId="0" borderId="60" xfId="199" applyNumberFormat="1" applyFont="1" applyFill="1" applyBorder="1" applyProtection="1">
      <alignment/>
      <protection/>
    </xf>
    <xf numFmtId="168" fontId="8" fillId="0" borderId="61" xfId="199" applyNumberFormat="1" applyFont="1" applyFill="1" applyBorder="1" applyProtection="1">
      <alignment/>
      <protection/>
    </xf>
    <xf numFmtId="168" fontId="8" fillId="0" borderId="62" xfId="199" applyNumberFormat="1" applyFont="1" applyFill="1" applyBorder="1" applyProtection="1">
      <alignment/>
      <protection/>
    </xf>
    <xf numFmtId="168" fontId="8" fillId="0" borderId="63" xfId="199" applyNumberFormat="1" applyFont="1" applyFill="1" applyBorder="1" applyProtection="1">
      <alignment/>
      <protection/>
    </xf>
    <xf numFmtId="0" fontId="8" fillId="0" borderId="0" xfId="199" applyFont="1" applyFill="1" applyBorder="1" applyAlignment="1" quotePrefix="1">
      <alignment horizontal="left"/>
      <protection/>
    </xf>
    <xf numFmtId="168" fontId="8" fillId="0" borderId="0" xfId="199" applyNumberFormat="1" applyFont="1" applyFill="1" applyBorder="1" applyAlignment="1">
      <alignment horizontal="right"/>
      <protection/>
    </xf>
    <xf numFmtId="168" fontId="29" fillId="0" borderId="0" xfId="199" applyNumberFormat="1" applyFont="1" applyFill="1" applyBorder="1" applyProtection="1">
      <alignment/>
      <protection/>
    </xf>
    <xf numFmtId="175" fontId="29" fillId="0" borderId="0" xfId="199" applyNumberFormat="1" applyFont="1" applyFill="1" applyBorder="1" applyAlignment="1" applyProtection="1">
      <alignment horizontal="left"/>
      <protection/>
    </xf>
    <xf numFmtId="0" fontId="29" fillId="0" borderId="0" xfId="199" applyFont="1" applyFill="1" applyBorder="1" applyAlignment="1" applyProtection="1">
      <alignment horizontal="left"/>
      <protection/>
    </xf>
    <xf numFmtId="0" fontId="30" fillId="0" borderId="0" xfId="199" applyFont="1" applyFill="1" applyBorder="1" applyAlignment="1" applyProtection="1">
      <alignment horizontal="left"/>
      <protection/>
    </xf>
    <xf numFmtId="0" fontId="31" fillId="0" borderId="0" xfId="199" applyFont="1" applyFill="1" applyBorder="1" applyAlignment="1" quotePrefix="1">
      <alignment horizontal="left"/>
      <protection/>
    </xf>
    <xf numFmtId="172" fontId="8" fillId="0" borderId="0" xfId="199" applyNumberFormat="1" applyFont="1" applyFill="1" applyBorder="1" applyAlignment="1" applyProtection="1">
      <alignment horizontal="left"/>
      <protection/>
    </xf>
    <xf numFmtId="172" fontId="16" fillId="0" borderId="0" xfId="199" applyNumberFormat="1" applyFont="1" applyFill="1" applyBorder="1" applyAlignment="1" applyProtection="1" quotePrefix="1">
      <alignment horizontal="left"/>
      <protection/>
    </xf>
    <xf numFmtId="0" fontId="15" fillId="0" borderId="0" xfId="199" applyFont="1" applyFill="1" applyBorder="1">
      <alignment/>
      <protection/>
    </xf>
    <xf numFmtId="173" fontId="15" fillId="0" borderId="0" xfId="199" applyNumberFormat="1" applyFont="1" applyFill="1" applyBorder="1" applyAlignment="1" applyProtection="1">
      <alignment horizontal="right"/>
      <protection/>
    </xf>
    <xf numFmtId="173" fontId="15" fillId="0" borderId="0" xfId="199" applyNumberFormat="1" applyFont="1" applyFill="1" applyBorder="1" applyProtection="1">
      <alignment/>
      <protection/>
    </xf>
    <xf numFmtId="168" fontId="15" fillId="0" borderId="0" xfId="199" applyNumberFormat="1" applyFont="1" applyFill="1" applyBorder="1" applyProtection="1">
      <alignment/>
      <protection/>
    </xf>
    <xf numFmtId="175" fontId="15" fillId="0" borderId="0" xfId="199" applyNumberFormat="1" applyFont="1" applyFill="1" applyBorder="1" applyProtection="1">
      <alignment/>
      <protection/>
    </xf>
    <xf numFmtId="173" fontId="15" fillId="0" borderId="0" xfId="199" applyNumberFormat="1" applyFont="1" applyFill="1" applyBorder="1" applyAlignment="1">
      <alignment horizontal="right"/>
      <protection/>
    </xf>
    <xf numFmtId="173" fontId="15" fillId="0" borderId="0" xfId="199" applyNumberFormat="1" applyFont="1" applyFill="1" applyBorder="1">
      <alignment/>
      <protection/>
    </xf>
    <xf numFmtId="172" fontId="15" fillId="0" borderId="0" xfId="199" applyNumberFormat="1" applyFont="1" applyFill="1" applyBorder="1" applyAlignment="1" applyProtection="1">
      <alignment horizontal="left"/>
      <protection/>
    </xf>
    <xf numFmtId="0" fontId="8" fillId="0" borderId="0" xfId="199" applyFont="1" applyFill="1">
      <alignment/>
      <protection/>
    </xf>
    <xf numFmtId="169" fontId="8" fillId="0" borderId="0" xfId="199" applyNumberFormat="1" applyFont="1" applyFill="1">
      <alignment/>
      <protection/>
    </xf>
    <xf numFmtId="175" fontId="13" fillId="0" borderId="46" xfId="199" applyNumberFormat="1" applyFont="1" applyFill="1" applyBorder="1" applyAlignment="1" applyProtection="1">
      <alignment horizontal="center"/>
      <protection/>
    </xf>
    <xf numFmtId="175" fontId="13" fillId="0" borderId="71" xfId="199" applyNumberFormat="1" applyFont="1" applyFill="1" applyBorder="1" applyAlignment="1" applyProtection="1">
      <alignment horizontal="center"/>
      <protection/>
    </xf>
    <xf numFmtId="0" fontId="13" fillId="0" borderId="29" xfId="199" applyFont="1" applyFill="1" applyBorder="1">
      <alignment/>
      <protection/>
    </xf>
    <xf numFmtId="175" fontId="13" fillId="0" borderId="0" xfId="199" applyNumberFormat="1" applyFont="1" applyFill="1" applyBorder="1" applyAlignment="1" applyProtection="1" quotePrefix="1">
      <alignment horizontal="center"/>
      <protection/>
    </xf>
    <xf numFmtId="0" fontId="13" fillId="0" borderId="0" xfId="199" applyFont="1" applyFill="1" applyBorder="1" applyAlignment="1" applyProtection="1">
      <alignment horizontal="center"/>
      <protection/>
    </xf>
    <xf numFmtId="0" fontId="13" fillId="0" borderId="0" xfId="199" applyFont="1" applyFill="1" applyBorder="1" applyAlignment="1" applyProtection="1" quotePrefix="1">
      <alignment horizontal="center"/>
      <protection/>
    </xf>
    <xf numFmtId="0" fontId="13" fillId="0" borderId="20" xfId="199" applyFont="1" applyFill="1" applyBorder="1" applyAlignment="1" applyProtection="1" quotePrefix="1">
      <alignment horizontal="center"/>
      <protection/>
    </xf>
    <xf numFmtId="0" fontId="13" fillId="0" borderId="19" xfId="199" applyFont="1" applyFill="1" applyBorder="1" applyAlignment="1" applyProtection="1">
      <alignment horizontal="center"/>
      <protection/>
    </xf>
    <xf numFmtId="175" fontId="13" fillId="0" borderId="14" xfId="199" applyNumberFormat="1" applyFont="1" applyFill="1" applyBorder="1" applyAlignment="1" applyProtection="1">
      <alignment horizontal="right"/>
      <protection/>
    </xf>
    <xf numFmtId="175" fontId="13" fillId="0" borderId="20" xfId="199" applyNumberFormat="1" applyFont="1" applyFill="1" applyBorder="1" applyAlignment="1" applyProtection="1">
      <alignment horizontal="center"/>
      <protection/>
    </xf>
    <xf numFmtId="175" fontId="13" fillId="0" borderId="56" xfId="199" applyNumberFormat="1" applyFont="1" applyFill="1" applyBorder="1" applyAlignment="1" applyProtection="1">
      <alignment horizontal="center"/>
      <protection/>
    </xf>
    <xf numFmtId="175" fontId="21" fillId="0" borderId="51" xfId="199" applyNumberFormat="1" applyFont="1" applyFill="1" applyBorder="1" applyProtection="1">
      <alignment/>
      <protection/>
    </xf>
    <xf numFmtId="175" fontId="21" fillId="0" borderId="51" xfId="199" applyNumberFormat="1" applyFont="1" applyFill="1" applyBorder="1" applyAlignment="1" applyProtection="1" quotePrefix="1">
      <alignment horizontal="left"/>
      <protection/>
    </xf>
    <xf numFmtId="175" fontId="21" fillId="0" borderId="20" xfId="199" applyNumberFormat="1" applyFont="1" applyFill="1" applyBorder="1" applyProtection="1">
      <alignment/>
      <protection/>
    </xf>
    <xf numFmtId="172" fontId="8" fillId="0" borderId="70" xfId="199" applyNumberFormat="1" applyFont="1" applyFill="1" applyBorder="1" applyAlignment="1" applyProtection="1" quotePrefix="1">
      <alignment horizontal="left"/>
      <protection/>
    </xf>
    <xf numFmtId="172" fontId="13" fillId="0" borderId="29" xfId="199" applyNumberFormat="1" applyFont="1" applyFill="1" applyBorder="1" applyAlignment="1" applyProtection="1">
      <alignment horizontal="left"/>
      <protection/>
    </xf>
    <xf numFmtId="168" fontId="13" fillId="0" borderId="0" xfId="199" applyNumberFormat="1" applyFont="1" applyFill="1" applyBorder="1" applyProtection="1">
      <alignment/>
      <protection/>
    </xf>
    <xf numFmtId="168" fontId="13" fillId="0" borderId="20" xfId="199" applyNumberFormat="1" applyFont="1" applyFill="1" applyBorder="1" applyProtection="1">
      <alignment/>
      <protection/>
    </xf>
    <xf numFmtId="168" fontId="13" fillId="0" borderId="19" xfId="199" applyNumberFormat="1" applyFont="1" applyFill="1" applyBorder="1" applyProtection="1">
      <alignment/>
      <protection/>
    </xf>
    <xf numFmtId="175" fontId="20" fillId="0" borderId="20" xfId="199" applyNumberFormat="1" applyFont="1" applyFill="1" applyBorder="1" applyProtection="1">
      <alignment/>
      <protection/>
    </xf>
    <xf numFmtId="168" fontId="13" fillId="0" borderId="56" xfId="199" applyNumberFormat="1" applyFont="1" applyFill="1" applyBorder="1" applyProtection="1">
      <alignment/>
      <protection/>
    </xf>
    <xf numFmtId="0" fontId="8" fillId="0" borderId="51" xfId="199" applyFont="1" applyFill="1" applyBorder="1">
      <alignment/>
      <protection/>
    </xf>
    <xf numFmtId="175" fontId="21" fillId="0" borderId="61" xfId="199" applyNumberFormat="1" applyFont="1" applyFill="1" applyBorder="1" applyProtection="1">
      <alignment/>
      <protection/>
    </xf>
    <xf numFmtId="0" fontId="8" fillId="0" borderId="61" xfId="199" applyFont="1" applyFill="1" applyBorder="1">
      <alignment/>
      <protection/>
    </xf>
    <xf numFmtId="172" fontId="16" fillId="0" borderId="0" xfId="199" applyNumberFormat="1" applyFont="1" applyFill="1" applyBorder="1" applyAlignment="1" applyProtection="1">
      <alignment horizontal="left"/>
      <protection/>
    </xf>
    <xf numFmtId="168" fontId="32" fillId="0" borderId="0" xfId="199" applyNumberFormat="1" applyFont="1" applyFill="1" applyBorder="1" applyProtection="1">
      <alignment/>
      <protection/>
    </xf>
    <xf numFmtId="0" fontId="16" fillId="0" borderId="0" xfId="199" applyFont="1" applyFill="1" applyBorder="1" applyAlignment="1" quotePrefix="1">
      <alignment/>
      <protection/>
    </xf>
    <xf numFmtId="168" fontId="15" fillId="0" borderId="0" xfId="199" applyNumberFormat="1" applyFont="1" applyFill="1" applyBorder="1" applyAlignment="1">
      <alignment horizontal="right"/>
      <protection/>
    </xf>
    <xf numFmtId="168" fontId="15" fillId="0" borderId="0" xfId="199" applyNumberFormat="1" applyFont="1" applyFill="1" applyBorder="1">
      <alignment/>
      <protection/>
    </xf>
    <xf numFmtId="0" fontId="3" fillId="0" borderId="20" xfId="186" applyFont="1" applyBorder="1" applyAlignment="1">
      <alignment horizontal="center"/>
      <protection/>
    </xf>
    <xf numFmtId="0" fontId="3" fillId="0" borderId="0" xfId="186" applyFont="1" applyBorder="1" applyAlignment="1">
      <alignment horizontal="center"/>
      <protection/>
    </xf>
    <xf numFmtId="0" fontId="5" fillId="0" borderId="20" xfId="186" applyFont="1" applyBorder="1" applyAlignment="1">
      <alignment horizontal="center"/>
      <protection/>
    </xf>
    <xf numFmtId="0" fontId="5" fillId="0" borderId="0" xfId="186" applyFont="1" applyBorder="1" applyAlignment="1">
      <alignment horizontal="center"/>
      <protection/>
    </xf>
    <xf numFmtId="0" fontId="91" fillId="36" borderId="50" xfId="146" applyFont="1" applyFill="1" applyBorder="1" applyAlignment="1">
      <alignment horizontal="center" vertical="center" wrapText="1"/>
      <protection/>
    </xf>
    <xf numFmtId="0" fontId="91" fillId="36" borderId="51" xfId="146" applyFont="1" applyFill="1" applyBorder="1" applyAlignment="1">
      <alignment horizontal="center" vertical="center" wrapText="1"/>
      <protection/>
    </xf>
    <xf numFmtId="0" fontId="91" fillId="36" borderId="54" xfId="146" applyFont="1" applyFill="1" applyBorder="1" applyAlignment="1">
      <alignment horizontal="center" vertical="center" wrapText="1"/>
      <protection/>
    </xf>
    <xf numFmtId="0" fontId="91" fillId="36" borderId="50" xfId="146" applyFont="1" applyFill="1" applyBorder="1" applyAlignment="1">
      <alignment horizontal="center" vertical="center"/>
      <protection/>
    </xf>
    <xf numFmtId="0" fontId="91" fillId="36" borderId="54" xfId="146" applyFont="1" applyFill="1" applyBorder="1" applyAlignment="1">
      <alignment horizontal="center" vertical="center"/>
      <protection/>
    </xf>
    <xf numFmtId="0" fontId="91" fillId="36" borderId="51" xfId="146" applyFont="1" applyFill="1" applyBorder="1" applyAlignment="1">
      <alignment horizontal="center" vertical="center"/>
      <protection/>
    </xf>
    <xf numFmtId="0" fontId="91" fillId="0" borderId="50" xfId="146" applyFont="1" applyBorder="1" applyAlignment="1">
      <alignment horizontal="center" vertical="center" wrapText="1"/>
      <protection/>
    </xf>
    <xf numFmtId="0" fontId="91" fillId="0" borderId="54" xfId="146" applyFont="1" applyBorder="1" applyAlignment="1">
      <alignment horizontal="center" vertical="center" wrapText="1"/>
      <protection/>
    </xf>
    <xf numFmtId="0" fontId="91" fillId="0" borderId="51" xfId="146" applyFont="1" applyBorder="1" applyAlignment="1">
      <alignment horizontal="center" vertical="center" wrapText="1"/>
      <protection/>
    </xf>
    <xf numFmtId="0" fontId="13" fillId="0" borderId="0" xfId="134" applyFont="1" applyBorder="1" applyAlignment="1">
      <alignment horizontal="center" vertical="center"/>
      <protection/>
    </xf>
    <xf numFmtId="0" fontId="98" fillId="0" borderId="0" xfId="146" applyFont="1" applyBorder="1" applyAlignment="1">
      <alignment horizontal="center"/>
      <protection/>
    </xf>
    <xf numFmtId="0" fontId="96" fillId="0" borderId="0" xfId="146" applyFont="1" applyBorder="1" applyAlignment="1">
      <alignment horizontal="center"/>
      <protection/>
    </xf>
    <xf numFmtId="0" fontId="24" fillId="0" borderId="0" xfId="248" applyFont="1" applyAlignment="1">
      <alignment horizontal="center"/>
      <protection/>
    </xf>
    <xf numFmtId="0" fontId="91" fillId="36" borderId="11" xfId="146" applyFont="1" applyFill="1" applyBorder="1" applyAlignment="1">
      <alignment horizontal="center" vertical="center" wrapText="1"/>
      <protection/>
    </xf>
    <xf numFmtId="0" fontId="91" fillId="36" borderId="25" xfId="146" applyFont="1" applyFill="1" applyBorder="1" applyAlignment="1">
      <alignment horizontal="center" vertical="center" wrapText="1"/>
      <protection/>
    </xf>
    <xf numFmtId="164" fontId="13" fillId="0" borderId="0" xfId="245" applyNumberFormat="1" applyFont="1" applyAlignment="1">
      <alignment horizontal="center"/>
      <protection/>
    </xf>
    <xf numFmtId="164" fontId="6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Border="1" applyAlignment="1" quotePrefix="1">
      <alignment horizontal="center"/>
      <protection/>
    </xf>
    <xf numFmtId="164" fontId="13" fillId="36" borderId="69" xfId="245" applyNumberFormat="1" applyFont="1" applyFill="1" applyBorder="1" applyAlignment="1" applyProtection="1">
      <alignment horizontal="center" vertical="center"/>
      <protection/>
    </xf>
    <xf numFmtId="164" fontId="13" fillId="36" borderId="26" xfId="245" applyNumberFormat="1" applyFont="1" applyFill="1" applyBorder="1" applyAlignment="1">
      <alignment horizontal="center" vertical="center"/>
      <protection/>
    </xf>
    <xf numFmtId="164" fontId="13" fillId="34" borderId="84" xfId="245" applyNumberFormat="1" applyFont="1" applyFill="1" applyBorder="1" applyAlignment="1" applyProtection="1">
      <alignment horizontal="center" vertical="center"/>
      <protection/>
    </xf>
    <xf numFmtId="164" fontId="13" fillId="34" borderId="47" xfId="245" applyNumberFormat="1" applyFont="1" applyFill="1" applyBorder="1" applyAlignment="1" applyProtection="1">
      <alignment horizontal="center" vertical="center"/>
      <protection/>
    </xf>
    <xf numFmtId="164" fontId="13" fillId="34" borderId="97" xfId="245" applyNumberFormat="1" applyFont="1" applyFill="1" applyBorder="1" applyAlignment="1" applyProtection="1">
      <alignment horizontal="center" vertical="center"/>
      <protection/>
    </xf>
    <xf numFmtId="164" fontId="13" fillId="34" borderId="98" xfId="245" applyNumberFormat="1" applyFont="1" applyFill="1" applyBorder="1" applyAlignment="1" applyProtection="1">
      <alignment horizontal="center" vertical="center"/>
      <protection/>
    </xf>
    <xf numFmtId="164" fontId="13" fillId="0" borderId="0" xfId="243" applyNumberFormat="1" applyFont="1" applyAlignment="1">
      <alignment horizontal="center"/>
      <protection/>
    </xf>
    <xf numFmtId="164" fontId="6" fillId="0" borderId="0" xfId="243" applyNumberFormat="1" applyFont="1" applyAlignment="1" applyProtection="1">
      <alignment horizontal="center"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4" borderId="27" xfId="243" applyNumberFormat="1" applyFont="1" applyFill="1" applyBorder="1" applyAlignment="1" applyProtection="1">
      <alignment horizontal="center" vertical="center"/>
      <protection/>
    </xf>
    <xf numFmtId="164" fontId="13" fillId="34" borderId="54" xfId="243" applyNumberFormat="1" applyFont="1" applyFill="1" applyBorder="1" applyAlignment="1" applyProtection="1" quotePrefix="1">
      <alignment horizontal="center" vertical="center"/>
      <protection/>
    </xf>
    <xf numFmtId="164" fontId="13" fillId="34" borderId="51" xfId="243" applyNumberFormat="1" applyFont="1" applyFill="1" applyBorder="1" applyAlignment="1" applyProtection="1" quotePrefix="1">
      <alignment horizontal="center" vertical="center"/>
      <protection/>
    </xf>
    <xf numFmtId="0" fontId="13" fillId="0" borderId="0" xfId="187" applyFont="1" applyBorder="1" applyAlignment="1">
      <alignment horizontal="center" vertical="center"/>
      <protection/>
    </xf>
    <xf numFmtId="0" fontId="6" fillId="0" borderId="0" xfId="248" applyFont="1" applyAlignment="1">
      <alignment horizontal="center"/>
      <protection/>
    </xf>
    <xf numFmtId="0" fontId="13" fillId="34" borderId="89" xfId="248" applyNumberFormat="1" applyFont="1" applyFill="1" applyBorder="1" applyAlignment="1">
      <alignment horizontal="center" vertical="center"/>
      <protection/>
    </xf>
    <xf numFmtId="0" fontId="13" fillId="34" borderId="77" xfId="248" applyFont="1" applyFill="1" applyBorder="1" applyAlignment="1">
      <alignment horizontal="center" vertical="center"/>
      <protection/>
    </xf>
    <xf numFmtId="0" fontId="13" fillId="34" borderId="65" xfId="248" applyFont="1" applyFill="1" applyBorder="1" applyAlignment="1">
      <alignment horizontal="center" vertical="center"/>
      <protection/>
    </xf>
    <xf numFmtId="0" fontId="13" fillId="34" borderId="25" xfId="248" applyFont="1" applyFill="1" applyBorder="1" applyAlignment="1">
      <alignment horizontal="center" vertical="center"/>
      <protection/>
    </xf>
    <xf numFmtId="0" fontId="13" fillId="34" borderId="47" xfId="187" applyFont="1" applyFill="1" applyBorder="1" applyAlignment="1" applyProtection="1" quotePrefix="1">
      <alignment horizontal="center" vertical="center"/>
      <protection/>
    </xf>
    <xf numFmtId="0" fontId="13" fillId="34" borderId="97" xfId="187" applyFont="1" applyFill="1" applyBorder="1" applyAlignment="1" applyProtection="1" quotePrefix="1">
      <alignment horizontal="center" vertical="center"/>
      <protection/>
    </xf>
    <xf numFmtId="0" fontId="13" fillId="34" borderId="81" xfId="187" applyFont="1" applyFill="1" applyBorder="1" applyAlignment="1" applyProtection="1" quotePrefix="1">
      <alignment horizontal="center" vertical="center"/>
      <protection/>
    </xf>
    <xf numFmtId="0" fontId="13" fillId="34" borderId="47" xfId="248" applyFont="1" applyFill="1" applyBorder="1" applyAlignment="1">
      <alignment horizontal="center" vertical="center"/>
      <protection/>
    </xf>
    <xf numFmtId="0" fontId="13" fillId="34" borderId="81" xfId="248" applyFont="1" applyFill="1" applyBorder="1" applyAlignment="1">
      <alignment horizontal="center" vertical="center"/>
      <protection/>
    </xf>
    <xf numFmtId="0" fontId="13" fillId="34" borderId="99" xfId="248" applyFont="1" applyFill="1" applyBorder="1" applyAlignment="1">
      <alignment horizontal="center" vertical="center"/>
      <protection/>
    </xf>
    <xf numFmtId="164" fontId="13" fillId="0" borderId="0" xfId="250" applyNumberFormat="1" applyFont="1" applyAlignment="1">
      <alignment horizontal="center"/>
      <protection/>
    </xf>
    <xf numFmtId="164" fontId="6" fillId="0" borderId="0" xfId="250" applyNumberFormat="1" applyFont="1" applyAlignment="1" applyProtection="1">
      <alignment horizontal="center"/>
      <protection/>
    </xf>
    <xf numFmtId="164" fontId="13" fillId="0" borderId="0" xfId="250" applyNumberFormat="1" applyFont="1" applyAlignment="1" applyProtection="1">
      <alignment horizontal="center"/>
      <protection/>
    </xf>
    <xf numFmtId="164" fontId="13" fillId="0" borderId="0" xfId="250" applyNumberFormat="1" applyFont="1" applyBorder="1" applyAlignment="1">
      <alignment horizontal="center"/>
      <protection/>
    </xf>
    <xf numFmtId="164" fontId="13" fillId="0" borderId="0" xfId="250" applyNumberFormat="1" applyFont="1" applyBorder="1" applyAlignment="1" quotePrefix="1">
      <alignment horizontal="center"/>
      <protection/>
    </xf>
    <xf numFmtId="164" fontId="24" fillId="34" borderId="69" xfId="246" applyNumberFormat="1" applyFont="1" applyFill="1" applyBorder="1" applyAlignment="1" applyProtection="1">
      <alignment horizontal="center" vertical="center"/>
      <protection/>
    </xf>
    <xf numFmtId="164" fontId="24" fillId="34" borderId="26" xfId="246" applyNumberFormat="1" applyFont="1" applyFill="1" applyBorder="1" applyAlignment="1">
      <alignment horizontal="center" vertical="center"/>
      <protection/>
    </xf>
    <xf numFmtId="164" fontId="24" fillId="34" borderId="84" xfId="246" applyNumberFormat="1" applyFont="1" applyFill="1" applyBorder="1" applyAlignment="1" applyProtection="1">
      <alignment horizontal="center" vertical="center"/>
      <protection/>
    </xf>
    <xf numFmtId="164" fontId="24" fillId="34" borderId="84" xfId="246" applyNumberFormat="1" applyFont="1" applyFill="1" applyBorder="1" applyAlignment="1" applyProtection="1" quotePrefix="1">
      <alignment horizontal="center" vertical="center"/>
      <protection/>
    </xf>
    <xf numFmtId="164" fontId="24" fillId="34" borderId="97" xfId="246" applyNumberFormat="1" applyFont="1" applyFill="1" applyBorder="1" applyAlignment="1" applyProtection="1" quotePrefix="1">
      <alignment horizontal="center" vertical="center"/>
      <protection/>
    </xf>
    <xf numFmtId="164" fontId="24" fillId="34" borderId="98" xfId="246" applyNumberFormat="1" applyFont="1" applyFill="1" applyBorder="1" applyAlignment="1" applyProtection="1">
      <alignment horizontal="center" vertical="center"/>
      <protection/>
    </xf>
    <xf numFmtId="169" fontId="13" fillId="34" borderId="11" xfId="248" applyNumberFormat="1" applyFont="1" applyFill="1" applyBorder="1" applyAlignment="1">
      <alignment horizontal="center" vertical="center"/>
      <protection/>
    </xf>
    <xf numFmtId="169" fontId="13" fillId="34" borderId="40" xfId="248" applyNumberFormat="1" applyFont="1" applyFill="1" applyBorder="1" applyAlignment="1">
      <alignment horizontal="center" vertical="center"/>
      <protection/>
    </xf>
    <xf numFmtId="0" fontId="13" fillId="34" borderId="32" xfId="248" applyFont="1" applyFill="1" applyBorder="1" applyAlignment="1">
      <alignment horizontal="center" vertical="center"/>
      <protection/>
    </xf>
    <xf numFmtId="0" fontId="13" fillId="0" borderId="0" xfId="248" applyFont="1" applyAlignment="1">
      <alignment horizontal="center"/>
      <protection/>
    </xf>
    <xf numFmtId="0" fontId="13" fillId="34" borderId="69" xfId="248" applyFont="1" applyFill="1" applyBorder="1" applyAlignment="1">
      <alignment horizontal="center" vertical="center"/>
      <protection/>
    </xf>
    <xf numFmtId="0" fontId="13" fillId="34" borderId="29" xfId="248" applyFont="1" applyFill="1" applyBorder="1" applyAlignment="1">
      <alignment horizontal="center" vertical="center"/>
      <protection/>
    </xf>
    <xf numFmtId="0" fontId="13" fillId="34" borderId="26" xfId="248" applyFont="1" applyFill="1" applyBorder="1" applyAlignment="1">
      <alignment horizontal="center" vertical="center"/>
      <protection/>
    </xf>
    <xf numFmtId="0" fontId="13" fillId="36" borderId="84" xfId="251" applyFont="1" applyFill="1" applyBorder="1" applyAlignment="1" applyProtection="1">
      <alignment horizontal="center" vertical="center"/>
      <protection/>
    </xf>
    <xf numFmtId="0" fontId="13" fillId="36" borderId="84" xfId="251" applyFont="1" applyFill="1" applyBorder="1" applyAlignment="1" applyProtection="1">
      <alignment horizontal="center"/>
      <protection/>
    </xf>
    <xf numFmtId="0" fontId="13" fillId="36" borderId="98" xfId="251" applyFont="1" applyFill="1" applyBorder="1" applyAlignment="1" applyProtection="1">
      <alignment horizontal="center"/>
      <protection/>
    </xf>
    <xf numFmtId="168" fontId="13" fillId="0" borderId="50" xfId="251" applyNumberFormat="1" applyFont="1" applyFill="1" applyBorder="1" applyAlignment="1" applyProtection="1" quotePrefix="1">
      <alignment/>
      <protection/>
    </xf>
    <xf numFmtId="168" fontId="13" fillId="0" borderId="54" xfId="251" applyNumberFormat="1" applyFont="1" applyFill="1" applyBorder="1" applyAlignment="1" applyProtection="1" quotePrefix="1">
      <alignment/>
      <protection/>
    </xf>
    <xf numFmtId="168" fontId="13" fillId="0" borderId="51" xfId="251" applyNumberFormat="1" applyFont="1" applyFill="1" applyBorder="1" applyAlignment="1" applyProtection="1" quotePrefix="1">
      <alignment/>
      <protection/>
    </xf>
    <xf numFmtId="168" fontId="11" fillId="0" borderId="54" xfId="151" applyNumberFormat="1" applyFont="1" applyFill="1" applyBorder="1" applyAlignment="1">
      <alignment/>
      <protection/>
    </xf>
    <xf numFmtId="168" fontId="11" fillId="0" borderId="51" xfId="151" applyNumberFormat="1" applyFont="1" applyFill="1" applyBorder="1" applyAlignment="1">
      <alignment/>
      <protection/>
    </xf>
    <xf numFmtId="0" fontId="13" fillId="0" borderId="0" xfId="251" applyFont="1" applyFill="1" applyAlignment="1">
      <alignment horizontal="center"/>
      <protection/>
    </xf>
    <xf numFmtId="0" fontId="6" fillId="0" borderId="0" xfId="251" applyFont="1" applyFill="1" applyAlignment="1">
      <alignment horizontal="center"/>
      <protection/>
    </xf>
    <xf numFmtId="4" fontId="13" fillId="0" borderId="0" xfId="251" applyNumberFormat="1" applyFont="1" applyFill="1" applyAlignment="1">
      <alignment horizontal="center"/>
      <protection/>
    </xf>
    <xf numFmtId="0" fontId="8" fillId="36" borderId="88" xfId="251" applyFont="1" applyFill="1" applyBorder="1" applyAlignment="1">
      <alignment horizontal="center" vertical="center"/>
      <protection/>
    </xf>
    <xf numFmtId="0" fontId="8" fillId="36" borderId="70" xfId="251" applyFont="1" applyFill="1" applyBorder="1" applyAlignment="1">
      <alignment horizontal="center" vertical="center"/>
      <protection/>
    </xf>
    <xf numFmtId="49" fontId="24" fillId="36" borderId="84" xfId="253" applyNumberFormat="1" applyFont="1" applyFill="1" applyBorder="1" applyAlignment="1">
      <alignment horizontal="center"/>
      <protection/>
    </xf>
    <xf numFmtId="0" fontId="13" fillId="0" borderId="20" xfId="134" applyFont="1" applyBorder="1" applyAlignment="1">
      <alignment horizontal="center"/>
      <protection/>
    </xf>
    <xf numFmtId="0" fontId="8" fillId="0" borderId="18" xfId="134" applyFont="1" applyBorder="1" applyAlignment="1">
      <alignment horizontal="center"/>
      <protection/>
    </xf>
    <xf numFmtId="0" fontId="8" fillId="0" borderId="19" xfId="134" applyFont="1" applyBorder="1" applyAlignment="1">
      <alignment horizontal="center"/>
      <protection/>
    </xf>
    <xf numFmtId="168" fontId="6" fillId="0" borderId="20" xfId="254" applyNumberFormat="1" applyFont="1" applyBorder="1" applyAlignment="1" applyProtection="1">
      <alignment horizontal="center"/>
      <protection/>
    </xf>
    <xf numFmtId="168" fontId="6" fillId="0" borderId="18" xfId="254" applyNumberFormat="1" applyFont="1" applyBorder="1" applyAlignment="1" applyProtection="1">
      <alignment horizontal="center"/>
      <protection/>
    </xf>
    <xf numFmtId="168" fontId="6" fillId="0" borderId="19" xfId="254" applyNumberFormat="1" applyFont="1" applyBorder="1" applyAlignment="1" applyProtection="1">
      <alignment horizontal="center"/>
      <protection/>
    </xf>
    <xf numFmtId="168" fontId="14" fillId="0" borderId="61" xfId="254" applyNumberFormat="1" applyFont="1" applyBorder="1" applyAlignment="1" applyProtection="1">
      <alignment horizontal="right"/>
      <protection/>
    </xf>
    <xf numFmtId="168" fontId="14" fillId="0" borderId="38" xfId="254" applyNumberFormat="1" applyFont="1" applyBorder="1" applyAlignment="1" applyProtection="1">
      <alignment horizontal="right"/>
      <protection/>
    </xf>
    <xf numFmtId="168" fontId="14" fillId="0" borderId="62" xfId="254" applyNumberFormat="1" applyFont="1" applyBorder="1" applyAlignment="1" applyProtection="1">
      <alignment horizontal="right"/>
      <protection/>
    </xf>
    <xf numFmtId="168" fontId="24" fillId="34" borderId="84" xfId="254" applyNumberFormat="1" applyFont="1" applyFill="1" applyBorder="1" applyAlignment="1" applyProtection="1">
      <alignment horizontal="center" wrapText="1"/>
      <protection hidden="1"/>
    </xf>
    <xf numFmtId="168" fontId="24" fillId="34" borderId="84" xfId="254" applyNumberFormat="1" applyFont="1" applyFill="1" applyBorder="1" applyAlignment="1">
      <alignment horizontal="center"/>
      <protection/>
    </xf>
    <xf numFmtId="168" fontId="24" fillId="34" borderId="98" xfId="254" applyNumberFormat="1" applyFont="1" applyFill="1" applyBorder="1" applyAlignment="1">
      <alignment horizontal="center"/>
      <protection/>
    </xf>
    <xf numFmtId="168" fontId="6" fillId="0" borderId="20" xfId="255" applyNumberFormat="1" applyFont="1" applyBorder="1" applyAlignment="1" applyProtection="1">
      <alignment horizontal="center"/>
      <protection/>
    </xf>
    <xf numFmtId="168" fontId="6" fillId="0" borderId="18" xfId="255" applyNumberFormat="1" applyFont="1" applyBorder="1" applyAlignment="1" applyProtection="1">
      <alignment horizontal="center"/>
      <protection/>
    </xf>
    <xf numFmtId="168" fontId="6" fillId="0" borderId="19" xfId="255" applyNumberFormat="1" applyFont="1" applyBorder="1" applyAlignment="1" applyProtection="1">
      <alignment horizontal="center"/>
      <protection/>
    </xf>
    <xf numFmtId="168" fontId="14" fillId="0" borderId="61" xfId="255" applyNumberFormat="1" applyFont="1" applyBorder="1" applyAlignment="1" applyProtection="1">
      <alignment horizontal="right"/>
      <protection/>
    </xf>
    <xf numFmtId="168" fontId="14" fillId="0" borderId="38" xfId="255" applyNumberFormat="1" applyFont="1" applyBorder="1" applyAlignment="1" applyProtection="1">
      <alignment horizontal="right"/>
      <protection/>
    </xf>
    <xf numFmtId="168" fontId="14" fillId="0" borderId="62" xfId="255" applyNumberFormat="1" applyFont="1" applyBorder="1" applyAlignment="1" applyProtection="1">
      <alignment horizontal="right"/>
      <protection/>
    </xf>
    <xf numFmtId="168" fontId="24" fillId="34" borderId="84" xfId="255" applyNumberFormat="1" applyFont="1" applyFill="1" applyBorder="1" applyAlignment="1" applyProtection="1">
      <alignment horizontal="center" wrapText="1"/>
      <protection hidden="1"/>
    </xf>
    <xf numFmtId="168" fontId="24" fillId="34" borderId="47" xfId="255" applyNumberFormat="1" applyFont="1" applyFill="1" applyBorder="1" applyAlignment="1">
      <alignment horizontal="center"/>
      <protection/>
    </xf>
    <xf numFmtId="168" fontId="24" fillId="34" borderId="99" xfId="255" applyNumberFormat="1" applyFont="1" applyFill="1" applyBorder="1" applyAlignment="1">
      <alignment horizontal="center"/>
      <protection/>
    </xf>
    <xf numFmtId="0" fontId="13" fillId="0" borderId="0" xfId="134" applyFont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24" fillId="34" borderId="84" xfId="258" applyNumberFormat="1" applyFont="1" applyFill="1" applyBorder="1" applyAlignment="1" applyProtection="1">
      <alignment horizontal="center" wrapText="1"/>
      <protection hidden="1"/>
    </xf>
    <xf numFmtId="168" fontId="13" fillId="34" borderId="47" xfId="258" applyNumberFormat="1" applyFont="1" applyFill="1" applyBorder="1" applyAlignment="1">
      <alignment horizontal="center"/>
      <protection/>
    </xf>
    <xf numFmtId="168" fontId="13" fillId="34" borderId="99" xfId="258" applyNumberFormat="1" applyFont="1" applyFill="1" applyBorder="1" applyAlignment="1">
      <alignment horizontal="center"/>
      <protection/>
    </xf>
    <xf numFmtId="168" fontId="6" fillId="0" borderId="0" xfId="259" applyNumberFormat="1" applyFont="1" applyAlignment="1" applyProtection="1">
      <alignment horizontal="center"/>
      <protection/>
    </xf>
    <xf numFmtId="168" fontId="15" fillId="0" borderId="0" xfId="259" applyNumberFormat="1" applyFont="1" applyAlignment="1" applyProtection="1">
      <alignment horizontal="right"/>
      <protection/>
    </xf>
    <xf numFmtId="168" fontId="24" fillId="34" borderId="84" xfId="259" applyNumberFormat="1" applyFont="1" applyFill="1" applyBorder="1" applyAlignment="1" applyProtection="1">
      <alignment horizontal="center" wrapText="1"/>
      <protection hidden="1"/>
    </xf>
    <xf numFmtId="168" fontId="13" fillId="34" borderId="97" xfId="259" applyNumberFormat="1" applyFont="1" applyFill="1" applyBorder="1" applyAlignment="1">
      <alignment horizontal="center"/>
      <protection/>
    </xf>
    <xf numFmtId="168" fontId="13" fillId="34" borderId="98" xfId="259" applyNumberFormat="1" applyFont="1" applyFill="1" applyBorder="1" applyAlignment="1">
      <alignment horizontal="center"/>
      <protection/>
    </xf>
    <xf numFmtId="168" fontId="6" fillId="0" borderId="0" xfId="260" applyNumberFormat="1" applyFont="1" applyAlignment="1" applyProtection="1">
      <alignment horizontal="center"/>
      <protection/>
    </xf>
    <xf numFmtId="168" fontId="15" fillId="0" borderId="0" xfId="260" applyNumberFormat="1" applyFont="1" applyAlignment="1" applyProtection="1">
      <alignment horizontal="right"/>
      <protection/>
    </xf>
    <xf numFmtId="168" fontId="24" fillId="34" borderId="84" xfId="260" applyNumberFormat="1" applyFont="1" applyFill="1" applyBorder="1" applyAlignment="1" applyProtection="1">
      <alignment horizontal="center" wrapText="1"/>
      <protection hidden="1"/>
    </xf>
    <xf numFmtId="168" fontId="13" fillId="34" borderId="47" xfId="260" applyNumberFormat="1" applyFont="1" applyFill="1" applyBorder="1" applyAlignment="1">
      <alignment horizontal="center"/>
      <protection/>
    </xf>
    <xf numFmtId="168" fontId="13" fillId="34" borderId="99" xfId="260" applyNumberFormat="1" applyFont="1" applyFill="1" applyBorder="1" applyAlignment="1">
      <alignment horizontal="center"/>
      <protection/>
    </xf>
    <xf numFmtId="168" fontId="6" fillId="0" borderId="0" xfId="261" applyNumberFormat="1" applyFont="1" applyAlignment="1" applyProtection="1">
      <alignment horizontal="center"/>
      <protection/>
    </xf>
    <xf numFmtId="168" fontId="14" fillId="0" borderId="0" xfId="261" applyNumberFormat="1" applyFont="1" applyAlignment="1" applyProtection="1">
      <alignment horizontal="right"/>
      <protection/>
    </xf>
    <xf numFmtId="168" fontId="24" fillId="34" borderId="84" xfId="261" applyNumberFormat="1" applyFont="1" applyFill="1" applyBorder="1" applyAlignment="1" applyProtection="1">
      <alignment horizontal="center" wrapText="1"/>
      <protection hidden="1"/>
    </xf>
    <xf numFmtId="168" fontId="13" fillId="34" borderId="47" xfId="261" applyNumberFormat="1" applyFont="1" applyFill="1" applyBorder="1" applyAlignment="1">
      <alignment horizontal="center"/>
      <protection/>
    </xf>
    <xf numFmtId="168" fontId="13" fillId="34" borderId="99" xfId="261" applyNumberFormat="1" applyFont="1" applyFill="1" applyBorder="1" applyAlignment="1">
      <alignment horizontal="center"/>
      <protection/>
    </xf>
    <xf numFmtId="0" fontId="13" fillId="0" borderId="0" xfId="235" applyFont="1" applyFill="1" applyAlignment="1">
      <alignment horizontal="center"/>
      <protection/>
    </xf>
    <xf numFmtId="0" fontId="6" fillId="0" borderId="0" xfId="235" applyFont="1" applyFill="1" applyAlignment="1">
      <alignment horizontal="center"/>
      <protection/>
    </xf>
    <xf numFmtId="0" fontId="15" fillId="0" borderId="60" xfId="235" applyFont="1" applyFill="1" applyBorder="1" applyAlignment="1">
      <alignment horizontal="right"/>
      <protection/>
    </xf>
    <xf numFmtId="0" fontId="13" fillId="34" borderId="89" xfId="235" applyFont="1" applyFill="1" applyBorder="1" applyAlignment="1">
      <alignment horizontal="center" vertical="center"/>
      <protection/>
    </xf>
    <xf numFmtId="0" fontId="13" fillId="34" borderId="46" xfId="235" applyFont="1" applyFill="1" applyBorder="1" applyAlignment="1">
      <alignment horizontal="center" vertical="center"/>
      <protection/>
    </xf>
    <xf numFmtId="0" fontId="13" fillId="34" borderId="71" xfId="235" applyFont="1" applyFill="1" applyBorder="1" applyAlignment="1">
      <alignment horizontal="center" vertical="center"/>
      <protection/>
    </xf>
    <xf numFmtId="0" fontId="13" fillId="34" borderId="31" xfId="235" applyFont="1" applyFill="1" applyBorder="1" applyAlignment="1">
      <alignment horizontal="center" vertical="center"/>
      <protection/>
    </xf>
    <xf numFmtId="0" fontId="13" fillId="34" borderId="0" xfId="235" applyFont="1" applyFill="1" applyBorder="1" applyAlignment="1">
      <alignment horizontal="center" vertical="center"/>
      <protection/>
    </xf>
    <xf numFmtId="0" fontId="13" fillId="34" borderId="20" xfId="235" applyFont="1" applyFill="1" applyBorder="1" applyAlignment="1">
      <alignment horizontal="center" vertical="center"/>
      <protection/>
    </xf>
    <xf numFmtId="0" fontId="13" fillId="34" borderId="77" xfId="235" applyFont="1" applyFill="1" applyBorder="1" applyAlignment="1">
      <alignment horizontal="center" vertical="center"/>
      <protection/>
    </xf>
    <xf numFmtId="0" fontId="13" fillId="36" borderId="53" xfId="235" applyFont="1" applyFill="1" applyBorder="1" applyAlignment="1">
      <alignment horizontal="center" vertical="center"/>
      <protection/>
    </xf>
    <xf numFmtId="0" fontId="13" fillId="36" borderId="57" xfId="235" applyFont="1" applyFill="1" applyBorder="1" applyAlignment="1">
      <alignment horizontal="center" vertical="center"/>
      <protection/>
    </xf>
    <xf numFmtId="0" fontId="13" fillId="34" borderId="46" xfId="235" applyFont="1" applyFill="1" applyBorder="1" applyAlignment="1" quotePrefix="1">
      <alignment horizontal="center" vertical="center"/>
      <protection/>
    </xf>
    <xf numFmtId="0" fontId="13" fillId="34" borderId="65" xfId="235" applyFont="1" applyFill="1" applyBorder="1" applyAlignment="1">
      <alignment horizontal="center" vertical="center"/>
      <protection/>
    </xf>
    <xf numFmtId="0" fontId="13" fillId="34" borderId="25" xfId="235" applyFont="1" applyFill="1" applyBorder="1" applyAlignment="1">
      <alignment horizontal="center" vertical="center"/>
      <protection/>
    </xf>
    <xf numFmtId="0" fontId="13" fillId="34" borderId="85" xfId="235" applyFont="1" applyFill="1" applyBorder="1" applyAlignment="1">
      <alignment horizontal="center"/>
      <protection/>
    </xf>
    <xf numFmtId="0" fontId="13" fillId="34" borderId="82" xfId="235" applyFont="1" applyFill="1" applyBorder="1" applyAlignment="1">
      <alignment horizontal="center"/>
      <protection/>
    </xf>
    <xf numFmtId="0" fontId="13" fillId="36" borderId="50" xfId="235" applyFont="1" applyFill="1" applyBorder="1" applyAlignment="1">
      <alignment horizontal="center"/>
      <protection/>
    </xf>
    <xf numFmtId="0" fontId="13" fillId="36" borderId="28" xfId="235" applyFont="1" applyFill="1" applyBorder="1" applyAlignment="1">
      <alignment horizontal="center"/>
      <protection/>
    </xf>
    <xf numFmtId="0" fontId="13" fillId="0" borderId="0" xfId="232" applyFont="1" applyAlignment="1">
      <alignment horizontal="center"/>
      <protection/>
    </xf>
    <xf numFmtId="0" fontId="6" fillId="0" borderId="0" xfId="232" applyFont="1" applyAlignment="1">
      <alignment horizontal="center"/>
      <protection/>
    </xf>
    <xf numFmtId="168" fontId="15" fillId="0" borderId="60" xfId="160" applyNumberFormat="1" applyFont="1" applyBorder="1" applyAlignment="1">
      <alignment horizontal="right"/>
      <protection/>
    </xf>
    <xf numFmtId="0" fontId="6" fillId="0" borderId="0" xfId="134" applyFont="1" applyAlignment="1">
      <alignment horizontal="center"/>
      <protection/>
    </xf>
    <xf numFmtId="164" fontId="13" fillId="36" borderId="69" xfId="244" applyNumberFormat="1" applyFont="1" applyFill="1" applyBorder="1" applyAlignment="1" applyProtection="1">
      <alignment horizontal="center" vertical="center"/>
      <protection/>
    </xf>
    <xf numFmtId="164" fontId="13" fillId="36" borderId="26" xfId="244" applyNumberFormat="1" applyFont="1" applyFill="1" applyBorder="1" applyAlignment="1" applyProtection="1">
      <alignment horizontal="center" vertical="center"/>
      <protection/>
    </xf>
    <xf numFmtId="0" fontId="13" fillId="36" borderId="84" xfId="134" applyFont="1" applyFill="1" applyBorder="1" applyAlignment="1">
      <alignment horizontal="center"/>
      <protection/>
    </xf>
    <xf numFmtId="0" fontId="13" fillId="36" borderId="97" xfId="134" applyFont="1" applyFill="1" applyBorder="1" applyAlignment="1">
      <alignment horizontal="center"/>
      <protection/>
    </xf>
    <xf numFmtId="0" fontId="13" fillId="36" borderId="98" xfId="134" applyFont="1" applyFill="1" applyBorder="1" applyAlignment="1">
      <alignment horizontal="center"/>
      <protection/>
    </xf>
    <xf numFmtId="164" fontId="13" fillId="36" borderId="69" xfId="247" applyNumberFormat="1" applyFont="1" applyFill="1" applyBorder="1" applyAlignment="1">
      <alignment horizontal="center" vertical="center"/>
      <protection/>
    </xf>
    <xf numFmtId="164" fontId="13" fillId="36" borderId="26" xfId="247" applyNumberFormat="1" applyFont="1" applyFill="1" applyBorder="1" applyAlignment="1">
      <alignment horizontal="center" vertical="center"/>
      <protection/>
    </xf>
    <xf numFmtId="0" fontId="15" fillId="0" borderId="0" xfId="134" applyFont="1" applyBorder="1" applyAlignment="1">
      <alignment horizontal="right"/>
      <protection/>
    </xf>
    <xf numFmtId="0" fontId="15" fillId="0" borderId="0" xfId="134" applyFont="1" applyAlignment="1">
      <alignment horizontal="right"/>
      <protection/>
    </xf>
    <xf numFmtId="168" fontId="6" fillId="0" borderId="0" xfId="134" applyNumberFormat="1" applyFont="1" applyAlignment="1" applyProtection="1">
      <alignment horizontal="center" wrapText="1"/>
      <protection/>
    </xf>
    <xf numFmtId="168" fontId="6" fillId="0" borderId="0" xfId="134" applyNumberFormat="1" applyFont="1" applyAlignment="1" applyProtection="1">
      <alignment horizontal="center"/>
      <protection/>
    </xf>
    <xf numFmtId="0" fontId="13" fillId="36" borderId="89" xfId="134" applyFont="1" applyFill="1" applyBorder="1" applyAlignment="1">
      <alignment horizontal="center" vertical="center"/>
      <protection/>
    </xf>
    <xf numFmtId="0" fontId="13" fillId="36" borderId="100" xfId="134" applyFont="1" applyFill="1" applyBorder="1" applyAlignment="1">
      <alignment horizontal="center" vertical="center"/>
      <protection/>
    </xf>
    <xf numFmtId="0" fontId="13" fillId="36" borderId="65" xfId="134" applyFont="1" applyFill="1" applyBorder="1" applyAlignment="1">
      <alignment horizontal="center" vertical="center"/>
      <protection/>
    </xf>
    <xf numFmtId="0" fontId="13" fillId="36" borderId="23" xfId="134" applyFont="1" applyFill="1" applyBorder="1" applyAlignment="1">
      <alignment horizontal="center" vertical="center"/>
      <protection/>
    </xf>
    <xf numFmtId="0" fontId="13" fillId="36" borderId="84" xfId="134" applyFont="1" applyFill="1" applyBorder="1" applyAlignment="1">
      <alignment horizontal="center" vertical="center"/>
      <protection/>
    </xf>
    <xf numFmtId="0" fontId="13" fillId="36" borderId="97" xfId="134" applyFont="1" applyFill="1" applyBorder="1" applyAlignment="1">
      <alignment horizontal="center" vertical="center"/>
      <protection/>
    </xf>
    <xf numFmtId="0" fontId="13" fillId="36" borderId="98" xfId="134" applyFont="1" applyFill="1" applyBorder="1" applyAlignment="1">
      <alignment horizontal="center" vertical="center"/>
      <protection/>
    </xf>
    <xf numFmtId="0" fontId="8" fillId="34" borderId="88" xfId="134" applyFont="1" applyFill="1" applyBorder="1" applyAlignment="1">
      <alignment horizontal="center"/>
      <protection/>
    </xf>
    <xf numFmtId="0" fontId="8" fillId="34" borderId="70" xfId="134" applyFont="1" applyFill="1" applyBorder="1" applyAlignment="1">
      <alignment horizontal="center"/>
      <protection/>
    </xf>
    <xf numFmtId="0" fontId="13" fillId="33" borderId="85" xfId="134" applyFont="1" applyFill="1" applyBorder="1" applyAlignment="1">
      <alignment horizontal="center" vertical="center"/>
      <protection/>
    </xf>
    <xf numFmtId="0" fontId="13" fillId="33" borderId="46" xfId="134" applyFont="1" applyFill="1" applyBorder="1" applyAlignment="1">
      <alignment horizontal="center" vertical="center"/>
      <protection/>
    </xf>
    <xf numFmtId="0" fontId="13" fillId="33" borderId="71" xfId="134" applyFont="1" applyFill="1" applyBorder="1" applyAlignment="1">
      <alignment horizontal="center" vertical="center"/>
      <protection/>
    </xf>
    <xf numFmtId="0" fontId="13" fillId="33" borderId="52" xfId="134" applyFont="1" applyFill="1" applyBorder="1" applyAlignment="1">
      <alignment horizontal="center" vertical="center"/>
      <protection/>
    </xf>
    <xf numFmtId="0" fontId="13" fillId="33" borderId="53" xfId="134" applyFont="1" applyFill="1" applyBorder="1" applyAlignment="1">
      <alignment horizontal="center" vertical="center"/>
      <protection/>
    </xf>
    <xf numFmtId="0" fontId="13" fillId="33" borderId="57" xfId="134" applyFont="1" applyFill="1" applyBorder="1" applyAlignment="1">
      <alignment horizontal="center" vertical="center"/>
      <protection/>
    </xf>
    <xf numFmtId="0" fontId="13" fillId="33" borderId="50" xfId="134" applyFont="1" applyFill="1" applyBorder="1" applyAlignment="1">
      <alignment horizontal="center"/>
      <protection/>
    </xf>
    <xf numFmtId="0" fontId="13" fillId="33" borderId="28" xfId="134" applyFont="1" applyFill="1" applyBorder="1" applyAlignment="1">
      <alignment horizontal="center"/>
      <protection/>
    </xf>
    <xf numFmtId="0" fontId="13" fillId="34" borderId="47" xfId="134" applyFont="1" applyFill="1" applyBorder="1" applyAlignment="1">
      <alignment horizontal="center"/>
      <protection/>
    </xf>
    <xf numFmtId="0" fontId="13" fillId="34" borderId="81" xfId="134" applyFont="1" applyFill="1" applyBorder="1" applyAlignment="1">
      <alignment horizontal="center"/>
      <protection/>
    </xf>
    <xf numFmtId="0" fontId="13" fillId="34" borderId="99" xfId="134" applyFont="1" applyFill="1" applyBorder="1" applyAlignment="1">
      <alignment horizontal="center"/>
      <protection/>
    </xf>
    <xf numFmtId="0" fontId="13" fillId="33" borderId="51" xfId="134" applyFont="1" applyFill="1" applyBorder="1" applyAlignment="1">
      <alignment horizontal="center"/>
      <protection/>
    </xf>
    <xf numFmtId="168" fontId="44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" fontId="13" fillId="33" borderId="69" xfId="150" applyNumberFormat="1" applyFont="1" applyFill="1" applyBorder="1" applyAlignment="1" applyProtection="1" quotePrefix="1">
      <alignment horizontal="center" vertical="center"/>
      <protection/>
    </xf>
    <xf numFmtId="1" fontId="13" fillId="33" borderId="26" xfId="150" applyNumberFormat="1" applyFont="1" applyFill="1" applyBorder="1" applyAlignment="1" applyProtection="1" quotePrefix="1">
      <alignment horizontal="center" vertical="center"/>
      <protection/>
    </xf>
    <xf numFmtId="1" fontId="13" fillId="33" borderId="47" xfId="150" applyNumberFormat="1" applyFont="1" applyFill="1" applyBorder="1" applyAlignment="1" applyProtection="1" quotePrefix="1">
      <alignment horizontal="center" vertical="center"/>
      <protection/>
    </xf>
    <xf numFmtId="1" fontId="13" fillId="33" borderId="97" xfId="150" applyNumberFormat="1" applyFont="1" applyFill="1" applyBorder="1" applyAlignment="1" applyProtection="1" quotePrefix="1">
      <alignment horizontal="center" vertical="center"/>
      <protection/>
    </xf>
    <xf numFmtId="1" fontId="13" fillId="33" borderId="65" xfId="150" applyNumberFormat="1" applyFont="1" applyFill="1" applyBorder="1" applyAlignment="1" applyProtection="1" quotePrefix="1">
      <alignment horizontal="center" wrapText="1"/>
      <protection/>
    </xf>
    <xf numFmtId="1" fontId="13" fillId="33" borderId="25" xfId="150" applyNumberFormat="1" applyFont="1" applyFill="1" applyBorder="1" applyAlignment="1" applyProtection="1" quotePrefix="1">
      <alignment horizontal="center" wrapText="1"/>
      <protection/>
    </xf>
    <xf numFmtId="1" fontId="13" fillId="33" borderId="87" xfId="150" applyNumberFormat="1" applyFont="1" applyFill="1" applyBorder="1" applyAlignment="1" applyProtection="1" quotePrefix="1">
      <alignment horizontal="center" wrapText="1"/>
      <protection/>
    </xf>
    <xf numFmtId="1" fontId="13" fillId="33" borderId="32" xfId="150" applyNumberFormat="1" applyFont="1" applyFill="1" applyBorder="1" applyAlignment="1" applyProtection="1" quotePrefix="1">
      <alignment horizontal="center" wrapText="1"/>
      <protection/>
    </xf>
    <xf numFmtId="0" fontId="23" fillId="0" borderId="0" xfId="146" applyFont="1" applyAlignment="1">
      <alignment horizontal="justify" vertical="center"/>
      <protection/>
    </xf>
    <xf numFmtId="0" fontId="13" fillId="0" borderId="0" xfId="186" applyFont="1" applyAlignment="1">
      <alignment horizontal="center"/>
      <protection/>
    </xf>
    <xf numFmtId="0" fontId="6" fillId="0" borderId="0" xfId="146" applyFont="1" applyAlignment="1" applyProtection="1">
      <alignment horizontal="center" vertical="center"/>
      <protection/>
    </xf>
    <xf numFmtId="0" fontId="14" fillId="0" borderId="0" xfId="146" applyFont="1" applyAlignment="1">
      <alignment horizontal="center" vertical="center"/>
      <protection/>
    </xf>
    <xf numFmtId="0" fontId="13" fillId="0" borderId="0" xfId="146" applyFont="1" applyAlignment="1">
      <alignment horizontal="center" vertical="center"/>
      <protection/>
    </xf>
    <xf numFmtId="0" fontId="19" fillId="0" borderId="0" xfId="146" applyFont="1" applyBorder="1" applyAlignment="1">
      <alignment horizontal="center" vertical="center"/>
      <protection/>
    </xf>
    <xf numFmtId="0" fontId="15" fillId="0" borderId="60" xfId="146" applyFont="1" applyBorder="1" applyAlignment="1">
      <alignment horizontal="right" vertical="center"/>
      <protection/>
    </xf>
    <xf numFmtId="0" fontId="23" fillId="0" borderId="0" xfId="146" applyFont="1" applyBorder="1" applyAlignment="1" quotePrefix="1">
      <alignment horizontal="justify" vertical="center"/>
      <protection/>
    </xf>
    <xf numFmtId="0" fontId="23" fillId="0" borderId="0" xfId="146" applyFont="1" applyBorder="1" applyAlignment="1">
      <alignment horizontal="justify" vertical="center"/>
      <protection/>
    </xf>
    <xf numFmtId="0" fontId="23" fillId="0" borderId="0" xfId="146" applyFont="1" applyAlignment="1" applyProtection="1">
      <alignment horizontal="justify" vertical="center"/>
      <protection/>
    </xf>
    <xf numFmtId="0" fontId="13" fillId="34" borderId="69" xfId="146" applyFont="1" applyFill="1" applyBorder="1" applyAlignment="1" applyProtection="1">
      <alignment horizontal="center" vertical="center"/>
      <protection/>
    </xf>
    <xf numFmtId="0" fontId="13" fillId="34" borderId="29" xfId="146" applyFont="1" applyFill="1" applyBorder="1" applyAlignment="1" applyProtection="1">
      <alignment horizontal="center" vertical="center"/>
      <protection/>
    </xf>
    <xf numFmtId="169" fontId="13" fillId="34" borderId="97" xfId="146" applyNumberFormat="1" applyFont="1" applyFill="1" applyBorder="1" applyAlignment="1">
      <alignment horizontal="center" vertical="center"/>
      <protection/>
    </xf>
    <xf numFmtId="169" fontId="13" fillId="34" borderId="84" xfId="146" applyNumberFormat="1" applyFont="1" applyFill="1" applyBorder="1" applyAlignment="1">
      <alignment horizontal="center" vertical="center"/>
      <protection/>
    </xf>
    <xf numFmtId="0" fontId="13" fillId="34" borderId="85" xfId="134" applyFont="1" applyFill="1" applyBorder="1" applyAlignment="1">
      <alignment horizontal="center" wrapText="1"/>
      <protection/>
    </xf>
    <xf numFmtId="0" fontId="89" fillId="0" borderId="82" xfId="146" applyFont="1" applyBorder="1" applyAlignment="1">
      <alignment wrapText="1"/>
      <protection/>
    </xf>
    <xf numFmtId="0" fontId="89" fillId="0" borderId="52" xfId="146" applyFont="1" applyBorder="1" applyAlignment="1">
      <alignment wrapText="1"/>
      <protection/>
    </xf>
    <xf numFmtId="0" fontId="89" fillId="0" borderId="58" xfId="146" applyFont="1" applyBorder="1" applyAlignment="1">
      <alignment wrapText="1"/>
      <protection/>
    </xf>
    <xf numFmtId="49" fontId="13" fillId="34" borderId="54" xfId="146" applyNumberFormat="1" applyFont="1" applyFill="1" applyBorder="1" applyAlignment="1">
      <alignment horizontal="center" vertical="center"/>
      <protection/>
    </xf>
    <xf numFmtId="49" fontId="13" fillId="34" borderId="51" xfId="146" applyNumberFormat="1" applyFont="1" applyFill="1" applyBorder="1" applyAlignment="1">
      <alignment horizontal="center" vertical="center"/>
      <protection/>
    </xf>
    <xf numFmtId="49" fontId="13" fillId="34" borderId="50" xfId="146" applyNumberFormat="1" applyFont="1" applyFill="1" applyBorder="1" applyAlignment="1">
      <alignment horizontal="center" vertical="center"/>
      <protection/>
    </xf>
    <xf numFmtId="0" fontId="23" fillId="0" borderId="0" xfId="146" applyFont="1" applyFill="1" applyBorder="1" applyAlignment="1" applyProtection="1">
      <alignment horizontal="justify" vertical="center" wrapText="1"/>
      <protection/>
    </xf>
    <xf numFmtId="0" fontId="8" fillId="0" borderId="0" xfId="134" applyFont="1" applyBorder="1" applyAlignment="1">
      <alignment horizontal="justify" wrapText="1"/>
      <protection/>
    </xf>
    <xf numFmtId="0" fontId="13" fillId="0" borderId="0" xfId="134" applyFont="1" applyBorder="1" applyAlignment="1">
      <alignment horizontal="center"/>
      <protection/>
    </xf>
    <xf numFmtId="0" fontId="4" fillId="33" borderId="101" xfId="134" applyFont="1" applyFill="1" applyBorder="1" applyAlignment="1">
      <alignment/>
      <protection/>
    </xf>
    <xf numFmtId="0" fontId="2" fillId="33" borderId="17" xfId="197" applyFill="1" applyBorder="1" applyAlignment="1">
      <alignment/>
      <protection/>
    </xf>
    <xf numFmtId="0" fontId="16" fillId="33" borderId="102" xfId="134" applyFont="1" applyFill="1" applyBorder="1" applyAlignment="1">
      <alignment horizontal="center"/>
      <protection/>
    </xf>
    <xf numFmtId="0" fontId="16" fillId="33" borderId="103" xfId="134" applyFont="1" applyFill="1" applyBorder="1" applyAlignment="1">
      <alignment horizontal="center"/>
      <protection/>
    </xf>
    <xf numFmtId="0" fontId="16" fillId="33" borderId="104" xfId="134" applyFont="1" applyFill="1" applyBorder="1" applyAlignment="1">
      <alignment horizontal="center"/>
      <protection/>
    </xf>
    <xf numFmtId="0" fontId="16" fillId="33" borderId="105" xfId="134" applyFont="1" applyFill="1" applyBorder="1" applyAlignment="1">
      <alignment horizontal="center" wrapText="1"/>
      <protection/>
    </xf>
    <xf numFmtId="0" fontId="16" fillId="33" borderId="106" xfId="134" applyFont="1" applyFill="1" applyBorder="1" applyAlignment="1">
      <alignment horizontal="center" wrapText="1"/>
      <protection/>
    </xf>
    <xf numFmtId="0" fontId="2" fillId="0" borderId="52" xfId="197" applyBorder="1" applyAlignment="1">
      <alignment horizontal="center" wrapText="1"/>
      <protection/>
    </xf>
    <xf numFmtId="0" fontId="2" fillId="0" borderId="57" xfId="197" applyBorder="1" applyAlignment="1">
      <alignment horizontal="center" wrapText="1"/>
      <protection/>
    </xf>
    <xf numFmtId="0" fontId="16" fillId="33" borderId="107" xfId="134" applyFont="1" applyFill="1" applyBorder="1" applyAlignment="1">
      <alignment horizontal="center" wrapText="1"/>
      <protection/>
    </xf>
    <xf numFmtId="0" fontId="2" fillId="0" borderId="93" xfId="197" applyBorder="1" applyAlignment="1">
      <alignment horizontal="center" wrapText="1"/>
      <protection/>
    </xf>
    <xf numFmtId="0" fontId="16" fillId="33" borderId="50" xfId="134" applyFont="1" applyFill="1" applyBorder="1" applyAlignment="1">
      <alignment horizontal="center"/>
      <protection/>
    </xf>
    <xf numFmtId="0" fontId="2" fillId="0" borderId="51" xfId="197" applyBorder="1" applyAlignment="1">
      <alignment horizontal="center"/>
      <protection/>
    </xf>
    <xf numFmtId="0" fontId="13" fillId="0" borderId="0" xfId="196" applyFont="1" applyFill="1" applyAlignment="1">
      <alignment horizontal="center"/>
      <protection/>
    </xf>
    <xf numFmtId="0" fontId="6" fillId="0" borderId="0" xfId="196" applyFont="1" applyAlignment="1">
      <alignment horizontal="center"/>
      <protection/>
    </xf>
    <xf numFmtId="0" fontId="14" fillId="0" borderId="60" xfId="196" applyFont="1" applyBorder="1" applyAlignment="1">
      <alignment horizontal="right"/>
      <protection/>
    </xf>
    <xf numFmtId="1" fontId="13" fillId="36" borderId="69" xfId="196" applyNumberFormat="1" applyFont="1" applyFill="1" applyBorder="1" applyAlignment="1" applyProtection="1">
      <alignment horizontal="center" vertical="center" wrapText="1"/>
      <protection locked="0"/>
    </xf>
    <xf numFmtId="1" fontId="13" fillId="36" borderId="26" xfId="196" applyNumberFormat="1" applyFont="1" applyFill="1" applyBorder="1" applyAlignment="1" applyProtection="1">
      <alignment horizontal="center" vertical="center" wrapText="1"/>
      <protection locked="0"/>
    </xf>
    <xf numFmtId="0" fontId="13" fillId="36" borderId="65" xfId="196" applyFont="1" applyFill="1" applyBorder="1" applyAlignment="1" applyProtection="1">
      <alignment horizontal="center" vertical="center" wrapText="1"/>
      <protection locked="0"/>
    </xf>
    <xf numFmtId="0" fontId="13" fillId="36" borderId="25" xfId="196" applyFont="1" applyFill="1" applyBorder="1" applyAlignment="1" applyProtection="1">
      <alignment horizontal="center" vertical="center" wrapText="1"/>
      <protection locked="0"/>
    </xf>
    <xf numFmtId="0" fontId="13" fillId="36" borderId="47" xfId="196" applyFont="1" applyFill="1" applyBorder="1" applyAlignment="1">
      <alignment horizontal="center" vertical="center" wrapText="1"/>
      <protection/>
    </xf>
    <xf numFmtId="0" fontId="13" fillId="36" borderId="99" xfId="196" applyFont="1" applyFill="1" applyBorder="1" applyAlignment="1">
      <alignment horizontal="center" vertical="center" wrapText="1"/>
      <protection/>
    </xf>
    <xf numFmtId="0" fontId="15" fillId="0" borderId="0" xfId="199" applyFont="1" applyFill="1" applyBorder="1" applyAlignment="1">
      <alignment horizontal="right"/>
      <protection/>
    </xf>
    <xf numFmtId="0" fontId="13" fillId="0" borderId="46" xfId="199" applyFont="1" applyFill="1" applyBorder="1" applyAlignment="1" applyProtection="1">
      <alignment horizontal="center"/>
      <protection/>
    </xf>
    <xf numFmtId="0" fontId="13" fillId="0" borderId="82" xfId="199" applyFont="1" applyFill="1" applyBorder="1" applyAlignment="1" applyProtection="1">
      <alignment horizontal="center"/>
      <protection/>
    </xf>
    <xf numFmtId="175" fontId="13" fillId="0" borderId="50" xfId="199" applyNumberFormat="1" applyFont="1" applyFill="1" applyBorder="1" applyAlignment="1" applyProtection="1" quotePrefix="1">
      <alignment horizontal="center"/>
      <protection/>
    </xf>
    <xf numFmtId="175" fontId="13" fillId="0" borderId="54" xfId="199" applyNumberFormat="1" applyFont="1" applyFill="1" applyBorder="1" applyAlignment="1" applyProtection="1" quotePrefix="1">
      <alignment horizontal="center"/>
      <protection/>
    </xf>
    <xf numFmtId="175" fontId="13" fillId="0" borderId="51" xfId="199" applyNumberFormat="1" applyFont="1" applyFill="1" applyBorder="1" applyAlignment="1" applyProtection="1" quotePrefix="1">
      <alignment horizontal="center"/>
      <protection/>
    </xf>
    <xf numFmtId="175" fontId="13" fillId="0" borderId="28" xfId="199" applyNumberFormat="1" applyFont="1" applyFill="1" applyBorder="1" applyAlignment="1" applyProtection="1" quotePrefix="1">
      <alignment horizontal="center"/>
      <protection/>
    </xf>
    <xf numFmtId="0" fontId="13" fillId="0" borderId="47" xfId="199" applyFont="1" applyFill="1" applyBorder="1" applyAlignment="1" applyProtection="1">
      <alignment horizontal="center"/>
      <protection/>
    </xf>
    <xf numFmtId="0" fontId="13" fillId="0" borderId="81" xfId="199" applyFont="1" applyFill="1" applyBorder="1" applyAlignment="1" applyProtection="1">
      <alignment horizontal="center"/>
      <protection/>
    </xf>
    <xf numFmtId="0" fontId="13" fillId="0" borderId="99" xfId="199" applyFont="1" applyFill="1" applyBorder="1" applyAlignment="1" applyProtection="1">
      <alignment horizontal="center"/>
      <protection/>
    </xf>
    <xf numFmtId="0" fontId="15" fillId="0" borderId="0" xfId="198" applyFont="1" applyFill="1" applyBorder="1" applyAlignment="1">
      <alignment horizontal="right"/>
      <protection/>
    </xf>
    <xf numFmtId="0" fontId="13" fillId="0" borderId="47" xfId="198" applyFont="1" applyFill="1" applyBorder="1" applyAlignment="1" applyProtection="1">
      <alignment horizontal="center" vertical="center"/>
      <protection/>
    </xf>
    <xf numFmtId="0" fontId="13" fillId="0" borderId="81" xfId="198" applyFont="1" applyFill="1" applyBorder="1" applyAlignment="1" applyProtection="1">
      <alignment horizontal="center" vertical="center"/>
      <protection/>
    </xf>
    <xf numFmtId="0" fontId="13" fillId="0" borderId="99" xfId="198" applyFont="1" applyFill="1" applyBorder="1" applyAlignment="1" applyProtection="1">
      <alignment horizontal="center" vertical="center"/>
      <protection/>
    </xf>
    <xf numFmtId="175" fontId="13" fillId="0" borderId="50" xfId="198" applyNumberFormat="1" applyFont="1" applyFill="1" applyBorder="1" applyAlignment="1" applyProtection="1" quotePrefix="1">
      <alignment horizontal="center"/>
      <protection/>
    </xf>
    <xf numFmtId="175" fontId="13" fillId="0" borderId="54" xfId="198" applyNumberFormat="1" applyFont="1" applyFill="1" applyBorder="1" applyAlignment="1" applyProtection="1" quotePrefix="1">
      <alignment horizontal="center"/>
      <protection/>
    </xf>
    <xf numFmtId="175" fontId="13" fillId="0" borderId="51" xfId="198" applyNumberFormat="1" applyFont="1" applyFill="1" applyBorder="1" applyAlignment="1" applyProtection="1" quotePrefix="1">
      <alignment horizontal="center"/>
      <protection/>
    </xf>
    <xf numFmtId="175" fontId="13" fillId="0" borderId="54" xfId="198" applyNumberFormat="1" applyFont="1" applyFill="1" applyBorder="1" applyAlignment="1" applyProtection="1">
      <alignment horizontal="center"/>
      <protection/>
    </xf>
    <xf numFmtId="175" fontId="13" fillId="0" borderId="28" xfId="198" applyNumberFormat="1" applyFont="1" applyFill="1" applyBorder="1" applyAlignment="1" applyProtection="1">
      <alignment horizontal="center"/>
      <protection/>
    </xf>
    <xf numFmtId="175" fontId="13" fillId="0" borderId="47" xfId="198" applyNumberFormat="1" applyFont="1" applyFill="1" applyBorder="1" applyAlignment="1" applyProtection="1" quotePrefix="1">
      <alignment horizontal="center"/>
      <protection/>
    </xf>
    <xf numFmtId="175" fontId="13" fillId="0" borderId="81" xfId="198" applyNumberFormat="1" applyFont="1" applyFill="1" applyBorder="1" applyAlignment="1" applyProtection="1" quotePrefix="1">
      <alignment horizontal="center"/>
      <protection/>
    </xf>
    <xf numFmtId="175" fontId="13" fillId="0" borderId="99" xfId="198" applyNumberFormat="1" applyFont="1" applyFill="1" applyBorder="1" applyAlignment="1" applyProtection="1" quotePrefix="1">
      <alignment horizontal="center"/>
      <protection/>
    </xf>
    <xf numFmtId="175" fontId="13" fillId="0" borderId="28" xfId="198" applyNumberFormat="1" applyFont="1" applyFill="1" applyBorder="1" applyAlignment="1" applyProtection="1" quotePrefix="1">
      <alignment horizontal="center"/>
      <protection/>
    </xf>
    <xf numFmtId="169" fontId="15" fillId="0" borderId="0" xfId="198" applyNumberFormat="1" applyFont="1" applyFill="1" applyBorder="1" applyAlignment="1">
      <alignment horizontal="right"/>
      <protection/>
    </xf>
    <xf numFmtId="169" fontId="8" fillId="0" borderId="0" xfId="198" applyNumberFormat="1" applyFont="1" applyFill="1" applyBorder="1" applyAlignment="1">
      <alignment horizontal="right"/>
      <protection/>
    </xf>
    <xf numFmtId="169" fontId="13" fillId="0" borderId="47" xfId="53" applyNumberFormat="1" applyFont="1" applyFill="1" applyBorder="1" applyAlignment="1">
      <alignment horizontal="center" wrapText="1"/>
    </xf>
    <xf numFmtId="169" fontId="13" fillId="0" borderId="81" xfId="53" applyNumberFormat="1" applyFont="1" applyFill="1" applyBorder="1" applyAlignment="1">
      <alignment horizontal="center" wrapText="1"/>
    </xf>
    <xf numFmtId="169" fontId="13" fillId="0" borderId="99" xfId="53" applyNumberFormat="1" applyFont="1" applyFill="1" applyBorder="1" applyAlignment="1">
      <alignment horizontal="center" wrapText="1"/>
    </xf>
    <xf numFmtId="169" fontId="13" fillId="0" borderId="50" xfId="53" applyNumberFormat="1" applyFont="1" applyFill="1" applyBorder="1" applyAlignment="1" quotePrefix="1">
      <alignment horizontal="center"/>
    </xf>
    <xf numFmtId="169" fontId="13" fillId="0" borderId="51" xfId="53" applyNumberFormat="1" applyFont="1" applyFill="1" applyBorder="1" applyAlignment="1" quotePrefix="1">
      <alignment horizontal="center"/>
    </xf>
    <xf numFmtId="169" fontId="13" fillId="0" borderId="28" xfId="53" applyNumberFormat="1" applyFont="1" applyFill="1" applyBorder="1" applyAlignment="1" quotePrefix="1">
      <alignment horizontal="center"/>
    </xf>
    <xf numFmtId="0" fontId="13" fillId="0" borderId="0" xfId="198" applyFont="1" applyFill="1" applyAlignment="1">
      <alignment horizontal="center"/>
      <protection/>
    </xf>
    <xf numFmtId="0" fontId="6" fillId="0" borderId="0" xfId="198" applyFont="1" applyFill="1" applyAlignment="1">
      <alignment horizontal="center"/>
      <protection/>
    </xf>
    <xf numFmtId="0" fontId="15" fillId="0" borderId="60" xfId="198" applyFont="1" applyFill="1" applyBorder="1" applyAlignment="1">
      <alignment horizontal="center"/>
      <protection/>
    </xf>
    <xf numFmtId="169" fontId="13" fillId="0" borderId="0" xfId="198" applyNumberFormat="1" applyFont="1" applyFill="1" applyBorder="1" applyAlignment="1">
      <alignment horizontal="center"/>
      <protection/>
    </xf>
    <xf numFmtId="169" fontId="6" fillId="0" borderId="0" xfId="198" applyNumberFormat="1" applyFont="1" applyFill="1" applyBorder="1" applyAlignment="1" applyProtection="1">
      <alignment horizontal="center"/>
      <protection/>
    </xf>
    <xf numFmtId="2" fontId="13" fillId="0" borderId="62" xfId="195" applyNumberFormat="1" applyFont="1" applyFill="1" applyBorder="1" applyAlignment="1">
      <alignment horizontal="right"/>
      <protection/>
    </xf>
    <xf numFmtId="2" fontId="13" fillId="0" borderId="61" xfId="195" applyNumberFormat="1" applyFont="1" applyFill="1" applyBorder="1" applyAlignment="1">
      <alignment horizontal="right"/>
      <protection/>
    </xf>
    <xf numFmtId="2" fontId="13" fillId="0" borderId="62" xfId="195" applyNumberFormat="1" applyFont="1" applyFill="1" applyBorder="1" applyAlignment="1">
      <alignment horizontal="center"/>
      <protection/>
    </xf>
    <xf numFmtId="2" fontId="13" fillId="0" borderId="63" xfId="195" applyNumberFormat="1" applyFont="1" applyFill="1" applyBorder="1" applyAlignment="1">
      <alignment horizontal="center"/>
      <protection/>
    </xf>
    <xf numFmtId="2" fontId="8" fillId="0" borderId="19" xfId="195" applyNumberFormat="1" applyFont="1" applyFill="1" applyBorder="1" applyAlignment="1">
      <alignment horizontal="right"/>
      <protection/>
    </xf>
    <xf numFmtId="2" fontId="8" fillId="0" borderId="20" xfId="195" applyNumberFormat="1" applyFont="1" applyFill="1" applyBorder="1" applyAlignment="1">
      <alignment horizontal="right"/>
      <protection/>
    </xf>
    <xf numFmtId="2" fontId="8" fillId="0" borderId="19" xfId="195" applyNumberFormat="1" applyFont="1" applyFill="1" applyBorder="1" applyAlignment="1">
      <alignment horizontal="center"/>
      <protection/>
    </xf>
    <xf numFmtId="2" fontId="8" fillId="0" borderId="56" xfId="195" applyNumberFormat="1" applyFont="1" applyFill="1" applyBorder="1" applyAlignment="1">
      <alignment horizontal="center"/>
      <protection/>
    </xf>
    <xf numFmtId="0" fontId="8" fillId="0" borderId="19" xfId="195" applyFont="1" applyFill="1" applyBorder="1" applyAlignment="1" quotePrefix="1">
      <alignment horizontal="right"/>
      <protection/>
    </xf>
    <xf numFmtId="0" fontId="8" fillId="0" borderId="20" xfId="195" applyFont="1" applyFill="1" applyBorder="1" applyAlignment="1">
      <alignment horizontal="right"/>
      <protection/>
    </xf>
    <xf numFmtId="0" fontId="8" fillId="0" borderId="19" xfId="195" applyFont="1" applyFill="1" applyBorder="1" applyAlignment="1">
      <alignment horizontal="center"/>
      <protection/>
    </xf>
    <xf numFmtId="0" fontId="8" fillId="0" borderId="56" xfId="195" applyFont="1" applyFill="1" applyBorder="1" applyAlignment="1">
      <alignment horizontal="center"/>
      <protection/>
    </xf>
    <xf numFmtId="2" fontId="8" fillId="0" borderId="52" xfId="195" applyNumberFormat="1" applyFont="1" applyFill="1" applyBorder="1" applyAlignment="1">
      <alignment horizontal="right"/>
      <protection/>
    </xf>
    <xf numFmtId="2" fontId="8" fillId="0" borderId="57" xfId="195" applyNumberFormat="1" applyFont="1" applyFill="1" applyBorder="1" applyAlignment="1">
      <alignment horizontal="right"/>
      <protection/>
    </xf>
    <xf numFmtId="2" fontId="8" fillId="0" borderId="52" xfId="195" applyNumberFormat="1" applyFont="1" applyFill="1" applyBorder="1" applyAlignment="1">
      <alignment horizontal="center"/>
      <protection/>
    </xf>
    <xf numFmtId="2" fontId="8" fillId="0" borderId="58" xfId="195" applyNumberFormat="1" applyFont="1" applyFill="1" applyBorder="1" applyAlignment="1">
      <alignment horizontal="center"/>
      <protection/>
    </xf>
    <xf numFmtId="0" fontId="8" fillId="0" borderId="19" xfId="195" applyFont="1" applyFill="1" applyBorder="1" applyAlignment="1">
      <alignment horizontal="right"/>
      <protection/>
    </xf>
    <xf numFmtId="0" fontId="8" fillId="0" borderId="56" xfId="195" applyFont="1" applyFill="1" applyBorder="1" applyAlignment="1">
      <alignment horizontal="right"/>
      <protection/>
    </xf>
    <xf numFmtId="2" fontId="8" fillId="0" borderId="56" xfId="195" applyNumberFormat="1" applyFont="1" applyFill="1" applyBorder="1" applyAlignment="1">
      <alignment horizontal="right"/>
      <protection/>
    </xf>
    <xf numFmtId="0" fontId="8" fillId="0" borderId="12" xfId="195" applyFont="1" applyFill="1" applyBorder="1" applyAlignment="1">
      <alignment horizontal="right"/>
      <protection/>
    </xf>
    <xf numFmtId="0" fontId="8" fillId="0" borderId="14" xfId="195" applyFont="1" applyFill="1" applyBorder="1" applyAlignment="1">
      <alignment horizontal="right"/>
      <protection/>
    </xf>
    <xf numFmtId="0" fontId="8" fillId="0" borderId="55" xfId="195" applyFont="1" applyFill="1" applyBorder="1" applyAlignment="1">
      <alignment horizontal="right"/>
      <protection/>
    </xf>
    <xf numFmtId="178" fontId="24" fillId="38" borderId="85" xfId="175" applyNumberFormat="1" applyFont="1" applyFill="1" applyBorder="1" applyAlignment="1">
      <alignment horizontal="center" vertical="center"/>
      <protection/>
    </xf>
    <xf numFmtId="178" fontId="24" fillId="38" borderId="46" xfId="175" applyNumberFormat="1" applyFont="1" applyFill="1" applyBorder="1" applyAlignment="1">
      <alignment horizontal="center" vertical="center"/>
      <protection/>
    </xf>
    <xf numFmtId="178" fontId="13" fillId="38" borderId="108" xfId="179" applyNumberFormat="1" applyFont="1" applyFill="1" applyBorder="1" applyAlignment="1">
      <alignment horizontal="center" vertical="center"/>
      <protection/>
    </xf>
    <xf numFmtId="178" fontId="13" fillId="38" borderId="81" xfId="179" applyNumberFormat="1" applyFont="1" applyFill="1" applyBorder="1" applyAlignment="1">
      <alignment horizontal="center" vertical="center"/>
      <protection/>
    </xf>
    <xf numFmtId="178" fontId="13" fillId="38" borderId="99" xfId="179" applyNumberFormat="1" applyFont="1" applyFill="1" applyBorder="1" applyAlignment="1">
      <alignment horizontal="center" vertical="center"/>
      <protection/>
    </xf>
    <xf numFmtId="0" fontId="13" fillId="36" borderId="29" xfId="235" applyFont="1" applyFill="1" applyBorder="1" applyAlignment="1">
      <alignment horizontal="center" vertical="center"/>
      <protection/>
    </xf>
    <xf numFmtId="0" fontId="13" fillId="36" borderId="26" xfId="235" applyFont="1" applyFill="1" applyBorder="1" applyAlignment="1">
      <alignment horizontal="center" vertical="center"/>
      <protection/>
    </xf>
    <xf numFmtId="0" fontId="13" fillId="36" borderId="27" xfId="235" applyFont="1" applyFill="1" applyBorder="1" applyAlignment="1">
      <alignment horizontal="center"/>
      <protection/>
    </xf>
    <xf numFmtId="0" fontId="13" fillId="36" borderId="27" xfId="235" applyFont="1" applyFill="1" applyBorder="1" applyAlignment="1" quotePrefix="1">
      <alignment horizontal="center"/>
      <protection/>
    </xf>
    <xf numFmtId="39" fontId="13" fillId="36" borderId="26" xfId="236" applyNumberFormat="1" applyFont="1" applyFill="1" applyBorder="1" applyAlignment="1" quotePrefix="1">
      <alignment horizontal="center"/>
      <protection/>
    </xf>
    <xf numFmtId="39" fontId="13" fillId="36" borderId="25" xfId="236" applyNumberFormat="1" applyFont="1" applyFill="1" applyBorder="1" applyAlignment="1" quotePrefix="1">
      <alignment horizontal="center"/>
      <protection/>
    </xf>
    <xf numFmtId="39" fontId="13" fillId="36" borderId="57" xfId="236" applyNumberFormat="1" applyFont="1" applyFill="1" applyBorder="1" applyAlignment="1" quotePrefix="1">
      <alignment horizontal="center"/>
      <protection/>
    </xf>
    <xf numFmtId="39" fontId="13" fillId="36" borderId="32" xfId="236" applyNumberFormat="1" applyFont="1" applyFill="1" applyBorder="1" applyAlignment="1" quotePrefix="1">
      <alignment horizontal="center"/>
      <protection/>
    </xf>
    <xf numFmtId="0" fontId="13" fillId="36" borderId="27" xfId="236" applyFont="1" applyFill="1" applyBorder="1" applyAlignment="1">
      <alignment horizontal="center" vertical="center" wrapText="1"/>
      <protection/>
    </xf>
    <xf numFmtId="0" fontId="13" fillId="36" borderId="42" xfId="236" applyFont="1" applyFill="1" applyBorder="1" applyAlignment="1">
      <alignment horizontal="center" vertical="center" wrapText="1"/>
      <protection/>
    </xf>
    <xf numFmtId="0" fontId="13" fillId="0" borderId="0" xfId="198" applyFont="1" applyFill="1" applyAlignment="1">
      <alignment horizontal="center" vertical="center"/>
      <protection/>
    </xf>
    <xf numFmtId="14" fontId="6" fillId="0" borderId="0" xfId="198" applyNumberFormat="1" applyFont="1" applyFill="1" applyBorder="1" applyAlignment="1">
      <alignment horizontal="center"/>
      <protection/>
    </xf>
    <xf numFmtId="0" fontId="13" fillId="36" borderId="81" xfId="235" applyFont="1" applyFill="1" applyBorder="1" applyAlignment="1">
      <alignment horizontal="center" vertical="center"/>
      <protection/>
    </xf>
    <xf numFmtId="0" fontId="13" fillId="38" borderId="108" xfId="235" applyFont="1" applyFill="1" applyBorder="1" applyAlignment="1">
      <alignment horizontal="center" vertical="center"/>
      <protection/>
    </xf>
    <xf numFmtId="0" fontId="13" fillId="38" borderId="81" xfId="235" applyFont="1" applyFill="1" applyBorder="1" applyAlignment="1">
      <alignment horizontal="center" vertical="center"/>
      <protection/>
    </xf>
    <xf numFmtId="0" fontId="13" fillId="38" borderId="99" xfId="235" applyFont="1" applyFill="1" applyBorder="1" applyAlignment="1">
      <alignment horizontal="center" vertical="center"/>
      <protection/>
    </xf>
    <xf numFmtId="0" fontId="13" fillId="36" borderId="52" xfId="235" applyFont="1" applyFill="1" applyBorder="1" applyAlignment="1">
      <alignment horizontal="center"/>
      <protection/>
    </xf>
    <xf numFmtId="0" fontId="13" fillId="36" borderId="57" xfId="235" applyFont="1" applyFill="1" applyBorder="1" applyAlignment="1">
      <alignment horizontal="center"/>
      <protection/>
    </xf>
    <xf numFmtId="0" fontId="13" fillId="36" borderId="53" xfId="235" applyFont="1" applyFill="1" applyBorder="1" applyAlignment="1">
      <alignment horizontal="center"/>
      <protection/>
    </xf>
    <xf numFmtId="0" fontId="13" fillId="36" borderId="50" xfId="235" applyFont="1" applyFill="1" applyBorder="1" applyAlignment="1" quotePrefix="1">
      <alignment horizontal="center"/>
      <protection/>
    </xf>
    <xf numFmtId="0" fontId="13" fillId="36" borderId="54" xfId="235" applyFont="1" applyFill="1" applyBorder="1" applyAlignment="1">
      <alignment horizontal="center"/>
      <protection/>
    </xf>
    <xf numFmtId="39" fontId="13" fillId="39" borderId="12" xfId="198" applyNumberFormat="1" applyFont="1" applyFill="1" applyBorder="1" applyAlignment="1" applyProtection="1" quotePrefix="1">
      <alignment horizontal="center" vertical="center"/>
      <protection/>
    </xf>
    <xf numFmtId="39" fontId="13" fillId="39" borderId="55" xfId="198" applyNumberFormat="1" applyFont="1" applyFill="1" applyBorder="1" applyAlignment="1" applyProtection="1" quotePrefix="1">
      <alignment horizontal="center" vertical="center"/>
      <protection/>
    </xf>
    <xf numFmtId="39" fontId="13" fillId="39" borderId="52" xfId="198" applyNumberFormat="1" applyFont="1" applyFill="1" applyBorder="1" applyAlignment="1" applyProtection="1" quotePrefix="1">
      <alignment horizontal="center" vertical="center"/>
      <protection/>
    </xf>
    <xf numFmtId="39" fontId="13" fillId="39" borderId="58" xfId="198" applyNumberFormat="1" applyFont="1" applyFill="1" applyBorder="1" applyAlignment="1" applyProtection="1" quotePrefix="1">
      <alignment horizontal="center" vertical="center"/>
      <protection/>
    </xf>
    <xf numFmtId="39" fontId="13" fillId="39" borderId="50" xfId="198" applyNumberFormat="1" applyFont="1" applyFill="1" applyBorder="1" applyAlignment="1" applyProtection="1">
      <alignment horizontal="center" vertical="center"/>
      <protection/>
    </xf>
    <xf numFmtId="39" fontId="13" fillId="39" borderId="51" xfId="198" applyNumberFormat="1" applyFont="1" applyFill="1" applyBorder="1" applyAlignment="1" applyProtection="1">
      <alignment horizontal="center" vertical="center"/>
      <protection/>
    </xf>
    <xf numFmtId="39" fontId="13" fillId="39" borderId="54" xfId="198" applyNumberFormat="1" applyFont="1" applyFill="1" applyBorder="1" applyAlignment="1" applyProtection="1">
      <alignment horizontal="center" vertical="center" wrapText="1"/>
      <protection/>
    </xf>
    <xf numFmtId="39" fontId="13" fillId="0" borderId="0" xfId="198" applyNumberFormat="1" applyFont="1" applyAlignment="1" applyProtection="1">
      <alignment horizontal="center"/>
      <protection/>
    </xf>
    <xf numFmtId="179" fontId="13" fillId="39" borderId="108" xfId="198" applyNumberFormat="1" applyFont="1" applyFill="1" applyBorder="1" applyAlignment="1">
      <alignment horizontal="center" vertical="center"/>
      <protection/>
    </xf>
    <xf numFmtId="179" fontId="13" fillId="39" borderId="49" xfId="198" applyNumberFormat="1" applyFont="1" applyFill="1" applyBorder="1" applyAlignment="1">
      <alignment horizontal="center" vertical="center"/>
      <protection/>
    </xf>
    <xf numFmtId="0" fontId="13" fillId="39" borderId="47" xfId="198" applyFont="1" applyFill="1" applyBorder="1" applyAlignment="1">
      <alignment horizontal="center"/>
      <protection/>
    </xf>
    <xf numFmtId="0" fontId="13" fillId="39" borderId="81" xfId="198" applyFont="1" applyFill="1" applyBorder="1" applyAlignment="1">
      <alignment horizontal="center"/>
      <protection/>
    </xf>
    <xf numFmtId="0" fontId="13" fillId="39" borderId="99" xfId="198" applyFont="1" applyFill="1" applyBorder="1" applyAlignment="1">
      <alignment horizontal="center"/>
      <protection/>
    </xf>
    <xf numFmtId="0" fontId="13" fillId="39" borderId="108" xfId="198" applyFont="1" applyFill="1" applyBorder="1" applyAlignment="1">
      <alignment horizontal="center"/>
      <protection/>
    </xf>
    <xf numFmtId="39" fontId="13" fillId="39" borderId="50" xfId="198" applyNumberFormat="1" applyFont="1" applyFill="1" applyBorder="1" applyAlignment="1" applyProtection="1" quotePrefix="1">
      <alignment horizontal="center"/>
      <protection/>
    </xf>
    <xf numFmtId="39" fontId="13" fillId="39" borderId="54" xfId="198" applyNumberFormat="1" applyFont="1" applyFill="1" applyBorder="1" applyAlignment="1" applyProtection="1" quotePrefix="1">
      <alignment horizontal="center"/>
      <protection/>
    </xf>
    <xf numFmtId="39" fontId="13" fillId="39" borderId="51" xfId="198" applyNumberFormat="1" applyFont="1" applyFill="1" applyBorder="1" applyAlignment="1" applyProtection="1" quotePrefix="1">
      <alignment horizontal="center"/>
      <protection/>
    </xf>
    <xf numFmtId="39" fontId="13" fillId="39" borderId="86" xfId="198" applyNumberFormat="1" applyFont="1" applyFill="1" applyBorder="1" applyAlignment="1" applyProtection="1" quotePrefix="1">
      <alignment horizontal="center" vertical="center"/>
      <protection/>
    </xf>
    <xf numFmtId="39" fontId="13" fillId="39" borderId="14" xfId="198" applyNumberFormat="1" applyFont="1" applyFill="1" applyBorder="1" applyAlignment="1" applyProtection="1" quotePrefix="1">
      <alignment horizontal="center" vertical="center"/>
      <protection/>
    </xf>
    <xf numFmtId="39" fontId="13" fillId="39" borderId="77" xfId="198" applyNumberFormat="1" applyFont="1" applyFill="1" applyBorder="1" applyAlignment="1" applyProtection="1" quotePrefix="1">
      <alignment horizontal="center" vertical="center"/>
      <protection/>
    </xf>
    <xf numFmtId="39" fontId="13" fillId="39" borderId="57" xfId="198" applyNumberFormat="1" applyFont="1" applyFill="1" applyBorder="1" applyAlignment="1" applyProtection="1" quotePrefix="1">
      <alignment horizontal="center" vertical="center"/>
      <protection/>
    </xf>
    <xf numFmtId="0" fontId="15" fillId="0" borderId="60" xfId="134" applyFont="1" applyBorder="1" applyAlignment="1">
      <alignment horizontal="right"/>
      <protection/>
    </xf>
    <xf numFmtId="0" fontId="13" fillId="36" borderId="69" xfId="235" applyFont="1" applyFill="1" applyBorder="1" applyAlignment="1">
      <alignment horizontal="center" vertical="center"/>
      <protection/>
    </xf>
    <xf numFmtId="0" fontId="13" fillId="36" borderId="81" xfId="235" applyFont="1" applyFill="1" applyBorder="1" applyAlignment="1">
      <alignment horizontal="center"/>
      <protection/>
    </xf>
    <xf numFmtId="0" fontId="13" fillId="36" borderId="99" xfId="235" applyFont="1" applyFill="1" applyBorder="1" applyAlignment="1">
      <alignment horizontal="center"/>
      <protection/>
    </xf>
    <xf numFmtId="0" fontId="13" fillId="36" borderId="51" xfId="235" applyFont="1" applyFill="1" applyBorder="1" applyAlignment="1">
      <alignment horizontal="center"/>
      <protection/>
    </xf>
    <xf numFmtId="0" fontId="13" fillId="36" borderId="50" xfId="134" applyFont="1" applyFill="1" applyBorder="1" applyAlignment="1">
      <alignment horizontal="center"/>
      <protection/>
    </xf>
    <xf numFmtId="0" fontId="13" fillId="36" borderId="54" xfId="134" applyFont="1" applyFill="1" applyBorder="1" applyAlignment="1">
      <alignment horizontal="center"/>
      <protection/>
    </xf>
    <xf numFmtId="0" fontId="13" fillId="36" borderId="50" xfId="134" applyFont="1" applyFill="1" applyBorder="1" applyAlignment="1" quotePrefix="1">
      <alignment horizontal="center"/>
      <protection/>
    </xf>
    <xf numFmtId="0" fontId="13" fillId="36" borderId="28" xfId="134" applyFont="1" applyFill="1" applyBorder="1" applyAlignment="1">
      <alignment horizontal="center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52" xfId="134" applyFont="1" applyFill="1" applyBorder="1" applyAlignment="1">
      <alignment horizontal="center"/>
      <protection/>
    </xf>
    <xf numFmtId="0" fontId="8" fillId="0" borderId="53" xfId="134" applyFont="1" applyFill="1" applyBorder="1" applyAlignment="1">
      <alignment horizontal="center"/>
      <protection/>
    </xf>
    <xf numFmtId="0" fontId="8" fillId="0" borderId="57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 vertical="center"/>
      <protection/>
    </xf>
    <xf numFmtId="0" fontId="6" fillId="0" borderId="0" xfId="134" applyFont="1" applyFill="1" applyAlignment="1">
      <alignment horizontal="center"/>
      <protection/>
    </xf>
    <xf numFmtId="0" fontId="15" fillId="0" borderId="0" xfId="134" applyFont="1" applyFill="1" applyBorder="1" applyAlignment="1">
      <alignment horizontal="right"/>
      <protection/>
    </xf>
    <xf numFmtId="0" fontId="13" fillId="36" borderId="89" xfId="134" applyFont="1" applyFill="1" applyBorder="1" applyAlignment="1">
      <alignment horizontal="center"/>
      <protection/>
    </xf>
    <xf numFmtId="0" fontId="13" fillId="36" borderId="46" xfId="134" applyFont="1" applyFill="1" applyBorder="1" applyAlignment="1">
      <alignment horizontal="center"/>
      <protection/>
    </xf>
    <xf numFmtId="0" fontId="13" fillId="36" borderId="77" xfId="134" applyFont="1" applyFill="1" applyBorder="1" applyAlignment="1">
      <alignment horizontal="center"/>
      <protection/>
    </xf>
    <xf numFmtId="0" fontId="13" fillId="36" borderId="53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/>
      <protection/>
    </xf>
    <xf numFmtId="0" fontId="8" fillId="0" borderId="12" xfId="134" applyFont="1" applyFill="1" applyBorder="1" applyAlignment="1">
      <alignment horizontal="center"/>
      <protection/>
    </xf>
    <xf numFmtId="0" fontId="8" fillId="0" borderId="13" xfId="134" applyFont="1" applyFill="1" applyBorder="1" applyAlignment="1">
      <alignment horizontal="center"/>
      <protection/>
    </xf>
    <xf numFmtId="0" fontId="8" fillId="0" borderId="14" xfId="134" applyFont="1" applyFill="1" applyBorder="1" applyAlignment="1">
      <alignment horizontal="center"/>
      <protection/>
    </xf>
    <xf numFmtId="0" fontId="13" fillId="0" borderId="0" xfId="134" applyFont="1" applyAlignment="1">
      <alignment horizontal="center" vertical="center"/>
      <protection/>
    </xf>
    <xf numFmtId="0" fontId="13" fillId="36" borderId="69" xfId="235" applyFont="1" applyFill="1" applyBorder="1" applyAlignment="1" applyProtection="1">
      <alignment horizontal="center" vertical="center"/>
      <protection/>
    </xf>
    <xf numFmtId="0" fontId="13" fillId="36" borderId="26" xfId="235" applyFont="1" applyFill="1" applyBorder="1" applyAlignment="1" applyProtection="1">
      <alignment horizontal="center" vertical="center"/>
      <protection/>
    </xf>
    <xf numFmtId="0" fontId="13" fillId="36" borderId="81" xfId="235" applyFont="1" applyFill="1" applyBorder="1" applyAlignment="1" applyProtection="1">
      <alignment horizontal="center" vertical="center"/>
      <protection/>
    </xf>
    <xf numFmtId="0" fontId="13" fillId="36" borderId="99" xfId="235" applyFont="1" applyFill="1" applyBorder="1" applyAlignment="1" applyProtection="1">
      <alignment horizontal="center" vertical="center"/>
      <protection/>
    </xf>
    <xf numFmtId="0" fontId="13" fillId="36" borderId="89" xfId="235" applyFont="1" applyFill="1" applyBorder="1" applyAlignment="1" applyProtection="1">
      <alignment horizontal="center" vertical="center"/>
      <protection/>
    </xf>
    <xf numFmtId="0" fontId="13" fillId="36" borderId="46" xfId="235" applyFont="1" applyFill="1" applyBorder="1" applyAlignment="1" applyProtection="1">
      <alignment horizontal="center" vertical="center"/>
      <protection/>
    </xf>
    <xf numFmtId="0" fontId="13" fillId="36" borderId="82" xfId="235" applyFont="1" applyFill="1" applyBorder="1" applyAlignment="1" applyProtection="1">
      <alignment horizontal="center" vertical="center"/>
      <protection/>
    </xf>
    <xf numFmtId="0" fontId="6" fillId="0" borderId="0" xfId="198" applyFont="1" applyFill="1" applyBorder="1" applyAlignment="1">
      <alignment horizontal="center"/>
      <protection/>
    </xf>
    <xf numFmtId="0" fontId="13" fillId="34" borderId="109" xfId="198" applyFont="1" applyFill="1" applyBorder="1" applyAlignment="1">
      <alignment horizontal="center" vertical="center"/>
      <protection/>
    </xf>
    <xf numFmtId="0" fontId="13" fillId="34" borderId="72" xfId="198" applyFont="1" applyFill="1" applyBorder="1" applyAlignment="1">
      <alignment horizontal="center" vertical="center"/>
      <protection/>
    </xf>
    <xf numFmtId="0" fontId="13" fillId="34" borderId="110" xfId="198" applyFont="1" applyFill="1" applyBorder="1" applyAlignment="1">
      <alignment horizontal="center" vertical="center"/>
      <protection/>
    </xf>
    <xf numFmtId="0" fontId="13" fillId="34" borderId="111" xfId="198" applyFont="1" applyFill="1" applyBorder="1" applyAlignment="1">
      <alignment horizontal="center" vertical="center"/>
      <protection/>
    </xf>
    <xf numFmtId="0" fontId="13" fillId="34" borderId="27" xfId="198" applyFont="1" applyFill="1" applyBorder="1" applyAlignment="1">
      <alignment horizontal="center" vertical="center"/>
      <protection/>
    </xf>
    <xf numFmtId="0" fontId="13" fillId="34" borderId="73" xfId="198" applyFont="1" applyFill="1" applyBorder="1" applyAlignment="1">
      <alignment horizontal="center" vertical="center"/>
      <protection/>
    </xf>
    <xf numFmtId="0" fontId="13" fillId="0" borderId="0" xfId="198" applyFont="1" applyAlignment="1">
      <alignment horizontal="center"/>
      <protection/>
    </xf>
    <xf numFmtId="0" fontId="28" fillId="0" borderId="53" xfId="198" applyFont="1" applyBorder="1" applyAlignment="1">
      <alignment horizontal="center" vertical="top"/>
      <protection/>
    </xf>
    <xf numFmtId="0" fontId="6" fillId="0" borderId="0" xfId="198" applyFont="1" applyBorder="1" applyAlignment="1">
      <alignment horizontal="center" vertical="center"/>
      <protection/>
    </xf>
    <xf numFmtId="0" fontId="13" fillId="0" borderId="0" xfId="198" applyFont="1" applyBorder="1" applyAlignment="1">
      <alignment horizontal="center" vertical="center"/>
      <protection/>
    </xf>
    <xf numFmtId="0" fontId="13" fillId="34" borderId="69" xfId="198" applyFont="1" applyFill="1" applyBorder="1" applyAlignment="1">
      <alignment horizontal="center" vertical="center" wrapText="1"/>
      <protection/>
    </xf>
    <xf numFmtId="0" fontId="13" fillId="34" borderId="29" xfId="198" applyFont="1" applyFill="1" applyBorder="1" applyAlignment="1">
      <alignment horizontal="center" vertical="center" wrapText="1"/>
      <protection/>
    </xf>
    <xf numFmtId="0" fontId="13" fillId="34" borderId="26" xfId="198" applyFont="1" applyFill="1" applyBorder="1" applyAlignment="1">
      <alignment horizontal="center" vertical="center" wrapText="1"/>
      <protection/>
    </xf>
    <xf numFmtId="0" fontId="13" fillId="34" borderId="47" xfId="198" applyFont="1" applyFill="1" applyBorder="1" applyAlignment="1">
      <alignment horizontal="center" vertical="center"/>
      <protection/>
    </xf>
    <xf numFmtId="0" fontId="13" fillId="34" borderId="81" xfId="198" applyFont="1" applyFill="1" applyBorder="1" applyAlignment="1">
      <alignment horizontal="center" vertical="center"/>
      <protection/>
    </xf>
    <xf numFmtId="0" fontId="13" fillId="34" borderId="97" xfId="198" applyFont="1" applyFill="1" applyBorder="1" applyAlignment="1">
      <alignment horizontal="center" vertical="center"/>
      <protection/>
    </xf>
    <xf numFmtId="0" fontId="13" fillId="34" borderId="99" xfId="198" applyFont="1" applyFill="1" applyBorder="1" applyAlignment="1">
      <alignment horizontal="center" vertical="center"/>
      <protection/>
    </xf>
    <xf numFmtId="0" fontId="13" fillId="34" borderId="52" xfId="198" applyFont="1" applyFill="1" applyBorder="1" applyAlignment="1">
      <alignment horizontal="center" vertical="center"/>
      <protection/>
    </xf>
    <xf numFmtId="0" fontId="13" fillId="34" borderId="53" xfId="198" applyFont="1" applyFill="1" applyBorder="1" applyAlignment="1">
      <alignment horizontal="center" vertical="center"/>
      <protection/>
    </xf>
    <xf numFmtId="0" fontId="13" fillId="34" borderId="57" xfId="198" applyFont="1" applyFill="1" applyBorder="1" applyAlignment="1">
      <alignment horizontal="center" vertical="center"/>
      <protection/>
    </xf>
    <xf numFmtId="0" fontId="13" fillId="34" borderId="50" xfId="198" applyFont="1" applyFill="1" applyBorder="1" applyAlignment="1">
      <alignment horizontal="center" vertical="center"/>
      <protection/>
    </xf>
    <xf numFmtId="0" fontId="13" fillId="34" borderId="54" xfId="198" applyFont="1" applyFill="1" applyBorder="1" applyAlignment="1">
      <alignment horizontal="center" vertical="center"/>
      <protection/>
    </xf>
    <xf numFmtId="0" fontId="13" fillId="34" borderId="28" xfId="198" applyFont="1" applyFill="1" applyBorder="1" applyAlignment="1">
      <alignment horizontal="center" vertical="center"/>
      <protection/>
    </xf>
    <xf numFmtId="0" fontId="13" fillId="34" borderId="51" xfId="198" applyFont="1" applyFill="1" applyBorder="1" applyAlignment="1">
      <alignment horizontal="center" vertical="center"/>
      <protection/>
    </xf>
    <xf numFmtId="0" fontId="13" fillId="34" borderId="42" xfId="198" applyFont="1" applyFill="1" applyBorder="1" applyAlignment="1">
      <alignment horizontal="center" vertical="center"/>
      <protection/>
    </xf>
    <xf numFmtId="0" fontId="13" fillId="34" borderId="69" xfId="198" applyFont="1" applyFill="1" applyBorder="1" applyAlignment="1">
      <alignment horizontal="center" vertical="center"/>
      <protection/>
    </xf>
    <xf numFmtId="0" fontId="13" fillId="38" borderId="29" xfId="198" applyFont="1" applyFill="1" applyBorder="1" applyAlignment="1">
      <alignment horizontal="center" vertical="center"/>
      <protection/>
    </xf>
    <xf numFmtId="0" fontId="13" fillId="34" borderId="26" xfId="198" applyFont="1" applyFill="1" applyBorder="1" applyAlignment="1">
      <alignment horizontal="center" vertical="center"/>
      <protection/>
    </xf>
    <xf numFmtId="0" fontId="13" fillId="34" borderId="84" xfId="198" applyFont="1" applyFill="1" applyBorder="1" applyAlignment="1">
      <alignment horizontal="center" vertical="center"/>
      <protection/>
    </xf>
    <xf numFmtId="0" fontId="13" fillId="34" borderId="98" xfId="198" applyFont="1" applyFill="1" applyBorder="1" applyAlignment="1">
      <alignment horizontal="center" vertical="center"/>
      <protection/>
    </xf>
    <xf numFmtId="0" fontId="13" fillId="34" borderId="11" xfId="198" applyFont="1" applyFill="1" applyBorder="1" applyAlignment="1">
      <alignment horizontal="center" vertical="center" wrapText="1"/>
      <protection/>
    </xf>
    <xf numFmtId="0" fontId="13" fillId="34" borderId="25" xfId="198" applyFont="1" applyFill="1" applyBorder="1" applyAlignment="1">
      <alignment horizontal="center" vertical="center" wrapText="1"/>
      <protection/>
    </xf>
    <xf numFmtId="0" fontId="13" fillId="34" borderId="40" xfId="198" applyFont="1" applyFill="1" applyBorder="1" applyAlignment="1">
      <alignment horizontal="center" vertical="center" wrapText="1"/>
      <protection/>
    </xf>
    <xf numFmtId="0" fontId="13" fillId="34" borderId="32" xfId="198" applyFont="1" applyFill="1" applyBorder="1" applyAlignment="1">
      <alignment horizontal="center" vertical="center" wrapText="1"/>
      <protection/>
    </xf>
    <xf numFmtId="0" fontId="13" fillId="0" borderId="0" xfId="198" applyFont="1" applyFill="1" applyBorder="1" applyAlignment="1">
      <alignment horizontal="center" vertical="center"/>
      <protection/>
    </xf>
    <xf numFmtId="0" fontId="13" fillId="34" borderId="88" xfId="198" applyFont="1" applyFill="1" applyBorder="1" applyAlignment="1">
      <alignment horizontal="center" vertical="center" wrapText="1"/>
      <protection/>
    </xf>
    <xf numFmtId="0" fontId="13" fillId="34" borderId="70" xfId="198" applyFont="1" applyFill="1" applyBorder="1" applyAlignment="1">
      <alignment horizontal="center" vertical="center" wrapText="1"/>
      <protection/>
    </xf>
    <xf numFmtId="0" fontId="38" fillId="36" borderId="27" xfId="198" applyFont="1" applyFill="1" applyBorder="1" applyAlignment="1">
      <alignment horizontal="center" vertical="center"/>
      <protection/>
    </xf>
    <xf numFmtId="0" fontId="38" fillId="36" borderId="42" xfId="198" applyFont="1" applyFill="1" applyBorder="1" applyAlignment="1">
      <alignment horizontal="center" vertical="center"/>
      <protection/>
    </xf>
    <xf numFmtId="169" fontId="38" fillId="36" borderId="27" xfId="198" applyNumberFormat="1" applyFont="1" applyFill="1" applyBorder="1" applyAlignment="1">
      <alignment horizontal="center" vertical="center"/>
      <protection/>
    </xf>
    <xf numFmtId="169" fontId="38" fillId="36" borderId="42" xfId="198" applyNumberFormat="1" applyFont="1" applyFill="1" applyBorder="1" applyAlignment="1">
      <alignment horizontal="center" vertical="center"/>
      <protection/>
    </xf>
    <xf numFmtId="0" fontId="13" fillId="0" borderId="0" xfId="198" applyFont="1" applyBorder="1" applyAlignment="1">
      <alignment horizontal="center"/>
      <protection/>
    </xf>
    <xf numFmtId="0" fontId="6" fillId="0" borderId="0" xfId="198" applyFont="1" applyBorder="1" applyAlignment="1">
      <alignment horizontal="center"/>
      <protection/>
    </xf>
    <xf numFmtId="0" fontId="13" fillId="0" borderId="0" xfId="198" applyFont="1" applyFill="1" applyBorder="1" applyAlignment="1">
      <alignment horizontal="center"/>
      <protection/>
    </xf>
    <xf numFmtId="0" fontId="38" fillId="33" borderId="88" xfId="198" applyFont="1" applyFill="1" applyBorder="1" applyAlignment="1">
      <alignment horizontal="center" vertical="center"/>
      <protection/>
    </xf>
    <xf numFmtId="0" fontId="38" fillId="33" borderId="70" xfId="198" applyFont="1" applyFill="1" applyBorder="1" applyAlignment="1">
      <alignment horizontal="center" vertical="center"/>
      <protection/>
    </xf>
    <xf numFmtId="0" fontId="38" fillId="33" borderId="84" xfId="198" applyFont="1" applyFill="1" applyBorder="1" applyAlignment="1">
      <alignment horizontal="center" vertical="center"/>
      <protection/>
    </xf>
    <xf numFmtId="0" fontId="38" fillId="33" borderId="98" xfId="198" applyFont="1" applyFill="1" applyBorder="1" applyAlignment="1">
      <alignment horizontal="center" vertical="center"/>
      <protection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" xfId="66"/>
    <cellStyle name="Comma 2 2 2 2" xfId="67"/>
    <cellStyle name="Comma 2 2 2 2 2" xfId="68"/>
    <cellStyle name="Comma 2 2 2 2 3" xfId="69"/>
    <cellStyle name="Comma 2 2 2 2 3 2" xfId="70"/>
    <cellStyle name="Comma 2 2 2 2 3 3" xfId="71"/>
    <cellStyle name="Comma 2 2 2 2 3 4" xfId="72"/>
    <cellStyle name="Comma 2 2 2 2 3 4 2" xfId="73"/>
    <cellStyle name="Comma 2 2 2 2 4" xfId="74"/>
    <cellStyle name="Comma 2 2 2 2 4 2" xfId="75"/>
    <cellStyle name="Comma 2 2 2 3" xfId="76"/>
    <cellStyle name="Comma 2 2 3" xfId="77"/>
    <cellStyle name="Comma 2 2 3 2" xfId="78"/>
    <cellStyle name="Comma 2 20" xfId="79"/>
    <cellStyle name="Comma 2 21" xfId="80"/>
    <cellStyle name="Comma 2 22" xfId="81"/>
    <cellStyle name="Comma 2 23" xfId="82"/>
    <cellStyle name="Comma 2 24" xfId="83"/>
    <cellStyle name="Comma 2 25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7" xfId="94"/>
    <cellStyle name="Comma 27 2" xfId="95"/>
    <cellStyle name="Comma 29" xfId="96"/>
    <cellStyle name="Comma 29 2" xfId="97"/>
    <cellStyle name="Comma 3" xfId="98"/>
    <cellStyle name="Comma 3 2" xfId="99"/>
    <cellStyle name="Comma 3 3" xfId="100"/>
    <cellStyle name="Comma 3 39" xfId="101"/>
    <cellStyle name="Comma 3 4" xfId="102"/>
    <cellStyle name="Comma 3 4 2" xfId="103"/>
    <cellStyle name="Comma 30" xfId="104"/>
    <cellStyle name="Comma 30 2" xfId="105"/>
    <cellStyle name="Comma 4" xfId="106"/>
    <cellStyle name="Comma 4 2" xfId="107"/>
    <cellStyle name="Comma 4 3" xfId="108"/>
    <cellStyle name="Comma 4 4" xfId="109"/>
    <cellStyle name="Comma 5" xfId="110"/>
    <cellStyle name="Comma 6" xfId="111"/>
    <cellStyle name="Comma 67 2" xfId="112"/>
    <cellStyle name="Comma 7" xfId="113"/>
    <cellStyle name="Comma 70" xfId="114"/>
    <cellStyle name="Comma 8" xfId="115"/>
    <cellStyle name="Comma 9" xfId="116"/>
    <cellStyle name="Currency" xfId="117"/>
    <cellStyle name="Currency [0]" xfId="118"/>
    <cellStyle name="Excel Built-in Comma 2" xfId="119"/>
    <cellStyle name="Excel Built-in Normal" xfId="120"/>
    <cellStyle name="Excel Built-in Normal 2" xfId="121"/>
    <cellStyle name="Excel Built-in Normal_50. Bishwo" xfId="122"/>
    <cellStyle name="Explanatory Text" xfId="123"/>
    <cellStyle name="Followed Hyperlink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/>
    <cellStyle name="Linked Cell" xfId="132"/>
    <cellStyle name="Neutral" xfId="133"/>
    <cellStyle name="Normal 10" xfId="134"/>
    <cellStyle name="Normal 10 2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2" xfId="151"/>
    <cellStyle name="Normal 2 2 2" xfId="152"/>
    <cellStyle name="Normal 2 2 2 2 4 2" xfId="153"/>
    <cellStyle name="Normal 2 2 3" xfId="154"/>
    <cellStyle name="Normal 2 2 4" xfId="155"/>
    <cellStyle name="Normal 2 2 5" xfId="156"/>
    <cellStyle name="Normal 2 2 6" xfId="157"/>
    <cellStyle name="Normal 2 2 7" xfId="158"/>
    <cellStyle name="Normal 2 2_50. Bishwo" xfId="159"/>
    <cellStyle name="Normal 2 3" xfId="160"/>
    <cellStyle name="Normal 2 3 2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2 2" xfId="173"/>
    <cellStyle name="Normal 23" xfId="174"/>
    <cellStyle name="Normal 24" xfId="175"/>
    <cellStyle name="Normal 24 2" xfId="176"/>
    <cellStyle name="Normal 25" xfId="177"/>
    <cellStyle name="Normal 25 2" xfId="178"/>
    <cellStyle name="Normal 26" xfId="179"/>
    <cellStyle name="Normal 26 2" xfId="180"/>
    <cellStyle name="Normal 27" xfId="181"/>
    <cellStyle name="Normal 27 2" xfId="182"/>
    <cellStyle name="Normal 28" xfId="183"/>
    <cellStyle name="Normal 28 2" xfId="184"/>
    <cellStyle name="Normal 29" xfId="185"/>
    <cellStyle name="Normal 3" xfId="186"/>
    <cellStyle name="Normal 3 2" xfId="187"/>
    <cellStyle name="Normal 3 3" xfId="188"/>
    <cellStyle name="Normal 3 4" xfId="189"/>
    <cellStyle name="Normal 3 5" xfId="190"/>
    <cellStyle name="Normal 3 6" xfId="191"/>
    <cellStyle name="Normal 3_9.1 &amp; 9.2" xfId="192"/>
    <cellStyle name="Normal 30" xfId="193"/>
    <cellStyle name="Normal 30 2" xfId="194"/>
    <cellStyle name="Normal 31" xfId="195"/>
    <cellStyle name="Normal 32" xfId="196"/>
    <cellStyle name="Normal 32 2" xfId="197"/>
    <cellStyle name="Normal 33" xfId="198"/>
    <cellStyle name="Normal 34" xfId="199"/>
    <cellStyle name="Normal 39" xfId="200"/>
    <cellStyle name="Normal 4" xfId="201"/>
    <cellStyle name="Normal 4 10" xfId="202"/>
    <cellStyle name="Normal 4 11" xfId="203"/>
    <cellStyle name="Normal 4 12" xfId="204"/>
    <cellStyle name="Normal 4 13" xfId="205"/>
    <cellStyle name="Normal 4 14" xfId="206"/>
    <cellStyle name="Normal 4 15" xfId="207"/>
    <cellStyle name="Normal 4 16" xfId="208"/>
    <cellStyle name="Normal 4 17" xfId="209"/>
    <cellStyle name="Normal 4 18" xfId="210"/>
    <cellStyle name="Normal 4 19" xfId="211"/>
    <cellStyle name="Normal 4 2" xfId="212"/>
    <cellStyle name="Normal 4 20" xfId="213"/>
    <cellStyle name="Normal 4 21" xfId="214"/>
    <cellStyle name="Normal 4 22" xfId="215"/>
    <cellStyle name="Normal 4 23" xfId="216"/>
    <cellStyle name="Normal 4 24" xfId="217"/>
    <cellStyle name="Normal 4 25" xfId="218"/>
    <cellStyle name="Normal 4 3" xfId="219"/>
    <cellStyle name="Normal 4 4" xfId="220"/>
    <cellStyle name="Normal 4 5" xfId="221"/>
    <cellStyle name="Normal 4 6" xfId="222"/>
    <cellStyle name="Normal 4 7" xfId="223"/>
    <cellStyle name="Normal 4 8" xfId="224"/>
    <cellStyle name="Normal 4 9" xfId="225"/>
    <cellStyle name="Normal 4_50. Bishwo" xfId="226"/>
    <cellStyle name="Normal 40" xfId="227"/>
    <cellStyle name="Normal 41" xfId="228"/>
    <cellStyle name="Normal 42" xfId="229"/>
    <cellStyle name="Normal 43" xfId="230"/>
    <cellStyle name="Normal 49" xfId="231"/>
    <cellStyle name="Normal 5" xfId="232"/>
    <cellStyle name="Normal 5 2" xfId="233"/>
    <cellStyle name="Normal 52" xfId="234"/>
    <cellStyle name="Normal 6" xfId="235"/>
    <cellStyle name="Normal 6 2" xfId="236"/>
    <cellStyle name="Normal 67" xfId="237"/>
    <cellStyle name="Normal 7" xfId="238"/>
    <cellStyle name="Normal 8" xfId="239"/>
    <cellStyle name="Normal 8 2" xfId="240"/>
    <cellStyle name="Normal 9" xfId="241"/>
    <cellStyle name="Normal_bartaman point 2" xfId="242"/>
    <cellStyle name="Normal_bartaman point 2 2" xfId="243"/>
    <cellStyle name="Normal_bartaman point 2 2 2" xfId="244"/>
    <cellStyle name="Normal_bartaman point 3" xfId="245"/>
    <cellStyle name="Normal_bartaman point 3 2" xfId="246"/>
    <cellStyle name="Normal_bartaman point 4" xfId="247"/>
    <cellStyle name="Normal_Bartamane_Book1" xfId="248"/>
    <cellStyle name="Normal_Comm_wt" xfId="249"/>
    <cellStyle name="Normal_CPI" xfId="250"/>
    <cellStyle name="Normal_Direction of Trade_BartamanFormat 2063-64" xfId="251"/>
    <cellStyle name="Normal_Direction of Trade_BartamanFormat 2063-64 2" xfId="252"/>
    <cellStyle name="Normal_Sheet1" xfId="253"/>
    <cellStyle name="Normal_Sheet1 2" xfId="254"/>
    <cellStyle name="Normal_Sheet1 2 2" xfId="255"/>
    <cellStyle name="Normal_Sheet1 2 3" xfId="256"/>
    <cellStyle name="Normal_Sheet1 2 4" xfId="257"/>
    <cellStyle name="Normal_Sheet1 3" xfId="258"/>
    <cellStyle name="Normal_Sheet1 4" xfId="259"/>
    <cellStyle name="Normal_Sheet1 5" xfId="260"/>
    <cellStyle name="Normal_Sheet1 6" xfId="261"/>
    <cellStyle name="Note" xfId="262"/>
    <cellStyle name="Output" xfId="263"/>
    <cellStyle name="Percent" xfId="264"/>
    <cellStyle name="Percent 2" xfId="265"/>
    <cellStyle name="Percent 2 2" xfId="266"/>
    <cellStyle name="Percent 2 2 2" xfId="267"/>
    <cellStyle name="Percent 2 3" xfId="268"/>
    <cellStyle name="Percent 2 4" xfId="269"/>
    <cellStyle name="Percent 3" xfId="270"/>
    <cellStyle name="Percent 4" xfId="271"/>
    <cellStyle name="Percent 67 2" xfId="272"/>
    <cellStyle name="SHEET" xfId="273"/>
    <cellStyle name="Title" xfId="274"/>
    <cellStyle name="Total" xfId="275"/>
    <cellStyle name="Warning Text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3_Government%20Debt%20(Domestic%20&amp;%20External)\Domestic%20Debt%20(ODD)\2072.73\ODD%2015-16%20_%20upto%20Mansir%2020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  <sheetName val="Qtrly"/>
      <sheetName val="Asper Audited Gov Balance"/>
    </sheetNames>
    <sheetDataSet>
      <sheetData sheetId="0">
        <row r="40">
          <cell r="AF40">
            <v>-62882.7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675" t="s">
        <v>0</v>
      </c>
      <c r="B1" s="1675"/>
      <c r="C1" s="1675"/>
      <c r="D1" s="1675"/>
      <c r="E1" s="1676"/>
      <c r="F1" s="1"/>
      <c r="G1" s="1"/>
      <c r="H1" s="1"/>
      <c r="I1" s="1"/>
    </row>
    <row r="2" spans="1:9" s="4" customFormat="1" ht="15.75">
      <c r="A2" s="1677" t="s">
        <v>1271</v>
      </c>
      <c r="B2" s="1677"/>
      <c r="C2" s="1677"/>
      <c r="D2" s="1677"/>
      <c r="E2" s="1678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1</v>
      </c>
      <c r="B4" s="7" t="s">
        <v>2</v>
      </c>
      <c r="C4" s="5"/>
      <c r="D4" s="5"/>
      <c r="E4" s="5"/>
      <c r="J4" s="5"/>
    </row>
    <row r="5" spans="1:13" ht="15.75" customHeight="1">
      <c r="A5" s="6">
        <v>1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4</v>
      </c>
      <c r="C6" s="5"/>
      <c r="D6" s="5"/>
      <c r="E6" s="5"/>
    </row>
    <row r="7" spans="1:5" ht="15.75">
      <c r="A7" s="6">
        <v>3</v>
      </c>
      <c r="B7" s="9" t="s">
        <v>5</v>
      </c>
      <c r="C7" s="5"/>
      <c r="D7" s="5"/>
      <c r="E7" s="5"/>
    </row>
    <row r="8" spans="1:5" ht="15.75">
      <c r="A8" s="6">
        <v>4</v>
      </c>
      <c r="B8" s="5" t="s">
        <v>6</v>
      </c>
      <c r="C8" s="5"/>
      <c r="D8" s="5"/>
      <c r="E8" s="5"/>
    </row>
    <row r="9" spans="1:19" ht="15.75">
      <c r="A9" s="6">
        <v>5</v>
      </c>
      <c r="B9" s="5" t="s">
        <v>7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8</v>
      </c>
      <c r="C10" s="5"/>
      <c r="D10" s="5"/>
      <c r="E10" s="5"/>
    </row>
    <row r="11" spans="1:10" s="7" customFormat="1" ht="15.75">
      <c r="A11" s="6"/>
      <c r="B11" s="7" t="s">
        <v>9</v>
      </c>
      <c r="C11" s="11"/>
      <c r="D11" s="11"/>
      <c r="E11" s="11"/>
      <c r="J11" s="2"/>
    </row>
    <row r="12" spans="1:5" ht="15.75">
      <c r="A12" s="6">
        <v>7</v>
      </c>
      <c r="B12" s="2" t="s">
        <v>10</v>
      </c>
      <c r="C12" s="5"/>
      <c r="D12" s="5"/>
      <c r="E12" s="5"/>
    </row>
    <row r="13" spans="1:10" ht="15.75">
      <c r="A13" s="6">
        <f aca="true" t="shared" si="0" ref="A13:A28">A12+1</f>
        <v>8</v>
      </c>
      <c r="B13" s="5" t="s">
        <v>11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12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13</v>
      </c>
      <c r="C15" s="5"/>
      <c r="D15" s="5"/>
      <c r="E15" s="5"/>
    </row>
    <row r="16" spans="1:5" ht="15.75">
      <c r="A16" s="6">
        <f t="shared" si="0"/>
        <v>11</v>
      </c>
      <c r="B16" s="5" t="s">
        <v>14</v>
      </c>
      <c r="C16" s="5"/>
      <c r="D16" s="5"/>
      <c r="E16" s="5"/>
    </row>
    <row r="17" spans="1:5" ht="15.75">
      <c r="A17" s="6">
        <f t="shared" si="0"/>
        <v>12</v>
      </c>
      <c r="B17" s="5" t="s">
        <v>15</v>
      </c>
      <c r="C17" s="5"/>
      <c r="D17" s="5"/>
      <c r="E17" s="5"/>
    </row>
    <row r="18" spans="1:5" ht="15.75">
      <c r="A18" s="6">
        <f t="shared" si="0"/>
        <v>13</v>
      </c>
      <c r="B18" s="5" t="s">
        <v>16</v>
      </c>
      <c r="C18" s="5"/>
      <c r="D18" s="5"/>
      <c r="E18" s="5"/>
    </row>
    <row r="19" spans="1:5" ht="15.75">
      <c r="A19" s="6">
        <f t="shared" si="0"/>
        <v>14</v>
      </c>
      <c r="B19" s="5" t="s">
        <v>17</v>
      </c>
      <c r="C19" s="5"/>
      <c r="D19" s="5"/>
      <c r="E19" s="5"/>
    </row>
    <row r="20" spans="1:7" ht="15.75">
      <c r="A20" s="6">
        <f t="shared" si="0"/>
        <v>15</v>
      </c>
      <c r="B20" s="5" t="s">
        <v>18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19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20</v>
      </c>
      <c r="C22" s="5"/>
      <c r="D22" s="5"/>
      <c r="E22" s="5"/>
      <c r="G22" s="5"/>
    </row>
    <row r="23" spans="1:7" ht="15.75">
      <c r="A23" s="6">
        <f t="shared" si="0"/>
        <v>18</v>
      </c>
      <c r="B23" s="5" t="s">
        <v>21</v>
      </c>
      <c r="C23" s="5"/>
      <c r="D23" s="5"/>
      <c r="E23" s="5"/>
      <c r="G23" s="5"/>
    </row>
    <row r="24" spans="1:10" ht="15.75">
      <c r="A24" s="6">
        <f t="shared" si="0"/>
        <v>19</v>
      </c>
      <c r="B24" s="5" t="s">
        <v>22</v>
      </c>
      <c r="C24" s="5"/>
      <c r="D24" s="5"/>
      <c r="E24" s="5"/>
      <c r="J24" s="7"/>
    </row>
    <row r="25" spans="1:5" ht="15.75">
      <c r="A25" s="6">
        <f t="shared" si="0"/>
        <v>20</v>
      </c>
      <c r="B25" s="5" t="s">
        <v>23</v>
      </c>
      <c r="C25" s="5"/>
      <c r="D25" s="5"/>
      <c r="E25" s="5"/>
    </row>
    <row r="26" spans="1:5" ht="15.75">
      <c r="A26" s="6">
        <f t="shared" si="0"/>
        <v>21</v>
      </c>
      <c r="B26" s="12" t="s">
        <v>24</v>
      </c>
      <c r="C26" s="5"/>
      <c r="D26" s="5"/>
      <c r="E26" s="5"/>
    </row>
    <row r="27" spans="1:5" ht="15.75">
      <c r="A27" s="6">
        <f t="shared" si="0"/>
        <v>22</v>
      </c>
      <c r="B27" s="12" t="s">
        <v>25</v>
      </c>
      <c r="C27" s="5"/>
      <c r="D27" s="5"/>
      <c r="E27" s="5"/>
    </row>
    <row r="28" spans="1:5" ht="15.75">
      <c r="A28" s="6">
        <f t="shared" si="0"/>
        <v>23</v>
      </c>
      <c r="B28" s="12" t="s">
        <v>95</v>
      </c>
      <c r="C28" s="5"/>
      <c r="D28" s="5"/>
      <c r="E28" s="5"/>
    </row>
    <row r="29" spans="1:10" ht="15.75">
      <c r="A29" s="6"/>
      <c r="B29" s="11" t="s">
        <v>26</v>
      </c>
      <c r="C29" s="5"/>
      <c r="D29" s="5"/>
      <c r="E29" s="5"/>
      <c r="J29" s="7"/>
    </row>
    <row r="30" spans="1:5" ht="15.75">
      <c r="A30" s="6">
        <v>24</v>
      </c>
      <c r="B30" s="5" t="s">
        <v>27</v>
      </c>
      <c r="C30" s="5"/>
      <c r="D30" s="5"/>
      <c r="E30" s="5"/>
    </row>
    <row r="31" spans="1:5" ht="15.75">
      <c r="A31" s="6">
        <v>25</v>
      </c>
      <c r="B31" s="5" t="s">
        <v>28</v>
      </c>
      <c r="C31" s="5"/>
      <c r="D31" s="5"/>
      <c r="E31" s="5"/>
    </row>
    <row r="32" spans="1:11" ht="15.75">
      <c r="A32" s="6">
        <f>A31+1</f>
        <v>26</v>
      </c>
      <c r="B32" s="5" t="s">
        <v>29</v>
      </c>
      <c r="C32" s="5"/>
      <c r="D32" s="5"/>
      <c r="E32" s="5"/>
      <c r="H32" s="5"/>
      <c r="I32" s="5"/>
      <c r="J32" s="5"/>
      <c r="K32" s="5"/>
    </row>
    <row r="33" spans="1:10" ht="15.75">
      <c r="A33" s="6"/>
      <c r="B33" s="13" t="s">
        <v>30</v>
      </c>
      <c r="C33" s="5"/>
      <c r="D33" s="5"/>
      <c r="E33" s="5"/>
      <c r="J33" s="5"/>
    </row>
    <row r="34" spans="1:10" ht="15.75">
      <c r="A34" s="6">
        <v>27</v>
      </c>
      <c r="B34" s="5" t="s">
        <v>31</v>
      </c>
      <c r="J34" s="5"/>
    </row>
    <row r="35" spans="1:10" ht="15.75">
      <c r="A35" s="6">
        <f aca="true" t="shared" si="1" ref="A35:A43">+A34+1</f>
        <v>28</v>
      </c>
      <c r="B35" s="5" t="s">
        <v>32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33</v>
      </c>
      <c r="C36" s="5"/>
      <c r="D36" s="5"/>
      <c r="E36" s="5"/>
      <c r="J36" s="11"/>
    </row>
    <row r="37" spans="1:10" ht="15.75">
      <c r="A37" s="6">
        <f t="shared" si="1"/>
        <v>30</v>
      </c>
      <c r="B37" s="2" t="s">
        <v>34</v>
      </c>
      <c r="C37" s="5"/>
      <c r="D37" s="5"/>
      <c r="E37" s="5"/>
      <c r="J37" s="5"/>
    </row>
    <row r="38" spans="1:10" ht="15.75">
      <c r="A38" s="6">
        <f t="shared" si="1"/>
        <v>31</v>
      </c>
      <c r="B38" s="2" t="s">
        <v>35</v>
      </c>
      <c r="C38" s="5"/>
      <c r="D38" s="5"/>
      <c r="E38" s="5"/>
      <c r="J38" s="5"/>
    </row>
    <row r="39" spans="1:10" ht="15.75">
      <c r="A39" s="6">
        <f t="shared" si="1"/>
        <v>32</v>
      </c>
      <c r="B39" s="2" t="s">
        <v>36</v>
      </c>
      <c r="C39" s="5"/>
      <c r="D39" s="5"/>
      <c r="E39" s="5"/>
      <c r="F39" s="2" t="s">
        <v>37</v>
      </c>
      <c r="J39" s="5"/>
    </row>
    <row r="40" spans="1:10" ht="15.75">
      <c r="A40" s="6">
        <f t="shared" si="1"/>
        <v>33</v>
      </c>
      <c r="B40" s="2" t="s">
        <v>38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39</v>
      </c>
      <c r="C41" s="5"/>
      <c r="D41" s="5"/>
      <c r="E41" s="5"/>
      <c r="J41" s="11"/>
    </row>
    <row r="42" spans="1:10" ht="15.75">
      <c r="A42" s="6">
        <f t="shared" si="1"/>
        <v>35</v>
      </c>
      <c r="B42" s="2" t="s">
        <v>40</v>
      </c>
      <c r="C42" s="5"/>
      <c r="D42" s="5"/>
      <c r="E42" s="5"/>
      <c r="J42" s="11"/>
    </row>
    <row r="43" spans="1:10" ht="15.75">
      <c r="A43" s="6">
        <f t="shared" si="1"/>
        <v>36</v>
      </c>
      <c r="B43" s="2" t="s">
        <v>41</v>
      </c>
      <c r="C43" s="5"/>
      <c r="D43" s="5"/>
      <c r="E43" s="5"/>
      <c r="J43" s="11"/>
    </row>
    <row r="44" spans="1:10" ht="15.75">
      <c r="A44" s="6"/>
      <c r="B44" s="7" t="s">
        <v>42</v>
      </c>
      <c r="C44" s="5"/>
      <c r="D44" s="5"/>
      <c r="E44" s="5"/>
      <c r="J44" s="5"/>
    </row>
    <row r="45" spans="1:10" ht="15.75">
      <c r="A45" s="6">
        <v>37</v>
      </c>
      <c r="B45" s="2" t="s">
        <v>42</v>
      </c>
      <c r="C45" s="5"/>
      <c r="D45" s="5"/>
      <c r="E45" s="5"/>
      <c r="J45" s="5"/>
    </row>
    <row r="46" spans="1:5" ht="15.75">
      <c r="A46" s="6">
        <v>38</v>
      </c>
      <c r="B46" s="2" t="s">
        <v>43</v>
      </c>
      <c r="C46" s="5"/>
      <c r="D46" s="5"/>
      <c r="E46" s="5"/>
    </row>
    <row r="47" spans="1:10" ht="15.75">
      <c r="A47" s="6"/>
      <c r="B47" s="7" t="s">
        <v>44</v>
      </c>
      <c r="J47" s="12"/>
    </row>
    <row r="48" spans="1:10" ht="15.75">
      <c r="A48" s="6">
        <v>39</v>
      </c>
      <c r="B48" s="2" t="s">
        <v>45</v>
      </c>
      <c r="C48" s="5"/>
      <c r="D48" s="5"/>
      <c r="E48" s="5"/>
      <c r="J48" s="12"/>
    </row>
    <row r="49" spans="1:2" ht="15.75">
      <c r="A49" s="6">
        <f>+A48+1</f>
        <v>40</v>
      </c>
      <c r="B49" s="2" t="s">
        <v>46</v>
      </c>
    </row>
    <row r="50" spans="1:2" ht="15.75">
      <c r="A50" s="6">
        <f>+A49+1</f>
        <v>41</v>
      </c>
      <c r="B50" s="2" t="s">
        <v>47</v>
      </c>
    </row>
    <row r="51" spans="1:5" ht="15.75">
      <c r="A51" s="6"/>
      <c r="B51" s="7" t="s">
        <v>48</v>
      </c>
      <c r="C51" s="5"/>
      <c r="D51" s="5"/>
      <c r="E51" s="5"/>
    </row>
    <row r="52" spans="1:5" ht="15.75">
      <c r="A52" s="6">
        <v>42</v>
      </c>
      <c r="B52" s="2" t="s">
        <v>49</v>
      </c>
      <c r="C52" s="5"/>
      <c r="D52" s="5"/>
      <c r="E52" s="5"/>
    </row>
    <row r="53" spans="1:5" ht="15.75">
      <c r="A53" s="6">
        <f>+A52+1</f>
        <v>43</v>
      </c>
      <c r="B53" s="2" t="s">
        <v>50</v>
      </c>
      <c r="C53" s="5"/>
      <c r="D53" s="5"/>
      <c r="E53" s="5"/>
    </row>
    <row r="54" spans="1:5" ht="15.75">
      <c r="A54" s="6">
        <f>+A53+1</f>
        <v>44</v>
      </c>
      <c r="B54" s="2" t="s">
        <v>51</v>
      </c>
      <c r="C54" s="5"/>
      <c r="D54" s="5"/>
      <c r="E54" s="5"/>
    </row>
    <row r="55" spans="1:5" ht="15.75">
      <c r="A55" s="6">
        <f>+A54+1</f>
        <v>45</v>
      </c>
      <c r="B55" s="2" t="s">
        <v>52</v>
      </c>
      <c r="C55" s="5"/>
      <c r="D55" s="5"/>
      <c r="E55" s="5"/>
    </row>
    <row r="56" spans="1:5" ht="15.75">
      <c r="A56" s="6">
        <f>+A55+1</f>
        <v>46</v>
      </c>
      <c r="B56" s="5" t="s">
        <v>53</v>
      </c>
      <c r="C56" s="5"/>
      <c r="D56" s="5"/>
      <c r="E56" s="5"/>
    </row>
    <row r="57" spans="1:5" ht="15.75">
      <c r="A57" s="6">
        <f>+A56+1</f>
        <v>47</v>
      </c>
      <c r="B57" s="5" t="s">
        <v>54</v>
      </c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1:7" ht="15.75">
      <c r="A62" s="5"/>
      <c r="B62" s="5"/>
      <c r="C62" s="5"/>
      <c r="D62" s="5"/>
      <c r="E62" s="5"/>
      <c r="G62" s="2" t="s">
        <v>55</v>
      </c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  <row r="180" spans="1:5" ht="15.75">
      <c r="A180" s="5"/>
      <c r="B180" s="5"/>
      <c r="C180" s="5"/>
      <c r="D180" s="5"/>
      <c r="E180" s="5"/>
    </row>
    <row r="181" spans="1:5" ht="15.75">
      <c r="A181" s="5"/>
      <c r="B181" s="5"/>
      <c r="C181" s="5"/>
      <c r="D181" s="5"/>
      <c r="E181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47" customWidth="1"/>
    <col min="2" max="2" width="5.00390625" style="47" customWidth="1"/>
    <col min="3" max="3" width="31.28125" style="47" bestFit="1" customWidth="1"/>
    <col min="4" max="5" width="11.7109375" style="47" customWidth="1"/>
    <col min="6" max="6" width="11.140625" style="47" customWidth="1"/>
    <col min="7" max="7" width="9.7109375" style="47" customWidth="1"/>
    <col min="8" max="8" width="9.57421875" style="47" customWidth="1"/>
    <col min="9" max="16384" width="9.140625" style="47" customWidth="1"/>
  </cols>
  <sheetData>
    <row r="1" spans="2:8" ht="15" customHeight="1">
      <c r="B1" s="1754" t="s">
        <v>991</v>
      </c>
      <c r="C1" s="1755"/>
      <c r="D1" s="1755"/>
      <c r="E1" s="1755"/>
      <c r="F1" s="1755"/>
      <c r="G1" s="1756"/>
      <c r="H1" s="1756"/>
    </row>
    <row r="2" spans="2:8" ht="15" customHeight="1">
      <c r="B2" s="1766" t="s">
        <v>990</v>
      </c>
      <c r="C2" s="1767"/>
      <c r="D2" s="1767"/>
      <c r="E2" s="1767"/>
      <c r="F2" s="1767"/>
      <c r="G2" s="1768"/>
      <c r="H2" s="1768"/>
    </row>
    <row r="3" spans="2:8" ht="15" customHeight="1" thickBot="1">
      <c r="B3" s="1769" t="s">
        <v>76</v>
      </c>
      <c r="C3" s="1770"/>
      <c r="D3" s="1770"/>
      <c r="E3" s="1770"/>
      <c r="F3" s="1770"/>
      <c r="G3" s="1771"/>
      <c r="H3" s="1771"/>
    </row>
    <row r="4" spans="2:8" ht="15" customHeight="1" thickTop="1">
      <c r="B4" s="1115"/>
      <c r="C4" s="1114"/>
      <c r="D4" s="1772" t="str">
        <f>'X-India'!D4:F4</f>
        <v>Five Months</v>
      </c>
      <c r="E4" s="1772"/>
      <c r="F4" s="1772"/>
      <c r="G4" s="1773" t="s">
        <v>205</v>
      </c>
      <c r="H4" s="1774"/>
    </row>
    <row r="5" spans="2:8" ht="15" customHeight="1">
      <c r="B5" s="1113"/>
      <c r="C5" s="1112"/>
      <c r="D5" s="1111" t="s">
        <v>56</v>
      </c>
      <c r="E5" s="1111" t="s">
        <v>969</v>
      </c>
      <c r="F5" s="1111" t="s">
        <v>968</v>
      </c>
      <c r="G5" s="1111" t="s">
        <v>57</v>
      </c>
      <c r="H5" s="1110" t="s">
        <v>968</v>
      </c>
    </row>
    <row r="6" spans="2:8" ht="15" customHeight="1">
      <c r="B6" s="1088"/>
      <c r="C6" s="1082" t="s">
        <v>989</v>
      </c>
      <c r="D6" s="1082">
        <v>272.327411</v>
      </c>
      <c r="E6" s="1082">
        <v>392.487479</v>
      </c>
      <c r="F6" s="1082">
        <v>352.962245</v>
      </c>
      <c r="G6" s="1109">
        <v>44.12338352528164</v>
      </c>
      <c r="H6" s="1080">
        <v>-10.070444565697855</v>
      </c>
    </row>
    <row r="7" spans="2:8" ht="15" customHeight="1">
      <c r="B7" s="1087">
        <v>1</v>
      </c>
      <c r="C7" s="1086" t="s">
        <v>988</v>
      </c>
      <c r="D7" s="1085">
        <v>21.021166</v>
      </c>
      <c r="E7" s="1085">
        <v>0.916729</v>
      </c>
      <c r="F7" s="1085">
        <v>0.072338</v>
      </c>
      <c r="G7" s="1107">
        <v>-95.63901926277543</v>
      </c>
      <c r="H7" s="1084">
        <v>-92.10911839813075</v>
      </c>
    </row>
    <row r="8" spans="2:8" ht="15" customHeight="1">
      <c r="B8" s="1087">
        <v>2</v>
      </c>
      <c r="C8" s="1086" t="s">
        <v>987</v>
      </c>
      <c r="D8" s="1085">
        <v>0</v>
      </c>
      <c r="E8" s="1085">
        <v>0</v>
      </c>
      <c r="F8" s="1085">
        <v>0</v>
      </c>
      <c r="G8" s="1108" t="s">
        <v>152</v>
      </c>
      <c r="H8" s="1084" t="s">
        <v>152</v>
      </c>
    </row>
    <row r="9" spans="2:8" ht="15" customHeight="1">
      <c r="B9" s="1087">
        <v>3</v>
      </c>
      <c r="C9" s="1086" t="s">
        <v>986</v>
      </c>
      <c r="D9" s="1085">
        <v>60.139285</v>
      </c>
      <c r="E9" s="1085">
        <v>72.839889</v>
      </c>
      <c r="F9" s="1085">
        <v>142.39418899999998</v>
      </c>
      <c r="G9" s="1107">
        <v>21.118648151536874</v>
      </c>
      <c r="H9" s="1084">
        <v>95.48929982581382</v>
      </c>
    </row>
    <row r="10" spans="2:8" ht="15" customHeight="1">
      <c r="B10" s="1087">
        <v>4</v>
      </c>
      <c r="C10" s="1086" t="s">
        <v>950</v>
      </c>
      <c r="D10" s="1085">
        <v>0</v>
      </c>
      <c r="E10" s="1085">
        <v>0</v>
      </c>
      <c r="F10" s="1085">
        <v>0</v>
      </c>
      <c r="G10" s="1107" t="s">
        <v>152</v>
      </c>
      <c r="H10" s="1084" t="s">
        <v>152</v>
      </c>
    </row>
    <row r="11" spans="2:8" ht="15" customHeight="1">
      <c r="B11" s="1087">
        <v>5</v>
      </c>
      <c r="C11" s="1086" t="s">
        <v>985</v>
      </c>
      <c r="D11" s="1085">
        <v>1.657487</v>
      </c>
      <c r="E11" s="1085">
        <v>7.126149000000001</v>
      </c>
      <c r="F11" s="1085">
        <v>6.508156</v>
      </c>
      <c r="G11" s="1107" t="s">
        <v>152</v>
      </c>
      <c r="H11" s="1084">
        <v>-8.672187460576552</v>
      </c>
    </row>
    <row r="12" spans="2:8" ht="15" customHeight="1">
      <c r="B12" s="1087">
        <v>6</v>
      </c>
      <c r="C12" s="1086" t="s">
        <v>984</v>
      </c>
      <c r="D12" s="1085">
        <v>0</v>
      </c>
      <c r="E12" s="1085">
        <v>0.074141</v>
      </c>
      <c r="F12" s="1085">
        <v>0</v>
      </c>
      <c r="G12" s="1107" t="s">
        <v>152</v>
      </c>
      <c r="H12" s="1084" t="s">
        <v>152</v>
      </c>
    </row>
    <row r="13" spans="2:8" ht="15" customHeight="1">
      <c r="B13" s="1087">
        <v>7</v>
      </c>
      <c r="C13" s="1086" t="s">
        <v>983</v>
      </c>
      <c r="D13" s="1085">
        <v>0</v>
      </c>
      <c r="E13" s="1085">
        <v>0</v>
      </c>
      <c r="F13" s="1085">
        <v>0</v>
      </c>
      <c r="G13" s="1107" t="s">
        <v>152</v>
      </c>
      <c r="H13" s="1084" t="s">
        <v>152</v>
      </c>
    </row>
    <row r="14" spans="2:8" ht="15" customHeight="1">
      <c r="B14" s="1087">
        <v>8</v>
      </c>
      <c r="C14" s="1086" t="s">
        <v>939</v>
      </c>
      <c r="D14" s="1085">
        <v>20.086785</v>
      </c>
      <c r="E14" s="1085">
        <v>27.554746</v>
      </c>
      <c r="F14" s="1085">
        <v>0</v>
      </c>
      <c r="G14" s="1107">
        <v>37.17847828808843</v>
      </c>
      <c r="H14" s="1084" t="s">
        <v>152</v>
      </c>
    </row>
    <row r="15" spans="2:8" ht="15" customHeight="1">
      <c r="B15" s="1087">
        <v>9</v>
      </c>
      <c r="C15" s="1086" t="s">
        <v>982</v>
      </c>
      <c r="D15" s="1085">
        <v>5.501781</v>
      </c>
      <c r="E15" s="1085">
        <v>25.700956</v>
      </c>
      <c r="F15" s="1085">
        <v>27.107727</v>
      </c>
      <c r="G15" s="1107">
        <v>367.1388410407467</v>
      </c>
      <c r="H15" s="1084" t="s">
        <v>152</v>
      </c>
    </row>
    <row r="16" spans="2:8" ht="15" customHeight="1">
      <c r="B16" s="1087">
        <v>10</v>
      </c>
      <c r="C16" s="1086" t="s">
        <v>935</v>
      </c>
      <c r="D16" s="1085">
        <v>28.316145</v>
      </c>
      <c r="E16" s="1085">
        <v>10.541885</v>
      </c>
      <c r="F16" s="1085">
        <v>19.064898</v>
      </c>
      <c r="G16" s="1107">
        <v>-62.7707620511196</v>
      </c>
      <c r="H16" s="1084">
        <v>80.84904170364217</v>
      </c>
    </row>
    <row r="17" spans="2:8" ht="15" customHeight="1">
      <c r="B17" s="1087">
        <v>11</v>
      </c>
      <c r="C17" s="1086" t="s">
        <v>981</v>
      </c>
      <c r="D17" s="1085">
        <v>13.589742000000001</v>
      </c>
      <c r="E17" s="1085">
        <v>22.731424</v>
      </c>
      <c r="F17" s="1085">
        <v>3.349501</v>
      </c>
      <c r="G17" s="1107">
        <v>67.26898862391943</v>
      </c>
      <c r="H17" s="1084" t="s">
        <v>152</v>
      </c>
    </row>
    <row r="18" spans="2:8" ht="15" customHeight="1">
      <c r="B18" s="1087">
        <v>12</v>
      </c>
      <c r="C18" s="1086" t="s">
        <v>980</v>
      </c>
      <c r="D18" s="1085">
        <v>0.81435</v>
      </c>
      <c r="E18" s="1085">
        <v>0.13905</v>
      </c>
      <c r="F18" s="1085">
        <v>0</v>
      </c>
      <c r="G18" s="1107">
        <v>-82.92503223429729</v>
      </c>
      <c r="H18" s="1084" t="s">
        <v>152</v>
      </c>
    </row>
    <row r="19" spans="2:8" ht="15" customHeight="1">
      <c r="B19" s="1087">
        <v>13</v>
      </c>
      <c r="C19" s="1086" t="s">
        <v>979</v>
      </c>
      <c r="D19" s="1085">
        <v>0</v>
      </c>
      <c r="E19" s="1085">
        <v>10.122132</v>
      </c>
      <c r="F19" s="1085">
        <v>0</v>
      </c>
      <c r="G19" s="1107" t="s">
        <v>152</v>
      </c>
      <c r="H19" s="1084" t="s">
        <v>152</v>
      </c>
    </row>
    <row r="20" spans="2:8" ht="15" customHeight="1">
      <c r="B20" s="1087">
        <v>14</v>
      </c>
      <c r="C20" s="1086" t="s">
        <v>978</v>
      </c>
      <c r="D20" s="1085">
        <v>1.9534300000000002</v>
      </c>
      <c r="E20" s="1085">
        <v>2.95832</v>
      </c>
      <c r="F20" s="1085">
        <v>0</v>
      </c>
      <c r="G20" s="1107">
        <v>51.442334765003096</v>
      </c>
      <c r="H20" s="1084" t="s">
        <v>152</v>
      </c>
    </row>
    <row r="21" spans="2:8" ht="15" customHeight="1">
      <c r="B21" s="1087">
        <v>15</v>
      </c>
      <c r="C21" s="1086" t="s">
        <v>977</v>
      </c>
      <c r="D21" s="1085">
        <v>71.16066000000001</v>
      </c>
      <c r="E21" s="1085">
        <v>142.06804300000002</v>
      </c>
      <c r="F21" s="1085">
        <v>56.188275999999995</v>
      </c>
      <c r="G21" s="1107">
        <v>99.6440772190702</v>
      </c>
      <c r="H21" s="1084">
        <v>-60.449743085431265</v>
      </c>
    </row>
    <row r="22" spans="2:8" ht="15" customHeight="1">
      <c r="B22" s="1087">
        <v>16</v>
      </c>
      <c r="C22" s="1086" t="s">
        <v>976</v>
      </c>
      <c r="D22" s="1085">
        <v>3.128505</v>
      </c>
      <c r="E22" s="1085">
        <v>10.815868000000002</v>
      </c>
      <c r="F22" s="1085">
        <v>7.607763</v>
      </c>
      <c r="G22" s="1107">
        <v>245.72001642957264</v>
      </c>
      <c r="H22" s="1084">
        <v>-29.661096085862</v>
      </c>
    </row>
    <row r="23" spans="2:8" ht="15" customHeight="1">
      <c r="B23" s="1087">
        <v>17</v>
      </c>
      <c r="C23" s="1086" t="s">
        <v>975</v>
      </c>
      <c r="D23" s="1085">
        <v>0</v>
      </c>
      <c r="E23" s="1085">
        <v>0</v>
      </c>
      <c r="F23" s="1085">
        <v>0</v>
      </c>
      <c r="G23" s="1107" t="s">
        <v>152</v>
      </c>
      <c r="H23" s="1084" t="s">
        <v>152</v>
      </c>
    </row>
    <row r="24" spans="2:8" ht="15" customHeight="1">
      <c r="B24" s="1087">
        <v>18</v>
      </c>
      <c r="C24" s="1086" t="s">
        <v>974</v>
      </c>
      <c r="D24" s="1085">
        <v>25.546127</v>
      </c>
      <c r="E24" s="1085">
        <v>11.858274999999999</v>
      </c>
      <c r="F24" s="1085">
        <v>0</v>
      </c>
      <c r="G24" s="1107">
        <v>-53.58092833406802</v>
      </c>
      <c r="H24" s="1084" t="s">
        <v>152</v>
      </c>
    </row>
    <row r="25" spans="2:8" ht="15" customHeight="1">
      <c r="B25" s="1087">
        <v>19</v>
      </c>
      <c r="C25" s="1086" t="s">
        <v>973</v>
      </c>
      <c r="D25" s="1085">
        <v>19.411948000000002</v>
      </c>
      <c r="E25" s="1085">
        <v>47.039872</v>
      </c>
      <c r="F25" s="1085">
        <v>90.66939699999999</v>
      </c>
      <c r="G25" s="1107">
        <v>142.3243252042505</v>
      </c>
      <c r="H25" s="1084">
        <v>92.75009294242975</v>
      </c>
    </row>
    <row r="26" spans="2:8" ht="15" customHeight="1">
      <c r="B26" s="1106"/>
      <c r="C26" s="1082" t="s">
        <v>972</v>
      </c>
      <c r="D26" s="1105">
        <v>754.161263</v>
      </c>
      <c r="E26" s="1105">
        <v>1029.062369</v>
      </c>
      <c r="F26" s="1105">
        <v>126.15435200000002</v>
      </c>
      <c r="G26" s="1104">
        <v>36.45123655734622</v>
      </c>
      <c r="H26" s="1103">
        <v>-87.74084488945101</v>
      </c>
    </row>
    <row r="27" spans="2:8" ht="15" customHeight="1" thickBot="1">
      <c r="B27" s="1102"/>
      <c r="C27" s="1101" t="s">
        <v>971</v>
      </c>
      <c r="D27" s="1100">
        <v>1026.488674</v>
      </c>
      <c r="E27" s="1100">
        <v>1421.5498479999999</v>
      </c>
      <c r="F27" s="1100">
        <v>479.11659699999996</v>
      </c>
      <c r="G27" s="1099">
        <v>38.48665689223182</v>
      </c>
      <c r="H27" s="1098">
        <v>-66.29618035033549</v>
      </c>
    </row>
    <row r="28" spans="2:8" ht="15" customHeight="1" thickTop="1">
      <c r="B28" s="1097" t="s">
        <v>912</v>
      </c>
      <c r="C28" s="1096"/>
      <c r="D28" s="1096"/>
      <c r="E28" s="1096"/>
      <c r="F28" s="1096"/>
      <c r="G28" s="1096"/>
      <c r="H28" s="1096"/>
    </row>
    <row r="29" spans="2:8" ht="15" customHeight="1">
      <c r="B29" s="1069"/>
      <c r="C29" s="1069"/>
      <c r="D29" s="1069"/>
      <c r="E29" s="1069"/>
      <c r="F29" s="1069"/>
      <c r="G29" s="1069"/>
      <c r="H29" s="106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00390625" style="47" customWidth="1"/>
    <col min="2" max="2" width="6.00390625" style="47" customWidth="1"/>
    <col min="3" max="3" width="24.8515625" style="47" bestFit="1" customWidth="1"/>
    <col min="4" max="8" width="10.7109375" style="47" customWidth="1"/>
    <col min="9" max="16384" width="9.140625" style="47" customWidth="1"/>
  </cols>
  <sheetData>
    <row r="1" spans="2:8" ht="15" customHeight="1">
      <c r="B1" s="1775" t="s">
        <v>998</v>
      </c>
      <c r="C1" s="1775"/>
      <c r="D1" s="1775"/>
      <c r="E1" s="1775"/>
      <c r="F1" s="1775"/>
      <c r="G1" s="1775"/>
      <c r="H1" s="1775"/>
    </row>
    <row r="2" spans="2:8" ht="15" customHeight="1">
      <c r="B2" s="1776" t="s">
        <v>997</v>
      </c>
      <c r="C2" s="1776"/>
      <c r="D2" s="1776"/>
      <c r="E2" s="1776"/>
      <c r="F2" s="1776"/>
      <c r="G2" s="1776"/>
      <c r="H2" s="1776"/>
    </row>
    <row r="3" spans="2:8" ht="15" customHeight="1" thickBot="1">
      <c r="B3" s="1777" t="s">
        <v>76</v>
      </c>
      <c r="C3" s="1777"/>
      <c r="D3" s="1777"/>
      <c r="E3" s="1777"/>
      <c r="F3" s="1777"/>
      <c r="G3" s="1777"/>
      <c r="H3" s="1777"/>
    </row>
    <row r="4" spans="2:8" ht="15" customHeight="1" thickTop="1">
      <c r="B4" s="1141"/>
      <c r="C4" s="1140"/>
      <c r="D4" s="1778" t="str">
        <f>'X-India'!D4:F4</f>
        <v>Five Months</v>
      </c>
      <c r="E4" s="1778"/>
      <c r="F4" s="1778"/>
      <c r="G4" s="1779" t="s">
        <v>205</v>
      </c>
      <c r="H4" s="1780"/>
    </row>
    <row r="5" spans="2:8" ht="15" customHeight="1">
      <c r="B5" s="1139"/>
      <c r="C5" s="1138"/>
      <c r="D5" s="1137" t="s">
        <v>56</v>
      </c>
      <c r="E5" s="1137" t="s">
        <v>969</v>
      </c>
      <c r="F5" s="1137" t="s">
        <v>968</v>
      </c>
      <c r="G5" s="1137" t="s">
        <v>57</v>
      </c>
      <c r="H5" s="1137" t="s">
        <v>968</v>
      </c>
    </row>
    <row r="6" spans="2:8" ht="15" customHeight="1">
      <c r="B6" s="1127"/>
      <c r="C6" s="1126" t="s">
        <v>967</v>
      </c>
      <c r="D6" s="1126">
        <v>7333.012457</v>
      </c>
      <c r="E6" s="1136">
        <v>7183.381418</v>
      </c>
      <c r="F6" s="1136">
        <v>7525.761247</v>
      </c>
      <c r="G6" s="1135">
        <v>-2.040512543479508</v>
      </c>
      <c r="H6" s="1123">
        <v>4.766276619282266</v>
      </c>
    </row>
    <row r="7" spans="2:8" ht="15" customHeight="1">
      <c r="B7" s="1132">
        <v>1</v>
      </c>
      <c r="C7" s="1131" t="s">
        <v>996</v>
      </c>
      <c r="D7" s="1131">
        <v>47.705383</v>
      </c>
      <c r="E7" s="1130">
        <v>45.557068</v>
      </c>
      <c r="F7" s="1130">
        <v>37.517655</v>
      </c>
      <c r="G7" s="1129">
        <v>-4.503296829206889</v>
      </c>
      <c r="H7" s="1128">
        <v>-17.646906073937856</v>
      </c>
    </row>
    <row r="8" spans="2:8" ht="15" customHeight="1">
      <c r="B8" s="1132">
        <v>2</v>
      </c>
      <c r="C8" s="1131" t="s">
        <v>950</v>
      </c>
      <c r="D8" s="1131">
        <v>14.267842999999997</v>
      </c>
      <c r="E8" s="1130">
        <v>7.386100000000001</v>
      </c>
      <c r="F8" s="1130">
        <v>78.569924</v>
      </c>
      <c r="G8" s="1129">
        <v>-48.23253942449463</v>
      </c>
      <c r="H8" s="1128">
        <v>963.7538619839968</v>
      </c>
    </row>
    <row r="9" spans="2:8" ht="15" customHeight="1">
      <c r="B9" s="1132">
        <v>3</v>
      </c>
      <c r="C9" s="1131" t="s">
        <v>983</v>
      </c>
      <c r="D9" s="1131">
        <v>97.73455700000001</v>
      </c>
      <c r="E9" s="1130">
        <v>93.69554600000001</v>
      </c>
      <c r="F9" s="1130">
        <v>106.577156</v>
      </c>
      <c r="G9" s="1129">
        <v>-4.132633455329412</v>
      </c>
      <c r="H9" s="1128">
        <v>13.748369639683816</v>
      </c>
    </row>
    <row r="10" spans="2:8" ht="15" customHeight="1">
      <c r="B10" s="1132">
        <v>4</v>
      </c>
      <c r="C10" s="1131" t="s">
        <v>995</v>
      </c>
      <c r="D10" s="1131">
        <v>0</v>
      </c>
      <c r="E10" s="1130">
        <v>0</v>
      </c>
      <c r="F10" s="1130">
        <v>0</v>
      </c>
      <c r="G10" s="1134" t="s">
        <v>152</v>
      </c>
      <c r="H10" s="1133" t="s">
        <v>152</v>
      </c>
    </row>
    <row r="11" spans="2:8" ht="15" customHeight="1">
      <c r="B11" s="1132">
        <v>5</v>
      </c>
      <c r="C11" s="1131" t="s">
        <v>935</v>
      </c>
      <c r="D11" s="1131">
        <v>1005.3066689999998</v>
      </c>
      <c r="E11" s="1130">
        <v>1113.452061</v>
      </c>
      <c r="F11" s="1130">
        <v>1329.131153</v>
      </c>
      <c r="G11" s="1129">
        <v>10.757452957869546</v>
      </c>
      <c r="H11" s="1128">
        <v>19.370307851987548</v>
      </c>
    </row>
    <row r="12" spans="2:8" ht="15" customHeight="1">
      <c r="B12" s="1132">
        <v>6</v>
      </c>
      <c r="C12" s="1131" t="s">
        <v>932</v>
      </c>
      <c r="D12" s="1131">
        <v>823.660361</v>
      </c>
      <c r="E12" s="1130">
        <v>709.602388</v>
      </c>
      <c r="F12" s="1130">
        <v>252.985554</v>
      </c>
      <c r="G12" s="1129">
        <v>-13.847694802445389</v>
      </c>
      <c r="H12" s="1128">
        <v>-64.34826625752561</v>
      </c>
    </row>
    <row r="13" spans="2:8" ht="15" customHeight="1">
      <c r="B13" s="1132">
        <v>7</v>
      </c>
      <c r="C13" s="1131" t="s">
        <v>981</v>
      </c>
      <c r="D13" s="1131">
        <v>1651.162637</v>
      </c>
      <c r="E13" s="1130">
        <v>1767.442665</v>
      </c>
      <c r="F13" s="1130">
        <v>1941.3782180000003</v>
      </c>
      <c r="G13" s="1129">
        <v>7.042312210459741</v>
      </c>
      <c r="H13" s="1128">
        <v>9.841086019047765</v>
      </c>
    </row>
    <row r="14" spans="2:8" ht="15" customHeight="1">
      <c r="B14" s="1132">
        <v>8</v>
      </c>
      <c r="C14" s="1131" t="s">
        <v>980</v>
      </c>
      <c r="D14" s="1131">
        <v>124.86757899999999</v>
      </c>
      <c r="E14" s="1130">
        <v>97.306484</v>
      </c>
      <c r="F14" s="1130">
        <v>89.613019</v>
      </c>
      <c r="G14" s="1129">
        <v>-22.072258644495705</v>
      </c>
      <c r="H14" s="1128">
        <v>-7.906425845167732</v>
      </c>
    </row>
    <row r="15" spans="2:8" ht="15" customHeight="1">
      <c r="B15" s="1132">
        <v>9</v>
      </c>
      <c r="C15" s="1131" t="s">
        <v>994</v>
      </c>
      <c r="D15" s="1131">
        <v>43.249542000000005</v>
      </c>
      <c r="E15" s="1130">
        <v>42.722801999999994</v>
      </c>
      <c r="F15" s="1130">
        <v>66.994225</v>
      </c>
      <c r="G15" s="1129">
        <v>-1.217908850919187</v>
      </c>
      <c r="H15" s="1128">
        <v>56.81140249181226</v>
      </c>
    </row>
    <row r="16" spans="2:8" ht="15" customHeight="1">
      <c r="B16" s="1132">
        <v>10</v>
      </c>
      <c r="C16" s="1131" t="s">
        <v>977</v>
      </c>
      <c r="D16" s="1131">
        <v>327.242611</v>
      </c>
      <c r="E16" s="1130">
        <v>269.056804</v>
      </c>
      <c r="F16" s="1130">
        <v>153.164568</v>
      </c>
      <c r="G16" s="1129">
        <v>-17.78063279173628</v>
      </c>
      <c r="H16" s="1128">
        <v>-43.07351989507762</v>
      </c>
    </row>
    <row r="17" spans="2:8" ht="15" customHeight="1">
      <c r="B17" s="1132">
        <v>11</v>
      </c>
      <c r="C17" s="1131" t="s">
        <v>976</v>
      </c>
      <c r="D17" s="1131">
        <v>96.81674999999998</v>
      </c>
      <c r="E17" s="1130">
        <v>115.490194</v>
      </c>
      <c r="F17" s="1130">
        <v>92.469707</v>
      </c>
      <c r="G17" s="1129">
        <v>19.287410494568363</v>
      </c>
      <c r="H17" s="1128">
        <v>-19.932849883341603</v>
      </c>
    </row>
    <row r="18" spans="2:8" ht="15" customHeight="1">
      <c r="B18" s="1132">
        <v>12</v>
      </c>
      <c r="C18" s="1131" t="s">
        <v>993</v>
      </c>
      <c r="D18" s="1131">
        <v>3100.998525</v>
      </c>
      <c r="E18" s="1130">
        <v>2921.669306</v>
      </c>
      <c r="F18" s="1130">
        <v>3377.3600680000004</v>
      </c>
      <c r="G18" s="1129">
        <v>-5.782950799694447</v>
      </c>
      <c r="H18" s="1128">
        <v>15.596931557729164</v>
      </c>
    </row>
    <row r="19" spans="2:8" ht="15" customHeight="1">
      <c r="B19" s="1127"/>
      <c r="C19" s="1126" t="s">
        <v>915</v>
      </c>
      <c r="D19" s="1126">
        <v>4794.217711</v>
      </c>
      <c r="E19" s="1125">
        <v>5503.194099</v>
      </c>
      <c r="F19" s="1125">
        <v>4288.441195999998</v>
      </c>
      <c r="G19" s="1124">
        <v>14.783675816348094</v>
      </c>
      <c r="H19" s="1123">
        <v>-22.07218123383943</v>
      </c>
    </row>
    <row r="20" spans="2:8" ht="15" customHeight="1" thickBot="1">
      <c r="B20" s="1122"/>
      <c r="C20" s="1121" t="s">
        <v>992</v>
      </c>
      <c r="D20" s="1121">
        <v>12127.2</v>
      </c>
      <c r="E20" s="1121">
        <v>12686.6</v>
      </c>
      <c r="F20" s="1121">
        <v>11814.202442999998</v>
      </c>
      <c r="G20" s="1120">
        <v>4.610621969173394</v>
      </c>
      <c r="H20" s="1119">
        <v>-6.875613899472299</v>
      </c>
    </row>
    <row r="21" ht="13.5" thickTop="1">
      <c r="B21" s="47" t="s">
        <v>912</v>
      </c>
    </row>
    <row r="23" spans="4:5" ht="12.75">
      <c r="D23" s="1118"/>
      <c r="E23" s="1117"/>
    </row>
    <row r="24" spans="4:6" ht="12.75">
      <c r="D24" s="1116"/>
      <c r="E24" s="1116"/>
      <c r="F24" s="1116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7">
      <selection activeCell="L9" sqref="L9"/>
    </sheetView>
  </sheetViews>
  <sheetFormatPr defaultColWidth="9.140625" defaultRowHeight="15"/>
  <cols>
    <col min="1" max="1" width="9.140625" style="47" customWidth="1"/>
    <col min="2" max="2" width="6.140625" style="47" customWidth="1"/>
    <col min="3" max="3" width="29.421875" style="47" bestFit="1" customWidth="1"/>
    <col min="4" max="6" width="11.7109375" style="47" customWidth="1"/>
    <col min="7" max="7" width="9.00390625" style="47" customWidth="1"/>
    <col min="8" max="20" width="8.421875" style="47" customWidth="1"/>
    <col min="21" max="22" width="9.140625" style="47" customWidth="1"/>
    <col min="23" max="23" width="16.8515625" style="47" bestFit="1" customWidth="1"/>
    <col min="24" max="16384" width="9.140625" style="47" customWidth="1"/>
  </cols>
  <sheetData>
    <row r="1" spans="2:20" ht="12.75">
      <c r="B1" s="1775" t="s">
        <v>1041</v>
      </c>
      <c r="C1" s="1775"/>
      <c r="D1" s="1775"/>
      <c r="E1" s="1775"/>
      <c r="F1" s="1775"/>
      <c r="G1" s="1775"/>
      <c r="H1" s="1775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</row>
    <row r="2" spans="2:20" ht="15" customHeight="1">
      <c r="B2" s="1781" t="s">
        <v>14</v>
      </c>
      <c r="C2" s="1781"/>
      <c r="D2" s="1781"/>
      <c r="E2" s="1781"/>
      <c r="F2" s="1781"/>
      <c r="G2" s="1781"/>
      <c r="H2" s="1781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</row>
    <row r="3" spans="2:20" ht="15" customHeight="1" thickBot="1">
      <c r="B3" s="1782" t="s">
        <v>76</v>
      </c>
      <c r="C3" s="1782"/>
      <c r="D3" s="1782"/>
      <c r="E3" s="1782"/>
      <c r="F3" s="1782"/>
      <c r="G3" s="1782"/>
      <c r="H3" s="1782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</row>
    <row r="4" spans="2:20" ht="15" customHeight="1" thickTop="1">
      <c r="B4" s="1168"/>
      <c r="C4" s="1167"/>
      <c r="D4" s="1783" t="str">
        <f>'X-India'!D4:F4</f>
        <v>Five Months</v>
      </c>
      <c r="E4" s="1783"/>
      <c r="F4" s="1783"/>
      <c r="G4" s="1784" t="s">
        <v>205</v>
      </c>
      <c r="H4" s="1785"/>
      <c r="I4" s="1166"/>
      <c r="J4" s="1166"/>
      <c r="K4" s="1166"/>
      <c r="L4" s="1166"/>
      <c r="M4" s="1166"/>
      <c r="N4" s="1166"/>
      <c r="O4" s="1166"/>
      <c r="P4" s="1166"/>
      <c r="Q4" s="1166"/>
      <c r="R4" s="1166"/>
      <c r="S4" s="1166"/>
      <c r="T4" s="1166"/>
    </row>
    <row r="5" spans="2:20" ht="15" customHeight="1">
      <c r="B5" s="1165"/>
      <c r="C5" s="1164"/>
      <c r="D5" s="1163" t="s">
        <v>56</v>
      </c>
      <c r="E5" s="1163" t="s">
        <v>969</v>
      </c>
      <c r="F5" s="1163" t="s">
        <v>968</v>
      </c>
      <c r="G5" s="1163" t="s">
        <v>57</v>
      </c>
      <c r="H5" s="1163" t="s">
        <v>968</v>
      </c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</row>
    <row r="6" spans="2:20" ht="15" customHeight="1">
      <c r="B6" s="1161"/>
      <c r="C6" s="1160" t="s">
        <v>967</v>
      </c>
      <c r="D6" s="1159">
        <v>140193.6974</v>
      </c>
      <c r="E6" s="1159">
        <v>155873.450713</v>
      </c>
      <c r="F6" s="1159">
        <v>91894.32471500001</v>
      </c>
      <c r="G6" s="1149">
        <v>11.18434965607804</v>
      </c>
      <c r="H6" s="1148">
        <v>-41.045556960050064</v>
      </c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</row>
    <row r="7" spans="2:20" ht="15" customHeight="1">
      <c r="B7" s="1158">
        <v>1</v>
      </c>
      <c r="C7" s="1157" t="s">
        <v>1040</v>
      </c>
      <c r="D7" s="1156">
        <v>3417.997084</v>
      </c>
      <c r="E7" s="1156">
        <v>4169.324731</v>
      </c>
      <c r="F7" s="1156">
        <v>2588.8315559999996</v>
      </c>
      <c r="G7" s="1155">
        <v>21.981518080195045</v>
      </c>
      <c r="H7" s="1154">
        <v>-37.907653564344066</v>
      </c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</row>
    <row r="8" spans="2:26" ht="15" customHeight="1">
      <c r="B8" s="1158">
        <v>2</v>
      </c>
      <c r="C8" s="1157" t="s">
        <v>1038</v>
      </c>
      <c r="D8" s="1156">
        <v>709.3643890000001</v>
      </c>
      <c r="E8" s="1156">
        <v>1122.9013</v>
      </c>
      <c r="F8" s="1156">
        <v>656.737619</v>
      </c>
      <c r="G8" s="1155">
        <v>58.296824229218515</v>
      </c>
      <c r="H8" s="1154">
        <v>-41.51421687729812</v>
      </c>
      <c r="I8" s="1153"/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53"/>
      <c r="W8" s="1157" t="s">
        <v>1024</v>
      </c>
      <c r="X8" s="47">
        <v>3374.433478</v>
      </c>
      <c r="Y8" s="47">
        <v>6592.159254999999</v>
      </c>
      <c r="Z8" s="47">
        <v>8512.235342</v>
      </c>
    </row>
    <row r="9" spans="2:26" ht="15" customHeight="1">
      <c r="B9" s="1158">
        <v>3</v>
      </c>
      <c r="C9" s="1157" t="s">
        <v>1039</v>
      </c>
      <c r="D9" s="1156">
        <v>1596.7785989999998</v>
      </c>
      <c r="E9" s="1156">
        <v>1982.6346990000002</v>
      </c>
      <c r="F9" s="1156">
        <v>1025.861382</v>
      </c>
      <c r="G9" s="1155">
        <v>24.164658784984155</v>
      </c>
      <c r="H9" s="1154">
        <v>-48.25767033546708</v>
      </c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3"/>
      <c r="T9" s="1153"/>
      <c r="W9" s="47" t="s">
        <v>1038</v>
      </c>
      <c r="X9" s="47">
        <v>1021.8463490000001</v>
      </c>
      <c r="Y9" s="47">
        <v>1172.9670520000002</v>
      </c>
      <c r="Z9" s="47">
        <v>1983.2649170000002</v>
      </c>
    </row>
    <row r="10" spans="2:26" ht="15" customHeight="1">
      <c r="B10" s="1158">
        <v>4</v>
      </c>
      <c r="C10" s="1157" t="s">
        <v>1037</v>
      </c>
      <c r="D10" s="1156">
        <v>113.401431</v>
      </c>
      <c r="E10" s="1156">
        <v>243.72289999999998</v>
      </c>
      <c r="F10" s="1156">
        <v>9.939034000000001</v>
      </c>
      <c r="G10" s="1155">
        <v>114.9204801480856</v>
      </c>
      <c r="H10" s="1154">
        <v>-95.92199419914994</v>
      </c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W10" s="47" t="s">
        <v>1032</v>
      </c>
      <c r="X10" s="47">
        <v>1290.0760940000002</v>
      </c>
      <c r="Y10" s="47">
        <v>4417.751405</v>
      </c>
      <c r="Z10" s="47">
        <v>4929.188715</v>
      </c>
    </row>
    <row r="11" spans="2:26" ht="15" customHeight="1">
      <c r="B11" s="1158">
        <v>5</v>
      </c>
      <c r="C11" s="1157" t="s">
        <v>1036</v>
      </c>
      <c r="D11" s="1156">
        <v>408.697406</v>
      </c>
      <c r="E11" s="1156">
        <v>668.1936310000001</v>
      </c>
      <c r="F11" s="1156">
        <v>360.147139</v>
      </c>
      <c r="G11" s="1155">
        <v>63.49348471274615</v>
      </c>
      <c r="H11" s="1154">
        <v>-46.10138105312173</v>
      </c>
      <c r="I11" s="1153"/>
      <c r="J11" s="1153"/>
      <c r="K11" s="1153"/>
      <c r="L11" s="1153"/>
      <c r="M11" s="1153"/>
      <c r="N11" s="1153"/>
      <c r="O11" s="1153"/>
      <c r="P11" s="1153"/>
      <c r="Q11" s="1153"/>
      <c r="R11" s="1153"/>
      <c r="S11" s="1153"/>
      <c r="T11" s="1153"/>
      <c r="W11" s="47" t="s">
        <v>1021</v>
      </c>
      <c r="X11" s="47">
        <v>14419.625415</v>
      </c>
      <c r="Y11" s="47">
        <v>14481.437372</v>
      </c>
      <c r="Z11" s="47">
        <v>17657.955496</v>
      </c>
    </row>
    <row r="12" spans="2:26" ht="15" customHeight="1">
      <c r="B12" s="1158">
        <v>6</v>
      </c>
      <c r="C12" s="1157" t="s">
        <v>1035</v>
      </c>
      <c r="D12" s="1156">
        <v>2769.146885</v>
      </c>
      <c r="E12" s="1156">
        <v>3179.9992090000005</v>
      </c>
      <c r="F12" s="1156">
        <v>1466.2144990000002</v>
      </c>
      <c r="G12" s="1155">
        <v>14.83678335105725</v>
      </c>
      <c r="H12" s="1154">
        <v>-53.89261434876037</v>
      </c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W12" s="47" t="s">
        <v>1020</v>
      </c>
      <c r="X12" s="47">
        <v>2678.225284</v>
      </c>
      <c r="Y12" s="47">
        <v>4548.39026</v>
      </c>
      <c r="Z12" s="47">
        <v>2749.112312</v>
      </c>
    </row>
    <row r="13" spans="2:20" ht="15" customHeight="1">
      <c r="B13" s="1158">
        <v>7</v>
      </c>
      <c r="C13" s="1157" t="s">
        <v>1034</v>
      </c>
      <c r="D13" s="1156">
        <v>4527.334821</v>
      </c>
      <c r="E13" s="1156">
        <v>2376.692872</v>
      </c>
      <c r="F13" s="1156">
        <v>1199.756565</v>
      </c>
      <c r="G13" s="1155">
        <v>-47.50348790251314</v>
      </c>
      <c r="H13" s="1154">
        <v>-49.51991571420845</v>
      </c>
      <c r="I13" s="1153"/>
      <c r="J13" s="1153"/>
      <c r="K13" s="1153"/>
      <c r="L13" s="1153"/>
      <c r="M13" s="1153"/>
      <c r="N13" s="1153"/>
      <c r="O13" s="1153"/>
      <c r="P13" s="1153"/>
      <c r="Q13" s="1153"/>
      <c r="R13" s="1153"/>
      <c r="S13" s="1153"/>
      <c r="T13" s="1153"/>
    </row>
    <row r="14" spans="2:26" ht="15" customHeight="1">
      <c r="B14" s="1158">
        <v>8</v>
      </c>
      <c r="C14" s="1157" t="s">
        <v>959</v>
      </c>
      <c r="D14" s="1156">
        <v>1153.260319</v>
      </c>
      <c r="E14" s="1156">
        <v>1265.797588</v>
      </c>
      <c r="F14" s="1156">
        <v>783.9383889999999</v>
      </c>
      <c r="G14" s="1155">
        <v>9.758184439882726</v>
      </c>
      <c r="H14" s="1154">
        <v>-38.06763447553671</v>
      </c>
      <c r="I14" s="1153"/>
      <c r="J14" s="1153"/>
      <c r="K14" s="1153"/>
      <c r="L14" s="1153"/>
      <c r="M14" s="1153"/>
      <c r="N14" s="1153"/>
      <c r="O14" s="1153"/>
      <c r="P14" s="1153"/>
      <c r="Q14" s="1153"/>
      <c r="R14" s="1153"/>
      <c r="S14" s="1153"/>
      <c r="T14" s="1153"/>
      <c r="X14" s="1116">
        <f>SUM(X8:X12)</f>
        <v>22784.20662</v>
      </c>
      <c r="Y14" s="1116">
        <f>SUM(Y8:Y12)</f>
        <v>31212.705343999998</v>
      </c>
      <c r="Z14" s="1116">
        <f>SUM(Z8:Z12)</f>
        <v>35831.756782</v>
      </c>
    </row>
    <row r="15" spans="2:20" ht="15" customHeight="1">
      <c r="B15" s="1158">
        <v>9</v>
      </c>
      <c r="C15" s="1157" t="s">
        <v>1033</v>
      </c>
      <c r="D15" s="1156">
        <v>3021.2529029999996</v>
      </c>
      <c r="E15" s="1156">
        <v>1285.696789</v>
      </c>
      <c r="F15" s="1156">
        <v>1123.996759</v>
      </c>
      <c r="G15" s="1155">
        <v>-57.44491340915725</v>
      </c>
      <c r="H15" s="1154">
        <v>-12.576840152627938</v>
      </c>
      <c r="I15" s="1153"/>
      <c r="J15" s="1153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</row>
    <row r="16" spans="2:26" ht="15" customHeight="1">
      <c r="B16" s="1158">
        <v>10</v>
      </c>
      <c r="C16" s="1157" t="s">
        <v>1032</v>
      </c>
      <c r="D16" s="1156">
        <v>2808.067188</v>
      </c>
      <c r="E16" s="1156">
        <v>2968.316553</v>
      </c>
      <c r="F16" s="1156">
        <v>3192.519481</v>
      </c>
      <c r="G16" s="1155">
        <v>5.706749670549556</v>
      </c>
      <c r="H16" s="1154">
        <v>7.553201418945818</v>
      </c>
      <c r="I16" s="1153"/>
      <c r="J16" s="1153"/>
      <c r="K16" s="1153"/>
      <c r="L16" s="1153"/>
      <c r="M16" s="1153"/>
      <c r="N16" s="1153"/>
      <c r="O16" s="1153"/>
      <c r="P16" s="1153"/>
      <c r="Q16" s="1153"/>
      <c r="R16" s="1153"/>
      <c r="S16" s="1153"/>
      <c r="T16" s="1153"/>
      <c r="Y16" s="47">
        <v>457852.9917770999</v>
      </c>
      <c r="Z16" s="47">
        <v>505918.50000000006</v>
      </c>
    </row>
    <row r="17" spans="2:20" ht="15" customHeight="1">
      <c r="B17" s="1158">
        <v>11</v>
      </c>
      <c r="C17" s="1157" t="s">
        <v>1031</v>
      </c>
      <c r="D17" s="1156">
        <v>81.210453</v>
      </c>
      <c r="E17" s="1156">
        <v>100.98577800000001</v>
      </c>
      <c r="F17" s="1156">
        <v>77.225846</v>
      </c>
      <c r="G17" s="1155">
        <v>24.350713817591952</v>
      </c>
      <c r="H17" s="1154">
        <v>-23.52799817019779</v>
      </c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</row>
    <row r="18" spans="2:26" ht="15" customHeight="1">
      <c r="B18" s="1158">
        <v>12</v>
      </c>
      <c r="C18" s="1157" t="s">
        <v>1030</v>
      </c>
      <c r="D18" s="1156">
        <v>539.901732</v>
      </c>
      <c r="E18" s="1156">
        <v>892.326923</v>
      </c>
      <c r="F18" s="1156">
        <v>519.169275</v>
      </c>
      <c r="G18" s="1155">
        <v>65.27580300483271</v>
      </c>
      <c r="H18" s="1154">
        <v>-41.8184903292445</v>
      </c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Y18" s="1116">
        <f>Y14/Y16*100</f>
        <v>6.817189339060937</v>
      </c>
      <c r="Z18" s="1116">
        <f>Z14/Z16*100</f>
        <v>7.082515619017686</v>
      </c>
    </row>
    <row r="19" spans="2:20" ht="15" customHeight="1">
      <c r="B19" s="1158">
        <v>13</v>
      </c>
      <c r="C19" s="1157" t="s">
        <v>1029</v>
      </c>
      <c r="D19" s="1156">
        <v>429.23475699999995</v>
      </c>
      <c r="E19" s="1156">
        <v>462.203433</v>
      </c>
      <c r="F19" s="1156">
        <v>408.25209700000005</v>
      </c>
      <c r="G19" s="1155">
        <v>7.680802978403747</v>
      </c>
      <c r="H19" s="1154">
        <v>-11.672638528411795</v>
      </c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</row>
    <row r="20" spans="2:20" ht="15" customHeight="1">
      <c r="B20" s="1158">
        <v>14</v>
      </c>
      <c r="C20" s="1157" t="s">
        <v>1028</v>
      </c>
      <c r="D20" s="1156">
        <v>1110.2949700000001</v>
      </c>
      <c r="E20" s="1156">
        <v>1773.519583</v>
      </c>
      <c r="F20" s="1156">
        <v>760.117604</v>
      </c>
      <c r="G20" s="1155">
        <v>59.73409147300737</v>
      </c>
      <c r="H20" s="1154">
        <v>-57.14072676241771</v>
      </c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</row>
    <row r="21" spans="2:20" ht="15" customHeight="1">
      <c r="B21" s="1158">
        <v>15</v>
      </c>
      <c r="C21" s="1157" t="s">
        <v>1027</v>
      </c>
      <c r="D21" s="1156">
        <v>2453.370375</v>
      </c>
      <c r="E21" s="1156">
        <v>3726.773868</v>
      </c>
      <c r="F21" s="1156">
        <v>2354.947235</v>
      </c>
      <c r="G21" s="1155">
        <v>51.904250005464434</v>
      </c>
      <c r="H21" s="1154">
        <v>-36.810031453188245</v>
      </c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</row>
    <row r="22" spans="2:20" ht="15" customHeight="1">
      <c r="B22" s="1158">
        <v>16</v>
      </c>
      <c r="C22" s="1157" t="s">
        <v>1026</v>
      </c>
      <c r="D22" s="1156">
        <v>678.327357</v>
      </c>
      <c r="E22" s="1156">
        <v>848.483608</v>
      </c>
      <c r="F22" s="1156">
        <v>523.0658090000001</v>
      </c>
      <c r="G22" s="1155">
        <v>25.084680610928103</v>
      </c>
      <c r="H22" s="1154">
        <v>-38.352868096893154</v>
      </c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</row>
    <row r="23" spans="2:20" ht="15" customHeight="1">
      <c r="B23" s="1158">
        <v>17</v>
      </c>
      <c r="C23" s="1157" t="s">
        <v>956</v>
      </c>
      <c r="D23" s="1156">
        <v>1084.013116</v>
      </c>
      <c r="E23" s="1156">
        <v>1355.5906979999997</v>
      </c>
      <c r="F23" s="1156">
        <v>1808.169385</v>
      </c>
      <c r="G23" s="1155">
        <v>25.052979340519315</v>
      </c>
      <c r="H23" s="1154">
        <v>33.38608679358174</v>
      </c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</row>
    <row r="24" spans="2:20" ht="15" customHeight="1">
      <c r="B24" s="1158">
        <v>18</v>
      </c>
      <c r="C24" s="1157" t="s">
        <v>1025</v>
      </c>
      <c r="D24" s="1156">
        <v>1070.993974</v>
      </c>
      <c r="E24" s="1156">
        <v>1172.490367</v>
      </c>
      <c r="F24" s="1156">
        <v>755.254798</v>
      </c>
      <c r="G24" s="1155">
        <v>9.476840716565988</v>
      </c>
      <c r="H24" s="1154">
        <v>-35.58541551753321</v>
      </c>
      <c r="I24" s="1153"/>
      <c r="J24" s="1153"/>
      <c r="K24" s="1153"/>
      <c r="L24" s="1153"/>
      <c r="M24" s="1153"/>
      <c r="N24" s="1153"/>
      <c r="O24" s="1153"/>
      <c r="P24" s="1153"/>
      <c r="Q24" s="1153"/>
      <c r="R24" s="1153"/>
      <c r="S24" s="1153"/>
      <c r="T24" s="1153"/>
    </row>
    <row r="25" spans="2:20" ht="15" customHeight="1">
      <c r="B25" s="1158">
        <v>19</v>
      </c>
      <c r="C25" s="1157" t="s">
        <v>1024</v>
      </c>
      <c r="D25" s="1156">
        <v>3404.7105789999996</v>
      </c>
      <c r="E25" s="1156">
        <v>4427.439376</v>
      </c>
      <c r="F25" s="1156">
        <v>4593.7082740000005</v>
      </c>
      <c r="G25" s="1155">
        <v>30.038641266841182</v>
      </c>
      <c r="H25" s="1154">
        <v>3.7554189652217644</v>
      </c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</row>
    <row r="26" spans="2:20" ht="15" customHeight="1">
      <c r="B26" s="1158">
        <v>20</v>
      </c>
      <c r="C26" s="1157" t="s">
        <v>1023</v>
      </c>
      <c r="D26" s="1156">
        <v>298.721454</v>
      </c>
      <c r="E26" s="1156">
        <v>353.219358</v>
      </c>
      <c r="F26" s="1156">
        <v>134.82521</v>
      </c>
      <c r="G26" s="1155">
        <v>18.243719448419668</v>
      </c>
      <c r="H26" s="1154">
        <v>-61.829609010274005</v>
      </c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</row>
    <row r="27" spans="2:20" ht="15" customHeight="1">
      <c r="B27" s="1158">
        <v>21</v>
      </c>
      <c r="C27" s="1157" t="s">
        <v>1022</v>
      </c>
      <c r="D27" s="1156">
        <v>538.719356</v>
      </c>
      <c r="E27" s="1156">
        <v>602.780696</v>
      </c>
      <c r="F27" s="1156">
        <v>381.775769</v>
      </c>
      <c r="G27" s="1155">
        <v>11.891412344203971</v>
      </c>
      <c r="H27" s="1154">
        <v>-36.66423435033161</v>
      </c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</row>
    <row r="28" spans="2:20" ht="15" customHeight="1">
      <c r="B28" s="1158">
        <v>22</v>
      </c>
      <c r="C28" s="1157" t="s">
        <v>944</v>
      </c>
      <c r="D28" s="1156">
        <v>569.77493</v>
      </c>
      <c r="E28" s="1156">
        <v>695.7548049999999</v>
      </c>
      <c r="F28" s="1156">
        <v>1010.0786559999999</v>
      </c>
      <c r="G28" s="1155">
        <v>22.110462985796843</v>
      </c>
      <c r="H28" s="1154">
        <v>45.177388462304606</v>
      </c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</row>
    <row r="29" spans="2:20" ht="15" customHeight="1">
      <c r="B29" s="1158">
        <v>23</v>
      </c>
      <c r="C29" s="1157" t="s">
        <v>1021</v>
      </c>
      <c r="D29" s="1156">
        <v>8603.658682000001</v>
      </c>
      <c r="E29" s="1156">
        <v>11665.328701999999</v>
      </c>
      <c r="F29" s="1156">
        <v>5953.625766</v>
      </c>
      <c r="G29" s="1155">
        <v>35.58567503852075</v>
      </c>
      <c r="H29" s="1154">
        <v>-48.96306895339124</v>
      </c>
      <c r="I29" s="1153"/>
      <c r="J29" s="1153"/>
      <c r="K29" s="1153"/>
      <c r="L29" s="1153"/>
      <c r="M29" s="1153"/>
      <c r="N29" s="1153"/>
      <c r="O29" s="1153"/>
      <c r="P29" s="1153"/>
      <c r="Q29" s="1153"/>
      <c r="R29" s="1153"/>
      <c r="S29" s="1153"/>
      <c r="T29" s="1153"/>
    </row>
    <row r="30" spans="2:20" ht="15" customHeight="1">
      <c r="B30" s="1158">
        <v>24</v>
      </c>
      <c r="C30" s="1157" t="s">
        <v>1020</v>
      </c>
      <c r="D30" s="1156">
        <v>2647.526562</v>
      </c>
      <c r="E30" s="1156">
        <v>1725.737381</v>
      </c>
      <c r="F30" s="1156">
        <v>2724.316312</v>
      </c>
      <c r="G30" s="1155">
        <v>-34.816994633045724</v>
      </c>
      <c r="H30" s="1154">
        <v>57.863898759692006</v>
      </c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</row>
    <row r="31" spans="2:20" ht="15" customHeight="1">
      <c r="B31" s="1158">
        <v>25</v>
      </c>
      <c r="C31" s="1157" t="s">
        <v>1019</v>
      </c>
      <c r="D31" s="1156">
        <v>6067.816511999999</v>
      </c>
      <c r="E31" s="1156">
        <v>7422.428828</v>
      </c>
      <c r="F31" s="1156">
        <v>5358.850779</v>
      </c>
      <c r="G31" s="1155">
        <v>22.324543158499523</v>
      </c>
      <c r="H31" s="1154">
        <v>-27.801924367606745</v>
      </c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</row>
    <row r="32" spans="2:20" ht="15" customHeight="1">
      <c r="B32" s="1158">
        <v>26</v>
      </c>
      <c r="C32" s="1157" t="s">
        <v>1018</v>
      </c>
      <c r="D32" s="1156">
        <v>36.479552999999996</v>
      </c>
      <c r="E32" s="1156">
        <v>16.363505</v>
      </c>
      <c r="F32" s="1156">
        <v>11.178858</v>
      </c>
      <c r="G32" s="1155">
        <v>-55.14335112604038</v>
      </c>
      <c r="H32" s="1154">
        <v>-31.68420824267173</v>
      </c>
      <c r="I32" s="1153"/>
      <c r="J32" s="1153"/>
      <c r="K32" s="1153"/>
      <c r="L32" s="1153"/>
      <c r="M32" s="1153"/>
      <c r="N32" s="1153"/>
      <c r="O32" s="1153"/>
      <c r="P32" s="1153"/>
      <c r="Q32" s="1153"/>
      <c r="R32" s="1153"/>
      <c r="S32" s="1153"/>
      <c r="T32" s="1153"/>
    </row>
    <row r="33" spans="2:20" ht="15" customHeight="1">
      <c r="B33" s="1158">
        <v>27</v>
      </c>
      <c r="C33" s="1157" t="s">
        <v>1017</v>
      </c>
      <c r="D33" s="1156">
        <v>5964.314473</v>
      </c>
      <c r="E33" s="1156">
        <v>7202.144464</v>
      </c>
      <c r="F33" s="1156">
        <v>4017.2669290000003</v>
      </c>
      <c r="G33" s="1155">
        <v>20.753935705495778</v>
      </c>
      <c r="H33" s="1154">
        <v>-44.22123925616385</v>
      </c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</row>
    <row r="34" spans="2:20" ht="15" customHeight="1">
      <c r="B34" s="1158">
        <v>28</v>
      </c>
      <c r="C34" s="1157" t="s">
        <v>1016</v>
      </c>
      <c r="D34" s="1156">
        <v>91.594367</v>
      </c>
      <c r="E34" s="1156">
        <v>172.133602</v>
      </c>
      <c r="F34" s="1156">
        <v>116.56379100000001</v>
      </c>
      <c r="G34" s="1155">
        <v>87.93033637101283</v>
      </c>
      <c r="H34" s="1154">
        <v>-32.28295367920087</v>
      </c>
      <c r="I34" s="1153"/>
      <c r="J34" s="1153"/>
      <c r="K34" s="1153"/>
      <c r="L34" s="1153"/>
      <c r="M34" s="1153"/>
      <c r="N34" s="1153"/>
      <c r="O34" s="1153"/>
      <c r="P34" s="1153"/>
      <c r="Q34" s="1153"/>
      <c r="R34" s="1153"/>
      <c r="S34" s="1153"/>
      <c r="T34" s="1153"/>
    </row>
    <row r="35" spans="2:20" ht="15" customHeight="1">
      <c r="B35" s="1158">
        <v>29</v>
      </c>
      <c r="C35" s="1157" t="s">
        <v>937</v>
      </c>
      <c r="D35" s="1156">
        <v>1627.676346</v>
      </c>
      <c r="E35" s="1156">
        <v>2107.337877</v>
      </c>
      <c r="F35" s="1156">
        <v>1106.034762</v>
      </c>
      <c r="G35" s="1155">
        <v>29.469097599087434</v>
      </c>
      <c r="H35" s="1154">
        <v>-47.51507225910313</v>
      </c>
      <c r="I35" s="1153"/>
      <c r="J35" s="1153"/>
      <c r="K35" s="1153"/>
      <c r="L35" s="1153"/>
      <c r="M35" s="1153"/>
      <c r="N35" s="1153"/>
      <c r="O35" s="1153"/>
      <c r="P35" s="1153"/>
      <c r="Q35" s="1153"/>
      <c r="R35" s="1153"/>
      <c r="S35" s="1153"/>
      <c r="T35" s="1153"/>
    </row>
    <row r="36" spans="2:20" ht="15" customHeight="1">
      <c r="B36" s="1158">
        <v>30</v>
      </c>
      <c r="C36" s="1157" t="s">
        <v>1015</v>
      </c>
      <c r="D36" s="1156">
        <v>48117.630789999996</v>
      </c>
      <c r="E36" s="1156">
        <v>49010.445028</v>
      </c>
      <c r="F36" s="1156">
        <v>17773.893556000003</v>
      </c>
      <c r="G36" s="1155">
        <v>1.8554825400621127</v>
      </c>
      <c r="H36" s="1154">
        <v>-63.734478342635626</v>
      </c>
      <c r="I36" s="1153"/>
      <c r="J36" s="1153"/>
      <c r="K36" s="1153"/>
      <c r="L36" s="1153"/>
      <c r="M36" s="1153"/>
      <c r="N36" s="1153"/>
      <c r="O36" s="1153"/>
      <c r="P36" s="1153"/>
      <c r="Q36" s="1153"/>
      <c r="R36" s="1153"/>
      <c r="S36" s="1153"/>
      <c r="T36" s="1153"/>
    </row>
    <row r="37" spans="2:20" ht="15" customHeight="1">
      <c r="B37" s="1158">
        <v>31</v>
      </c>
      <c r="C37" s="1157" t="s">
        <v>1014</v>
      </c>
      <c r="D37" s="1156">
        <v>323.020628</v>
      </c>
      <c r="E37" s="1156">
        <v>600.396148</v>
      </c>
      <c r="F37" s="1156">
        <v>290.34408800000006</v>
      </c>
      <c r="G37" s="1155">
        <v>85.86929005660903</v>
      </c>
      <c r="H37" s="1154">
        <v>-51.64124737189353</v>
      </c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</row>
    <row r="38" spans="2:20" ht="15" customHeight="1">
      <c r="B38" s="1158">
        <v>32</v>
      </c>
      <c r="C38" s="1157" t="s">
        <v>934</v>
      </c>
      <c r="D38" s="1156">
        <v>770.3650859999999</v>
      </c>
      <c r="E38" s="1156">
        <v>793.425503</v>
      </c>
      <c r="F38" s="1156">
        <v>529.600469</v>
      </c>
      <c r="G38" s="1155">
        <v>2.9934400479826735</v>
      </c>
      <c r="H38" s="1154">
        <v>-33.25139323130631</v>
      </c>
      <c r="I38" s="1153"/>
      <c r="J38" s="1153"/>
      <c r="K38" s="1153"/>
      <c r="L38" s="1153"/>
      <c r="M38" s="1153"/>
      <c r="N38" s="1153"/>
      <c r="O38" s="1153"/>
      <c r="P38" s="1153"/>
      <c r="Q38" s="1153"/>
      <c r="R38" s="1153"/>
      <c r="S38" s="1153"/>
      <c r="T38" s="1153"/>
    </row>
    <row r="39" spans="2:20" ht="15" customHeight="1">
      <c r="B39" s="1158">
        <v>33</v>
      </c>
      <c r="C39" s="1157" t="s">
        <v>1013</v>
      </c>
      <c r="D39" s="1156">
        <v>360.84134700000004</v>
      </c>
      <c r="E39" s="1156">
        <v>453.17897899999997</v>
      </c>
      <c r="F39" s="1156">
        <v>261.25841399999996</v>
      </c>
      <c r="G39" s="1155">
        <v>25.58953755374378</v>
      </c>
      <c r="H39" s="1154">
        <v>-42.34983834058199</v>
      </c>
      <c r="I39" s="1153"/>
      <c r="J39" s="1153"/>
      <c r="K39" s="1153"/>
      <c r="L39" s="1153"/>
      <c r="M39" s="1153"/>
      <c r="N39" s="1153"/>
      <c r="O39" s="1153"/>
      <c r="P39" s="1153"/>
      <c r="Q39" s="1153"/>
      <c r="R39" s="1153"/>
      <c r="S39" s="1153"/>
      <c r="T39" s="1153"/>
    </row>
    <row r="40" spans="2:20" ht="15" customHeight="1">
      <c r="B40" s="1158">
        <v>34</v>
      </c>
      <c r="C40" s="1157" t="s">
        <v>1012</v>
      </c>
      <c r="D40" s="1156">
        <v>104.568645</v>
      </c>
      <c r="E40" s="1156">
        <v>62.502544</v>
      </c>
      <c r="F40" s="1156">
        <v>44.615162</v>
      </c>
      <c r="G40" s="1155">
        <v>-40.22821659398953</v>
      </c>
      <c r="H40" s="1154">
        <v>-28.618646306620747</v>
      </c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1153"/>
    </row>
    <row r="41" spans="2:20" ht="15" customHeight="1">
      <c r="B41" s="1158">
        <v>35</v>
      </c>
      <c r="C41" s="1157" t="s">
        <v>981</v>
      </c>
      <c r="D41" s="1156">
        <v>1729.3688160000002</v>
      </c>
      <c r="E41" s="1156">
        <v>2082.406098</v>
      </c>
      <c r="F41" s="1156">
        <v>1639.4115149999998</v>
      </c>
      <c r="G41" s="1155">
        <v>20.414227360509997</v>
      </c>
      <c r="H41" s="1154">
        <v>-21.273208113703873</v>
      </c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</row>
    <row r="42" spans="2:20" ht="15" customHeight="1">
      <c r="B42" s="1158">
        <v>36</v>
      </c>
      <c r="C42" s="1157" t="s">
        <v>1011</v>
      </c>
      <c r="D42" s="1156">
        <v>3305.935731</v>
      </c>
      <c r="E42" s="1156">
        <v>5513.027357</v>
      </c>
      <c r="F42" s="1155" t="s">
        <v>1010</v>
      </c>
      <c r="G42" s="1155">
        <v>66.76148012509563</v>
      </c>
      <c r="H42" s="1154">
        <v>2.0317129726878704</v>
      </c>
      <c r="I42" s="1153"/>
      <c r="J42" s="1153"/>
      <c r="K42" s="1153"/>
      <c r="L42" s="1153"/>
      <c r="M42" s="1153"/>
      <c r="N42" s="1153"/>
      <c r="O42" s="1153"/>
      <c r="P42" s="1153"/>
      <c r="Q42" s="1153"/>
      <c r="R42" s="1153"/>
      <c r="S42" s="1153"/>
      <c r="T42" s="1153"/>
    </row>
    <row r="43" spans="2:20" ht="15" customHeight="1">
      <c r="B43" s="1158">
        <v>37</v>
      </c>
      <c r="C43" s="1157" t="s">
        <v>1009</v>
      </c>
      <c r="D43" s="1156">
        <v>132.975069</v>
      </c>
      <c r="E43" s="1156">
        <v>295.575357</v>
      </c>
      <c r="F43" s="1156">
        <v>279.228834</v>
      </c>
      <c r="G43" s="1155">
        <v>122.27877693374239</v>
      </c>
      <c r="H43" s="1154">
        <v>-5.530407935868624</v>
      </c>
      <c r="I43" s="1153"/>
      <c r="J43" s="1153"/>
      <c r="K43" s="1153"/>
      <c r="L43" s="1153"/>
      <c r="M43" s="1153"/>
      <c r="N43" s="1153"/>
      <c r="O43" s="1153"/>
      <c r="P43" s="1153"/>
      <c r="Q43" s="1153"/>
      <c r="R43" s="1153"/>
      <c r="S43" s="1153"/>
      <c r="T43" s="1153"/>
    </row>
    <row r="44" spans="2:20" ht="15" customHeight="1">
      <c r="B44" s="1158">
        <v>38</v>
      </c>
      <c r="C44" s="1157" t="s">
        <v>1008</v>
      </c>
      <c r="D44" s="1156">
        <v>1000.630102</v>
      </c>
      <c r="E44" s="1156">
        <v>1424.495842</v>
      </c>
      <c r="F44" s="1156">
        <v>1248.2658470000001</v>
      </c>
      <c r="G44" s="1155">
        <v>42.35988295303156</v>
      </c>
      <c r="H44" s="1154">
        <v>-12.371394131454394</v>
      </c>
      <c r="I44" s="1153"/>
      <c r="J44" s="1153"/>
      <c r="K44" s="1153"/>
      <c r="L44" s="1153"/>
      <c r="M44" s="1153"/>
      <c r="N44" s="1153"/>
      <c r="O44" s="1153"/>
      <c r="P44" s="1153"/>
      <c r="Q44" s="1153"/>
      <c r="R44" s="1153"/>
      <c r="S44" s="1153"/>
      <c r="T44" s="1153"/>
    </row>
    <row r="45" spans="2:20" ht="15" customHeight="1">
      <c r="B45" s="1158">
        <v>39</v>
      </c>
      <c r="C45" s="1157" t="s">
        <v>1007</v>
      </c>
      <c r="D45" s="1156">
        <v>197.928264</v>
      </c>
      <c r="E45" s="1156">
        <v>371.918211</v>
      </c>
      <c r="F45" s="1156">
        <v>247.802064</v>
      </c>
      <c r="G45" s="1155">
        <v>87.90555905648722</v>
      </c>
      <c r="H45" s="1154">
        <v>-33.37189288641743</v>
      </c>
      <c r="I45" s="1153"/>
      <c r="J45" s="1153"/>
      <c r="K45" s="1153"/>
      <c r="L45" s="1153"/>
      <c r="M45" s="1153"/>
      <c r="N45" s="1153"/>
      <c r="O45" s="1153"/>
      <c r="P45" s="1153"/>
      <c r="Q45" s="1153"/>
      <c r="R45" s="1153"/>
      <c r="S45" s="1153"/>
      <c r="T45" s="1153"/>
    </row>
    <row r="46" spans="2:20" ht="15" customHeight="1">
      <c r="B46" s="1158">
        <v>40</v>
      </c>
      <c r="C46" s="1157" t="s">
        <v>1006</v>
      </c>
      <c r="D46" s="1156">
        <v>12.713313000000001</v>
      </c>
      <c r="E46" s="1156">
        <v>7.490369</v>
      </c>
      <c r="F46" s="1156">
        <v>17.91622</v>
      </c>
      <c r="G46" s="1155">
        <v>-41.08247787181831</v>
      </c>
      <c r="H46" s="1154">
        <v>139.19008529486328</v>
      </c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3"/>
      <c r="T46" s="1153"/>
    </row>
    <row r="47" spans="2:20" ht="15" customHeight="1">
      <c r="B47" s="1158">
        <v>41</v>
      </c>
      <c r="C47" s="1157" t="s">
        <v>1005</v>
      </c>
      <c r="D47" s="1156">
        <v>48.462392</v>
      </c>
      <c r="E47" s="1156">
        <v>7.180608</v>
      </c>
      <c r="F47" s="1156">
        <v>13.978769999999999</v>
      </c>
      <c r="G47" s="1155">
        <v>-85.18313334595618</v>
      </c>
      <c r="H47" s="1154">
        <v>94.67390505093718</v>
      </c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3"/>
      <c r="T47" s="1153"/>
    </row>
    <row r="48" spans="2:20" ht="15" customHeight="1">
      <c r="B48" s="1158">
        <v>42</v>
      </c>
      <c r="C48" s="1157" t="s">
        <v>976</v>
      </c>
      <c r="D48" s="1156">
        <v>19.353052</v>
      </c>
      <c r="E48" s="1156">
        <v>29.663096999999997</v>
      </c>
      <c r="F48" s="1156">
        <v>19.367201</v>
      </c>
      <c r="G48" s="1155">
        <v>53.273483686190644</v>
      </c>
      <c r="H48" s="1154">
        <v>-34.70944385881218</v>
      </c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3"/>
      <c r="T48" s="1153"/>
    </row>
    <row r="49" spans="2:20" ht="15" customHeight="1">
      <c r="B49" s="1158">
        <v>43</v>
      </c>
      <c r="C49" s="1157" t="s">
        <v>1004</v>
      </c>
      <c r="D49" s="1156">
        <v>1488.877512</v>
      </c>
      <c r="E49" s="1156">
        <v>1742.1034169999998</v>
      </c>
      <c r="F49" s="1156">
        <v>1356.262592</v>
      </c>
      <c r="G49" s="1155">
        <v>17.00783999751887</v>
      </c>
      <c r="H49" s="1154">
        <v>-22.14798623519374</v>
      </c>
      <c r="I49" s="1153"/>
      <c r="J49" s="1153"/>
      <c r="K49" s="1153"/>
      <c r="L49" s="1153"/>
      <c r="M49" s="1153"/>
      <c r="N49" s="1153"/>
      <c r="O49" s="1153"/>
      <c r="P49" s="1153"/>
      <c r="Q49" s="1153"/>
      <c r="R49" s="1153"/>
      <c r="S49" s="1153"/>
      <c r="T49" s="1153"/>
    </row>
    <row r="50" spans="2:20" ht="15" customHeight="1">
      <c r="B50" s="1158">
        <v>44</v>
      </c>
      <c r="C50" s="1157" t="s">
        <v>920</v>
      </c>
      <c r="D50" s="1156">
        <v>4257.023372</v>
      </c>
      <c r="E50" s="1156">
        <v>3342.960937</v>
      </c>
      <c r="F50" s="1156">
        <v>1987.411788</v>
      </c>
      <c r="G50" s="1155">
        <v>-21.471867902161947</v>
      </c>
      <c r="H50" s="1154">
        <v>-40.54935652991748</v>
      </c>
      <c r="I50" s="1153"/>
      <c r="J50" s="1153"/>
      <c r="K50" s="1153"/>
      <c r="L50" s="1153"/>
      <c r="M50" s="1153"/>
      <c r="N50" s="1153"/>
      <c r="O50" s="1153"/>
      <c r="P50" s="1153"/>
      <c r="Q50" s="1153"/>
      <c r="R50" s="1153"/>
      <c r="S50" s="1153"/>
      <c r="T50" s="1153"/>
    </row>
    <row r="51" spans="2:20" ht="15" customHeight="1">
      <c r="B51" s="1158">
        <v>45</v>
      </c>
      <c r="C51" s="1157" t="s">
        <v>1003</v>
      </c>
      <c r="D51" s="1156">
        <v>969.6647230000001</v>
      </c>
      <c r="E51" s="1156">
        <v>770.972062</v>
      </c>
      <c r="F51" s="1156">
        <v>526.113921</v>
      </c>
      <c r="G51" s="1155">
        <v>-20.490862077076926</v>
      </c>
      <c r="H51" s="1154">
        <v>-31.759664593397417</v>
      </c>
      <c r="I51" s="1153"/>
      <c r="J51" s="1153"/>
      <c r="K51" s="1153"/>
      <c r="L51" s="1153"/>
      <c r="M51" s="1153"/>
      <c r="N51" s="1153"/>
      <c r="O51" s="1153"/>
      <c r="P51" s="1153"/>
      <c r="Q51" s="1153"/>
      <c r="R51" s="1153"/>
      <c r="S51" s="1153"/>
      <c r="T51" s="1153"/>
    </row>
    <row r="52" spans="2:20" ht="15" customHeight="1">
      <c r="B52" s="1158">
        <v>46</v>
      </c>
      <c r="C52" s="1157" t="s">
        <v>1002</v>
      </c>
      <c r="D52" s="1156">
        <v>1414.816244</v>
      </c>
      <c r="E52" s="1156">
        <v>1828.774057</v>
      </c>
      <c r="F52" s="1156">
        <v>1019.7529539999999</v>
      </c>
      <c r="G52" s="1155">
        <v>29.258768745095068</v>
      </c>
      <c r="H52" s="1154">
        <v>-44.238439401702436</v>
      </c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</row>
    <row r="53" spans="2:20" ht="15" customHeight="1">
      <c r="B53" s="1158">
        <v>47</v>
      </c>
      <c r="C53" s="1157" t="s">
        <v>975</v>
      </c>
      <c r="D53" s="1156">
        <v>2696.758056</v>
      </c>
      <c r="E53" s="1156">
        <v>2586.078675</v>
      </c>
      <c r="F53" s="1156">
        <v>2971.7662609999998</v>
      </c>
      <c r="G53" s="1155">
        <v>-4.104164285474184</v>
      </c>
      <c r="H53" s="1154">
        <v>14.913992746179687</v>
      </c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3"/>
      <c r="T53" s="1153"/>
    </row>
    <row r="54" spans="2:20" ht="15" customHeight="1">
      <c r="B54" s="1158">
        <v>48</v>
      </c>
      <c r="C54" s="1157" t="s">
        <v>1001</v>
      </c>
      <c r="D54" s="1156">
        <v>15025.729084999999</v>
      </c>
      <c r="E54" s="1156">
        <v>18464.834249</v>
      </c>
      <c r="F54" s="1156">
        <v>10699.466798000001</v>
      </c>
      <c r="G54" s="1155">
        <v>22.888108420863375</v>
      </c>
      <c r="H54" s="1154">
        <v>-42.05489930905038</v>
      </c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3"/>
      <c r="T54" s="1153"/>
    </row>
    <row r="55" spans="2:20" ht="15" customHeight="1">
      <c r="B55" s="1158">
        <v>49</v>
      </c>
      <c r="C55" s="1157" t="s">
        <v>1000</v>
      </c>
      <c r="D55" s="1156">
        <v>393.3946</v>
      </c>
      <c r="E55" s="1156">
        <v>499.699051</v>
      </c>
      <c r="F55" s="1156">
        <v>320.46243400000003</v>
      </c>
      <c r="G55" s="1155">
        <v>27.022346265047872</v>
      </c>
      <c r="H55" s="1154">
        <v>-35.86891282689267</v>
      </c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3"/>
      <c r="T55" s="1153"/>
    </row>
    <row r="56" spans="2:20" ht="15" customHeight="1">
      <c r="B56" s="1152"/>
      <c r="C56" s="1151" t="s">
        <v>915</v>
      </c>
      <c r="D56" s="1150">
        <v>37809.49776</v>
      </c>
      <c r="E56" s="1150">
        <v>44340.56022800002</v>
      </c>
      <c r="F56" s="1150">
        <v>29769.033650999998</v>
      </c>
      <c r="G56" s="1149">
        <v>17.273602811274216</v>
      </c>
      <c r="H56" s="1148">
        <v>-32.86274801687878</v>
      </c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</row>
    <row r="57" spans="2:20" ht="15" customHeight="1" thickBot="1">
      <c r="B57" s="1147"/>
      <c r="C57" s="1146" t="s">
        <v>914</v>
      </c>
      <c r="D57" s="1145">
        <v>178003.19516</v>
      </c>
      <c r="E57" s="1145">
        <v>200214.01094100002</v>
      </c>
      <c r="F57" s="1145">
        <v>121663.35836599999</v>
      </c>
      <c r="G57" s="1144">
        <v>12.477762413778919</v>
      </c>
      <c r="H57" s="1143">
        <v>-39.23334446266485</v>
      </c>
      <c r="I57" s="1142"/>
      <c r="J57" s="1142"/>
      <c r="K57" s="1142"/>
      <c r="L57" s="1142"/>
      <c r="M57" s="1142"/>
      <c r="N57" s="1142"/>
      <c r="O57" s="1142"/>
      <c r="P57" s="1142"/>
      <c r="Q57" s="1142"/>
      <c r="R57" s="1142"/>
      <c r="S57" s="1142"/>
      <c r="T57" s="1142"/>
    </row>
    <row r="58" ht="13.5" thickTop="1">
      <c r="B58" s="47" t="s">
        <v>999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9.140625" style="47" customWidth="1"/>
    <col min="2" max="2" width="6.140625" style="47" customWidth="1"/>
    <col min="3" max="3" width="41.140625" style="47" bestFit="1" customWidth="1"/>
    <col min="4" max="8" width="10.7109375" style="47" customWidth="1"/>
    <col min="9" max="16384" width="9.140625" style="47" customWidth="1"/>
  </cols>
  <sheetData>
    <row r="1" spans="2:8" ht="12.75">
      <c r="B1" s="1775" t="s">
        <v>1077</v>
      </c>
      <c r="C1" s="1775"/>
      <c r="D1" s="1775"/>
      <c r="E1" s="1775"/>
      <c r="F1" s="1775"/>
      <c r="G1" s="1775"/>
      <c r="H1" s="1775"/>
    </row>
    <row r="2" spans="2:8" ht="15" customHeight="1">
      <c r="B2" s="1786" t="s">
        <v>15</v>
      </c>
      <c r="C2" s="1786"/>
      <c r="D2" s="1786"/>
      <c r="E2" s="1786"/>
      <c r="F2" s="1786"/>
      <c r="G2" s="1786"/>
      <c r="H2" s="1786"/>
    </row>
    <row r="3" spans="2:8" ht="15" customHeight="1" thickBot="1">
      <c r="B3" s="1787" t="s">
        <v>76</v>
      </c>
      <c r="C3" s="1787"/>
      <c r="D3" s="1787"/>
      <c r="E3" s="1787"/>
      <c r="F3" s="1787"/>
      <c r="G3" s="1787"/>
      <c r="H3" s="1787"/>
    </row>
    <row r="4" spans="2:8" ht="15" customHeight="1" thickTop="1">
      <c r="B4" s="1195"/>
      <c r="C4" s="1194"/>
      <c r="D4" s="1788" t="str">
        <f>'X-India'!D4:F4</f>
        <v>Five Months</v>
      </c>
      <c r="E4" s="1788"/>
      <c r="F4" s="1788"/>
      <c r="G4" s="1789" t="s">
        <v>205</v>
      </c>
      <c r="H4" s="1790"/>
    </row>
    <row r="5" spans="2:8" ht="15" customHeight="1">
      <c r="B5" s="1193"/>
      <c r="C5" s="1192"/>
      <c r="D5" s="1190" t="s">
        <v>56</v>
      </c>
      <c r="E5" s="1190" t="s">
        <v>969</v>
      </c>
      <c r="F5" s="1190" t="s">
        <v>968</v>
      </c>
      <c r="G5" s="1191" t="s">
        <v>57</v>
      </c>
      <c r="H5" s="1190" t="s">
        <v>968</v>
      </c>
    </row>
    <row r="6" spans="2:8" ht="15" customHeight="1">
      <c r="B6" s="1161"/>
      <c r="C6" s="1160" t="s">
        <v>989</v>
      </c>
      <c r="D6" s="1159">
        <v>23823.241446</v>
      </c>
      <c r="E6" s="1159">
        <v>30394.473411</v>
      </c>
      <c r="F6" s="1159">
        <v>27623.472511999997</v>
      </c>
      <c r="G6" s="1189">
        <v>27.583282400486823</v>
      </c>
      <c r="H6" s="1148">
        <v>-9.116791929670853</v>
      </c>
    </row>
    <row r="7" spans="2:8" ht="15" customHeight="1">
      <c r="B7" s="1158">
        <v>1</v>
      </c>
      <c r="C7" s="1157" t="s">
        <v>1076</v>
      </c>
      <c r="D7" s="1156">
        <v>481.76778</v>
      </c>
      <c r="E7" s="1156">
        <v>602.821816</v>
      </c>
      <c r="F7" s="1156">
        <v>597.119602</v>
      </c>
      <c r="G7" s="1185">
        <v>25.127051045215183</v>
      </c>
      <c r="H7" s="1154">
        <v>-0.945920311550239</v>
      </c>
    </row>
    <row r="8" spans="2:8" ht="15" customHeight="1">
      <c r="B8" s="1158">
        <v>2</v>
      </c>
      <c r="C8" s="1157" t="s">
        <v>1075</v>
      </c>
      <c r="D8" s="1156">
        <v>186.22202600000003</v>
      </c>
      <c r="E8" s="1156">
        <v>270.370827</v>
      </c>
      <c r="F8" s="1156">
        <v>195.130858</v>
      </c>
      <c r="G8" s="1185">
        <v>45.18735125349781</v>
      </c>
      <c r="H8" s="1154">
        <v>-27.82843468537382</v>
      </c>
    </row>
    <row r="9" spans="2:8" ht="15" customHeight="1">
      <c r="B9" s="1158">
        <v>3</v>
      </c>
      <c r="C9" s="1157" t="s">
        <v>1074</v>
      </c>
      <c r="D9" s="1156">
        <v>107.73129499999999</v>
      </c>
      <c r="E9" s="1156">
        <v>348.791319</v>
      </c>
      <c r="F9" s="1156">
        <v>103.293013</v>
      </c>
      <c r="G9" s="1185">
        <v>223.76044398241015</v>
      </c>
      <c r="H9" s="1154">
        <v>-70.38544041286761</v>
      </c>
    </row>
    <row r="10" spans="2:8" ht="15" customHeight="1">
      <c r="B10" s="1158">
        <v>4</v>
      </c>
      <c r="C10" s="1157" t="s">
        <v>1073</v>
      </c>
      <c r="D10" s="1156">
        <v>395.41168100000004</v>
      </c>
      <c r="E10" s="1156">
        <v>499.25415300000003</v>
      </c>
      <c r="F10" s="1156">
        <v>374.88235499999996</v>
      </c>
      <c r="G10" s="1185">
        <v>26.26186250678822</v>
      </c>
      <c r="H10" s="1154">
        <v>-24.911519964862478</v>
      </c>
    </row>
    <row r="11" spans="2:8" ht="15" customHeight="1">
      <c r="B11" s="1158">
        <v>5</v>
      </c>
      <c r="C11" s="1157" t="s">
        <v>1034</v>
      </c>
      <c r="D11" s="1156">
        <v>2229.8569829999997</v>
      </c>
      <c r="E11" s="1156">
        <v>3107.768591</v>
      </c>
      <c r="F11" s="1156">
        <v>5737.207639</v>
      </c>
      <c r="G11" s="1185" t="s">
        <v>152</v>
      </c>
      <c r="H11" s="1154" t="s">
        <v>152</v>
      </c>
    </row>
    <row r="12" spans="2:8" ht="15" customHeight="1">
      <c r="B12" s="1158">
        <v>6</v>
      </c>
      <c r="C12" s="1157" t="s">
        <v>1072</v>
      </c>
      <c r="D12" s="1156">
        <v>114.55225999999999</v>
      </c>
      <c r="E12" s="1156">
        <v>121.732651</v>
      </c>
      <c r="F12" s="1156">
        <v>106.588493</v>
      </c>
      <c r="G12" s="1185">
        <v>6.268222905423258</v>
      </c>
      <c r="H12" s="1154">
        <v>-12.440506204042165</v>
      </c>
    </row>
    <row r="13" spans="2:8" ht="15" customHeight="1">
      <c r="B13" s="1158">
        <v>7</v>
      </c>
      <c r="C13" s="1157" t="s">
        <v>1028</v>
      </c>
      <c r="D13" s="1156">
        <v>47.45087</v>
      </c>
      <c r="E13" s="1156">
        <v>105.501583</v>
      </c>
      <c r="F13" s="1156">
        <v>62.513712</v>
      </c>
      <c r="G13" s="1185">
        <v>122.33856407690732</v>
      </c>
      <c r="H13" s="1154">
        <v>-40.74618577050166</v>
      </c>
    </row>
    <row r="14" spans="2:8" ht="15" customHeight="1">
      <c r="B14" s="1158">
        <v>8</v>
      </c>
      <c r="C14" s="1157" t="s">
        <v>1071</v>
      </c>
      <c r="D14" s="1156">
        <v>2585.497447</v>
      </c>
      <c r="E14" s="1156">
        <v>2313.190754</v>
      </c>
      <c r="F14" s="1156">
        <v>2471.567861</v>
      </c>
      <c r="G14" s="1185">
        <v>-10.532081295070029</v>
      </c>
      <c r="H14" s="1154">
        <v>6.846694624130407</v>
      </c>
    </row>
    <row r="15" spans="2:8" ht="15" customHeight="1">
      <c r="B15" s="1158">
        <v>9</v>
      </c>
      <c r="C15" s="1157" t="s">
        <v>1070</v>
      </c>
      <c r="D15" s="1156">
        <v>74.626318</v>
      </c>
      <c r="E15" s="1156">
        <v>108.606691</v>
      </c>
      <c r="F15" s="1156">
        <v>45.285073999999994</v>
      </c>
      <c r="G15" s="1185">
        <v>45.534033985168634</v>
      </c>
      <c r="H15" s="1154">
        <v>-58.30360580638628</v>
      </c>
    </row>
    <row r="16" spans="2:8" ht="15" customHeight="1">
      <c r="B16" s="1158">
        <v>10</v>
      </c>
      <c r="C16" s="1157" t="s">
        <v>1069</v>
      </c>
      <c r="D16" s="1156">
        <v>128.501205</v>
      </c>
      <c r="E16" s="1156">
        <v>212.22151100000002</v>
      </c>
      <c r="F16" s="1156">
        <v>338.482222</v>
      </c>
      <c r="G16" s="1185">
        <v>65.15137815244614</v>
      </c>
      <c r="H16" s="1154">
        <v>59.49477524924416</v>
      </c>
    </row>
    <row r="17" spans="2:8" ht="15" customHeight="1">
      <c r="B17" s="1158">
        <v>11</v>
      </c>
      <c r="C17" s="1157" t="s">
        <v>952</v>
      </c>
      <c r="D17" s="1156">
        <v>0</v>
      </c>
      <c r="E17" s="1156">
        <v>0</v>
      </c>
      <c r="F17" s="1156">
        <v>0</v>
      </c>
      <c r="G17" s="1188" t="s">
        <v>152</v>
      </c>
      <c r="H17" s="1154" t="s">
        <v>152</v>
      </c>
    </row>
    <row r="18" spans="2:8" ht="15" customHeight="1">
      <c r="B18" s="1158">
        <v>12</v>
      </c>
      <c r="C18" s="1157" t="s">
        <v>1068</v>
      </c>
      <c r="D18" s="1156">
        <v>227.20286700000003</v>
      </c>
      <c r="E18" s="1156">
        <v>383.413161</v>
      </c>
      <c r="F18" s="1156">
        <v>412.141346</v>
      </c>
      <c r="G18" s="1185">
        <v>68.75366321851914</v>
      </c>
      <c r="H18" s="1154">
        <v>7.4927487948177145</v>
      </c>
    </row>
    <row r="19" spans="2:8" ht="15" customHeight="1">
      <c r="B19" s="1158">
        <v>13</v>
      </c>
      <c r="C19" s="1157" t="s">
        <v>1067</v>
      </c>
      <c r="D19" s="1156">
        <v>219.141488</v>
      </c>
      <c r="E19" s="1156">
        <v>304.351227</v>
      </c>
      <c r="F19" s="1156">
        <v>192.626118</v>
      </c>
      <c r="G19" s="1185">
        <v>38.883435436013826</v>
      </c>
      <c r="H19" s="1154">
        <v>-36.709268466330194</v>
      </c>
    </row>
    <row r="20" spans="2:8" ht="15" customHeight="1">
      <c r="B20" s="1158">
        <v>14</v>
      </c>
      <c r="C20" s="1157" t="s">
        <v>1019</v>
      </c>
      <c r="D20" s="1156">
        <v>132.386436</v>
      </c>
      <c r="E20" s="1156">
        <v>164.799551</v>
      </c>
      <c r="F20" s="1156">
        <v>136.15640199999999</v>
      </c>
      <c r="G20" s="1185">
        <v>24.483712968902637</v>
      </c>
      <c r="H20" s="1154">
        <v>-17.380598931364815</v>
      </c>
    </row>
    <row r="21" spans="2:8" ht="15" customHeight="1">
      <c r="B21" s="1158">
        <v>15</v>
      </c>
      <c r="C21" s="1157" t="s">
        <v>1066</v>
      </c>
      <c r="D21" s="1156">
        <v>388.634955</v>
      </c>
      <c r="E21" s="1156">
        <v>273.833642</v>
      </c>
      <c r="F21" s="1156">
        <v>239.94979</v>
      </c>
      <c r="G21" s="1185">
        <v>-29.53962620269192</v>
      </c>
      <c r="H21" s="1154">
        <v>-12.373882095904051</v>
      </c>
    </row>
    <row r="22" spans="2:8" ht="15" customHeight="1">
      <c r="B22" s="1158">
        <v>16</v>
      </c>
      <c r="C22" s="1157" t="s">
        <v>1065</v>
      </c>
      <c r="D22" s="1156">
        <v>248.07999199999998</v>
      </c>
      <c r="E22" s="1156">
        <v>350.578895</v>
      </c>
      <c r="F22" s="1156">
        <v>183.38046</v>
      </c>
      <c r="G22" s="1185">
        <v>41.31687613082477</v>
      </c>
      <c r="H22" s="1154">
        <v>-47.69209937751672</v>
      </c>
    </row>
    <row r="23" spans="2:8" ht="15" customHeight="1">
      <c r="B23" s="1158">
        <v>17</v>
      </c>
      <c r="C23" s="1157" t="s">
        <v>1064</v>
      </c>
      <c r="D23" s="1156">
        <v>1933.2148750000001</v>
      </c>
      <c r="E23" s="1156">
        <v>4006.6938149999996</v>
      </c>
      <c r="F23" s="1156">
        <v>2028.7577529999999</v>
      </c>
      <c r="G23" s="1185">
        <v>107.25548239949268</v>
      </c>
      <c r="H23" s="1154">
        <v>-49.36579018329604</v>
      </c>
    </row>
    <row r="24" spans="2:8" ht="15" customHeight="1">
      <c r="B24" s="1158">
        <v>18</v>
      </c>
      <c r="C24" s="1157" t="s">
        <v>1063</v>
      </c>
      <c r="D24" s="1156">
        <v>120.75614</v>
      </c>
      <c r="E24" s="1156">
        <v>144.781696</v>
      </c>
      <c r="F24" s="1156">
        <v>142.202723</v>
      </c>
      <c r="G24" s="1185">
        <v>19.895929101410488</v>
      </c>
      <c r="H24" s="1154">
        <v>-1.7812838716850194</v>
      </c>
    </row>
    <row r="25" spans="2:8" ht="15" customHeight="1">
      <c r="B25" s="1158">
        <v>19</v>
      </c>
      <c r="C25" s="1157" t="s">
        <v>1062</v>
      </c>
      <c r="D25" s="1156">
        <v>72.226381</v>
      </c>
      <c r="E25" s="1156">
        <v>156.258696</v>
      </c>
      <c r="F25" s="1156">
        <v>53.608430999999996</v>
      </c>
      <c r="G25" s="1185">
        <v>116.34573660834536</v>
      </c>
      <c r="H25" s="1154">
        <v>-65.69251352257541</v>
      </c>
    </row>
    <row r="26" spans="2:8" ht="15" customHeight="1">
      <c r="B26" s="1158">
        <v>20</v>
      </c>
      <c r="C26" s="1157" t="s">
        <v>1014</v>
      </c>
      <c r="D26" s="1156">
        <v>49.264335</v>
      </c>
      <c r="E26" s="1156">
        <v>274.73415</v>
      </c>
      <c r="F26" s="1156">
        <v>52.36802900000001</v>
      </c>
      <c r="G26" s="1185">
        <v>457.67351776899045</v>
      </c>
      <c r="H26" s="1154">
        <v>-80.93865323986843</v>
      </c>
    </row>
    <row r="27" spans="2:8" ht="15" customHeight="1">
      <c r="B27" s="1158">
        <v>21</v>
      </c>
      <c r="C27" s="1157" t="s">
        <v>1061</v>
      </c>
      <c r="D27" s="1156">
        <v>94.847903</v>
      </c>
      <c r="E27" s="1156">
        <v>189.59155400000003</v>
      </c>
      <c r="F27" s="1156">
        <v>85.308644</v>
      </c>
      <c r="G27" s="1185">
        <v>99.89008507652514</v>
      </c>
      <c r="H27" s="1154">
        <v>-55.003985040388464</v>
      </c>
    </row>
    <row r="28" spans="2:8" ht="15" customHeight="1">
      <c r="B28" s="1158">
        <v>22</v>
      </c>
      <c r="C28" s="1157" t="s">
        <v>1060</v>
      </c>
      <c r="D28" s="1156">
        <v>57.532543</v>
      </c>
      <c r="E28" s="1156">
        <v>31.394289</v>
      </c>
      <c r="F28" s="1156">
        <v>0</v>
      </c>
      <c r="G28" s="1187">
        <v>-45.43212004378113</v>
      </c>
      <c r="H28" s="1154">
        <v>-100</v>
      </c>
    </row>
    <row r="29" spans="2:8" ht="15" customHeight="1">
      <c r="B29" s="1158">
        <v>23</v>
      </c>
      <c r="C29" s="1157" t="s">
        <v>1059</v>
      </c>
      <c r="D29" s="1156">
        <v>630.392922</v>
      </c>
      <c r="E29" s="1156">
        <v>770.4341969999999</v>
      </c>
      <c r="F29" s="1156">
        <v>623.1706369999999</v>
      </c>
      <c r="G29" s="1185">
        <v>22.214918682097746</v>
      </c>
      <c r="H29" s="1154">
        <v>-19.11435922411424</v>
      </c>
    </row>
    <row r="30" spans="2:8" ht="15" customHeight="1">
      <c r="B30" s="1158">
        <v>24</v>
      </c>
      <c r="C30" s="1157" t="s">
        <v>1058</v>
      </c>
      <c r="D30" s="1156">
        <v>205.40361600000003</v>
      </c>
      <c r="E30" s="1156">
        <v>232.613404</v>
      </c>
      <c r="F30" s="1156">
        <v>159.416698</v>
      </c>
      <c r="G30" s="1185">
        <v>13.246985875847471</v>
      </c>
      <c r="H30" s="1154">
        <v>-31.467105825079628</v>
      </c>
    </row>
    <row r="31" spans="2:8" ht="15" customHeight="1">
      <c r="B31" s="1158">
        <v>25</v>
      </c>
      <c r="C31" s="1157" t="s">
        <v>981</v>
      </c>
      <c r="D31" s="1156">
        <v>3450.46094</v>
      </c>
      <c r="E31" s="1156">
        <v>2503.504121</v>
      </c>
      <c r="F31" s="1156">
        <v>2453.9484649999995</v>
      </c>
      <c r="G31" s="1185">
        <v>-27.444357013935644</v>
      </c>
      <c r="H31" s="1154">
        <v>-1.979451744629273</v>
      </c>
    </row>
    <row r="32" spans="2:8" ht="15" customHeight="1">
      <c r="B32" s="1158">
        <v>26</v>
      </c>
      <c r="C32" s="1157" t="s">
        <v>1057</v>
      </c>
      <c r="D32" s="1156">
        <v>21.703332</v>
      </c>
      <c r="E32" s="1156">
        <v>21.097412000000002</v>
      </c>
      <c r="F32" s="1156">
        <v>10.626303</v>
      </c>
      <c r="G32" s="1185">
        <v>-2.7918293836172126</v>
      </c>
      <c r="H32" s="1154">
        <v>-49.63219659359167</v>
      </c>
    </row>
    <row r="33" spans="2:8" ht="15" customHeight="1">
      <c r="B33" s="1158">
        <v>27</v>
      </c>
      <c r="C33" s="1157" t="s">
        <v>926</v>
      </c>
      <c r="D33" s="1156">
        <v>937.069562</v>
      </c>
      <c r="E33" s="1156">
        <v>828.1006990000001</v>
      </c>
      <c r="F33" s="1156">
        <v>913.4977879999999</v>
      </c>
      <c r="G33" s="1185">
        <v>-11.628684509549785</v>
      </c>
      <c r="H33" s="1154">
        <v>10.312403926614707</v>
      </c>
    </row>
    <row r="34" spans="2:8" ht="15" customHeight="1">
      <c r="B34" s="1158">
        <v>28</v>
      </c>
      <c r="C34" s="1157" t="s">
        <v>1056</v>
      </c>
      <c r="D34" s="1156">
        <v>95.843582</v>
      </c>
      <c r="E34" s="1156">
        <v>124.51078700000001</v>
      </c>
      <c r="F34" s="1156">
        <v>40.416631</v>
      </c>
      <c r="G34" s="1185">
        <v>29.910406520490852</v>
      </c>
      <c r="H34" s="1154">
        <v>-67.53965501800258</v>
      </c>
    </row>
    <row r="35" spans="2:8" ht="15" customHeight="1">
      <c r="B35" s="1158">
        <v>29</v>
      </c>
      <c r="C35" s="1157" t="s">
        <v>1055</v>
      </c>
      <c r="D35" s="1156">
        <v>438.21715500000005</v>
      </c>
      <c r="E35" s="1156">
        <v>359.12948600000004</v>
      </c>
      <c r="F35" s="1156">
        <v>129.58793200000002</v>
      </c>
      <c r="G35" s="1185">
        <v>-18.04759765737606</v>
      </c>
      <c r="H35" s="1154">
        <v>-63.91609793911492</v>
      </c>
    </row>
    <row r="36" spans="2:8" ht="15" customHeight="1">
      <c r="B36" s="1158">
        <v>30</v>
      </c>
      <c r="C36" s="1157" t="s">
        <v>1054</v>
      </c>
      <c r="D36" s="1156">
        <v>15.239535</v>
      </c>
      <c r="E36" s="1156">
        <v>454.049302</v>
      </c>
      <c r="F36" s="1156">
        <v>10.75486</v>
      </c>
      <c r="G36" s="1187">
        <v>2879.4170360184876</v>
      </c>
      <c r="H36" s="1186">
        <v>-97.63134532910261</v>
      </c>
    </row>
    <row r="37" spans="2:8" ht="15" customHeight="1">
      <c r="B37" s="1158">
        <v>31</v>
      </c>
      <c r="C37" s="1157" t="s">
        <v>1053</v>
      </c>
      <c r="D37" s="1156">
        <v>325.05656999999997</v>
      </c>
      <c r="E37" s="1156">
        <v>205.763804</v>
      </c>
      <c r="F37" s="1156">
        <v>63.642892</v>
      </c>
      <c r="G37" s="1185">
        <v>-36.69907856346358</v>
      </c>
      <c r="H37" s="1154">
        <v>-69.06992835338522</v>
      </c>
    </row>
    <row r="38" spans="2:8" ht="15" customHeight="1">
      <c r="B38" s="1158">
        <v>32</v>
      </c>
      <c r="C38" s="1157" t="s">
        <v>1052</v>
      </c>
      <c r="D38" s="1156">
        <v>4742.337565</v>
      </c>
      <c r="E38" s="1156">
        <v>7038.833204</v>
      </c>
      <c r="F38" s="1156">
        <v>6832.385002999999</v>
      </c>
      <c r="G38" s="1185">
        <v>48.4253937541032</v>
      </c>
      <c r="H38" s="1154">
        <v>-2.932988963038369</v>
      </c>
    </row>
    <row r="39" spans="2:8" ht="15" customHeight="1">
      <c r="B39" s="1158">
        <v>33</v>
      </c>
      <c r="C39" s="1157" t="s">
        <v>1051</v>
      </c>
      <c r="D39" s="1156">
        <v>129.679752</v>
      </c>
      <c r="E39" s="1156">
        <v>129.565755</v>
      </c>
      <c r="F39" s="1156">
        <v>87.462797</v>
      </c>
      <c r="G39" s="1185">
        <v>-0.08790655306005135</v>
      </c>
      <c r="H39" s="1154">
        <v>-32.49543677648465</v>
      </c>
    </row>
    <row r="40" spans="2:8" ht="15" customHeight="1">
      <c r="B40" s="1158">
        <v>34</v>
      </c>
      <c r="C40" s="1157" t="s">
        <v>1050</v>
      </c>
      <c r="D40" s="1156">
        <v>221.63876099999996</v>
      </c>
      <c r="E40" s="1156">
        <v>258.07365</v>
      </c>
      <c r="F40" s="1156">
        <v>191.597737</v>
      </c>
      <c r="G40" s="1185">
        <v>16.438861522060222</v>
      </c>
      <c r="H40" s="1154">
        <v>-25.7585045974279</v>
      </c>
    </row>
    <row r="41" spans="2:8" ht="15" customHeight="1">
      <c r="B41" s="1158">
        <v>35</v>
      </c>
      <c r="C41" s="1157" t="s">
        <v>1049</v>
      </c>
      <c r="D41" s="1156">
        <v>499.83157200000005</v>
      </c>
      <c r="E41" s="1156">
        <v>584.9982279999999</v>
      </c>
      <c r="F41" s="1156">
        <v>518.95756</v>
      </c>
      <c r="G41" s="1185">
        <v>17.03907091327153</v>
      </c>
      <c r="H41" s="1154">
        <v>-11.289037272092386</v>
      </c>
    </row>
    <row r="42" spans="2:8" ht="15" customHeight="1">
      <c r="B42" s="1158">
        <v>36</v>
      </c>
      <c r="C42" s="1157" t="s">
        <v>1048</v>
      </c>
      <c r="D42" s="1156">
        <v>68.921571</v>
      </c>
      <c r="E42" s="1156">
        <v>79.767369</v>
      </c>
      <c r="F42" s="1156">
        <v>46.549248999999996</v>
      </c>
      <c r="G42" s="1185">
        <v>15.73643467877423</v>
      </c>
      <c r="H42" s="1154">
        <v>-41.64374532648808</v>
      </c>
    </row>
    <row r="43" spans="2:8" ht="15" customHeight="1">
      <c r="B43" s="1158">
        <v>37</v>
      </c>
      <c r="C43" s="1157" t="s">
        <v>1047</v>
      </c>
      <c r="D43" s="1156">
        <v>1662.967976</v>
      </c>
      <c r="E43" s="1156">
        <v>2402.989631</v>
      </c>
      <c r="F43" s="1156">
        <v>1660.75277</v>
      </c>
      <c r="G43" s="1185">
        <v>44.5000544616621</v>
      </c>
      <c r="H43" s="1154">
        <v>-30.888059250223193</v>
      </c>
    </row>
    <row r="44" spans="2:8" ht="15" customHeight="1">
      <c r="B44" s="1158">
        <v>38</v>
      </c>
      <c r="C44" s="1157" t="s">
        <v>1046</v>
      </c>
      <c r="D44" s="1156">
        <v>180.721517</v>
      </c>
      <c r="E44" s="1156">
        <v>116.477164</v>
      </c>
      <c r="F44" s="1156">
        <v>106.287994</v>
      </c>
      <c r="G44" s="1185">
        <v>-35.54881237523034</v>
      </c>
      <c r="H44" s="1154">
        <v>-8.747783385247942</v>
      </c>
    </row>
    <row r="45" spans="2:8" ht="15" customHeight="1">
      <c r="B45" s="1158">
        <v>39</v>
      </c>
      <c r="C45" s="1157" t="s">
        <v>1045</v>
      </c>
      <c r="D45" s="1156">
        <v>71.740516</v>
      </c>
      <c r="E45" s="1156">
        <v>56.216249</v>
      </c>
      <c r="F45" s="1156">
        <v>56.894138999999996</v>
      </c>
      <c r="G45" s="1185">
        <v>-21.639469389933026</v>
      </c>
      <c r="H45" s="1154">
        <v>1.2058613160049134</v>
      </c>
    </row>
    <row r="46" spans="2:8" ht="15" customHeight="1">
      <c r="B46" s="1158">
        <v>40</v>
      </c>
      <c r="C46" s="1157" t="s">
        <v>1044</v>
      </c>
      <c r="D46" s="1156">
        <v>231.109222</v>
      </c>
      <c r="E46" s="1156">
        <v>257.658377</v>
      </c>
      <c r="F46" s="1156">
        <v>158.952532</v>
      </c>
      <c r="G46" s="1185">
        <v>11.48770904520633</v>
      </c>
      <c r="H46" s="1154">
        <v>-38.3088049180718</v>
      </c>
    </row>
    <row r="47" spans="2:8" ht="15" customHeight="1">
      <c r="B47" s="1158"/>
      <c r="C47" s="1151" t="s">
        <v>1043</v>
      </c>
      <c r="D47" s="1150">
        <v>7077.105024999999</v>
      </c>
      <c r="E47" s="1150">
        <v>12903.038258999999</v>
      </c>
      <c r="F47" s="1150">
        <v>9563.006733</v>
      </c>
      <c r="G47" s="1184">
        <v>82.32085313726145</v>
      </c>
      <c r="H47" s="1183">
        <v>-25.885620572118313</v>
      </c>
    </row>
    <row r="48" spans="2:8" ht="15" customHeight="1" thickBot="1">
      <c r="B48" s="1182"/>
      <c r="C48" s="1181" t="s">
        <v>1042</v>
      </c>
      <c r="D48" s="1180">
        <v>30900.346471000004</v>
      </c>
      <c r="E48" s="1180">
        <v>43297.51166999999</v>
      </c>
      <c r="F48" s="1180">
        <v>37186.479244999995</v>
      </c>
      <c r="G48" s="1179">
        <v>40.11982587520413</v>
      </c>
      <c r="H48" s="1178">
        <v>-14.114049951822551</v>
      </c>
    </row>
    <row r="49" spans="2:8" ht="15" customHeight="1" thickTop="1">
      <c r="B49" s="1097" t="s">
        <v>912</v>
      </c>
      <c r="C49" s="1097"/>
      <c r="D49" s="1097"/>
      <c r="E49" s="1177"/>
      <c r="F49" s="1177"/>
      <c r="G49" s="1177"/>
      <c r="H49" s="1176"/>
    </row>
    <row r="50" spans="2:8" ht="15" customHeight="1">
      <c r="B50" s="1175"/>
      <c r="C50" s="1173"/>
      <c r="D50" s="1173"/>
      <c r="E50" s="1174"/>
      <c r="F50" s="1174"/>
      <c r="G50" s="1174"/>
      <c r="H50" s="1153"/>
    </row>
    <row r="51" spans="2:8" ht="15" customHeight="1">
      <c r="B51" s="1175"/>
      <c r="C51" s="1173"/>
      <c r="D51" s="1173"/>
      <c r="E51" s="1174"/>
      <c r="F51" s="1174"/>
      <c r="G51" s="1174"/>
      <c r="H51" s="1153"/>
    </row>
    <row r="52" spans="2:8" ht="15" customHeight="1">
      <c r="B52" s="1175"/>
      <c r="C52" s="1173"/>
      <c r="D52" s="1173"/>
      <c r="E52" s="1174"/>
      <c r="F52" s="1174"/>
      <c r="G52" s="1174"/>
      <c r="H52" s="1153"/>
    </row>
    <row r="53" spans="2:8" ht="15" customHeight="1">
      <c r="B53" s="1175"/>
      <c r="C53" s="1173"/>
      <c r="D53" s="1173"/>
      <c r="E53" s="1174"/>
      <c r="F53" s="1174"/>
      <c r="G53" s="1174"/>
      <c r="H53" s="1153"/>
    </row>
    <row r="54" spans="2:8" ht="15" customHeight="1">
      <c r="B54" s="1175"/>
      <c r="C54" s="1173"/>
      <c r="D54" s="1173"/>
      <c r="E54" s="1174"/>
      <c r="F54" s="1174"/>
      <c r="G54" s="1174"/>
      <c r="H54" s="1153"/>
    </row>
    <row r="55" spans="2:8" ht="15" customHeight="1">
      <c r="B55" s="1175"/>
      <c r="C55" s="1173"/>
      <c r="D55" s="1173"/>
      <c r="E55" s="1174"/>
      <c r="F55" s="1174"/>
      <c r="G55" s="1174"/>
      <c r="H55" s="1153"/>
    </row>
    <row r="56" spans="2:8" ht="15" customHeight="1">
      <c r="B56" s="1173"/>
      <c r="C56" s="1172"/>
      <c r="D56" s="1172"/>
      <c r="E56" s="1171"/>
      <c r="F56" s="1171"/>
      <c r="G56" s="1171"/>
      <c r="H56" s="1142"/>
    </row>
    <row r="57" spans="2:8" ht="15" customHeight="1">
      <c r="B57" s="1173"/>
      <c r="C57" s="1172"/>
      <c r="D57" s="1172"/>
      <c r="E57" s="1171"/>
      <c r="F57" s="1171"/>
      <c r="G57" s="1171"/>
      <c r="H57" s="114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3">
      <selection activeCell="F43" sqref="F43"/>
    </sheetView>
  </sheetViews>
  <sheetFormatPr defaultColWidth="9.140625" defaultRowHeight="15"/>
  <cols>
    <col min="1" max="1" width="9.140625" style="225" customWidth="1"/>
    <col min="2" max="2" width="4.7109375" style="225" customWidth="1"/>
    <col min="3" max="3" width="30.00390625" style="225" bestFit="1" customWidth="1"/>
    <col min="4" max="8" width="10.7109375" style="225" customWidth="1"/>
    <col min="9" max="16384" width="9.140625" style="225" customWidth="1"/>
  </cols>
  <sheetData>
    <row r="1" spans="2:8" ht="12.75">
      <c r="B1" s="1775" t="s">
        <v>1117</v>
      </c>
      <c r="C1" s="1775"/>
      <c r="D1" s="1775"/>
      <c r="E1" s="1775"/>
      <c r="F1" s="1775"/>
      <c r="G1" s="1775"/>
      <c r="H1" s="1775"/>
    </row>
    <row r="2" spans="2:8" ht="15" customHeight="1">
      <c r="B2" s="1791" t="s">
        <v>16</v>
      </c>
      <c r="C2" s="1791"/>
      <c r="D2" s="1791"/>
      <c r="E2" s="1791"/>
      <c r="F2" s="1791"/>
      <c r="G2" s="1791"/>
      <c r="H2" s="1791"/>
    </row>
    <row r="3" spans="2:8" ht="15" customHeight="1" thickBot="1">
      <c r="B3" s="1792" t="s">
        <v>76</v>
      </c>
      <c r="C3" s="1792"/>
      <c r="D3" s="1792"/>
      <c r="E3" s="1792"/>
      <c r="F3" s="1792"/>
      <c r="G3" s="1792"/>
      <c r="H3" s="1792"/>
    </row>
    <row r="4" spans="2:8" ht="15" customHeight="1" thickTop="1">
      <c r="B4" s="1221"/>
      <c r="C4" s="1220"/>
      <c r="D4" s="1793" t="str">
        <f>'X-India'!D4:F4</f>
        <v>Five Months</v>
      </c>
      <c r="E4" s="1793"/>
      <c r="F4" s="1793"/>
      <c r="G4" s="1794" t="s">
        <v>205</v>
      </c>
      <c r="H4" s="1795"/>
    </row>
    <row r="5" spans="2:8" ht="15" customHeight="1">
      <c r="B5" s="1219"/>
      <c r="C5" s="1218"/>
      <c r="D5" s="1217" t="s">
        <v>56</v>
      </c>
      <c r="E5" s="1217" t="s">
        <v>57</v>
      </c>
      <c r="F5" s="1217" t="s">
        <v>102</v>
      </c>
      <c r="G5" s="1217" t="s">
        <v>57</v>
      </c>
      <c r="H5" s="1217" t="s">
        <v>102</v>
      </c>
    </row>
    <row r="6" spans="2:8" ht="15" customHeight="1">
      <c r="B6" s="1216"/>
      <c r="C6" s="1215" t="s">
        <v>967</v>
      </c>
      <c r="D6" s="1214">
        <v>47089.537039</v>
      </c>
      <c r="E6" s="1214">
        <v>50470.69662300001</v>
      </c>
      <c r="F6" s="1214">
        <v>39539.311885999996</v>
      </c>
      <c r="G6" s="1213">
        <v>7.180277820951389</v>
      </c>
      <c r="H6" s="1202">
        <v>-21.65887429423448</v>
      </c>
    </row>
    <row r="7" spans="2:8" ht="15" customHeight="1">
      <c r="B7" s="1211">
        <v>1</v>
      </c>
      <c r="C7" s="1210" t="s">
        <v>1116</v>
      </c>
      <c r="D7" s="1209">
        <v>860.812316</v>
      </c>
      <c r="E7" s="1209">
        <v>1688.344665</v>
      </c>
      <c r="F7" s="1209">
        <v>1877.1687670000001</v>
      </c>
      <c r="G7" s="1208">
        <v>96.1338881447881</v>
      </c>
      <c r="H7" s="1207">
        <v>11.183978361432494</v>
      </c>
    </row>
    <row r="8" spans="2:8" ht="15" customHeight="1">
      <c r="B8" s="1211">
        <v>2</v>
      </c>
      <c r="C8" s="1210" t="s">
        <v>1075</v>
      </c>
      <c r="D8" s="1209">
        <v>9.930941</v>
      </c>
      <c r="E8" s="1209">
        <v>16.320399</v>
      </c>
      <c r="F8" s="1209">
        <v>14.938311</v>
      </c>
      <c r="G8" s="1208">
        <v>64.33889799566825</v>
      </c>
      <c r="H8" s="1207">
        <v>-8.468469428964326</v>
      </c>
    </row>
    <row r="9" spans="2:8" ht="15" customHeight="1">
      <c r="B9" s="1211">
        <v>3</v>
      </c>
      <c r="C9" s="1210" t="s">
        <v>1115</v>
      </c>
      <c r="D9" s="1209">
        <v>3114.4817</v>
      </c>
      <c r="E9" s="1209">
        <v>1159.811404</v>
      </c>
      <c r="F9" s="1209">
        <v>922.170866</v>
      </c>
      <c r="G9" s="1208">
        <v>-62.760692926851995</v>
      </c>
      <c r="H9" s="1207">
        <v>-20.489584529037785</v>
      </c>
    </row>
    <row r="10" spans="2:8" ht="15" customHeight="1">
      <c r="B10" s="1211">
        <v>4</v>
      </c>
      <c r="C10" s="1210" t="s">
        <v>1114</v>
      </c>
      <c r="D10" s="1209">
        <v>2.4909719999999997</v>
      </c>
      <c r="E10" s="1209">
        <v>0.872327</v>
      </c>
      <c r="F10" s="1209">
        <v>1.992444</v>
      </c>
      <c r="G10" s="1208">
        <v>-64.9804574278635</v>
      </c>
      <c r="H10" s="1207">
        <v>128.4056322915604</v>
      </c>
    </row>
    <row r="11" spans="2:8" ht="15" customHeight="1">
      <c r="B11" s="1211">
        <v>5</v>
      </c>
      <c r="C11" s="1210" t="s">
        <v>1074</v>
      </c>
      <c r="D11" s="1209">
        <v>279.58331400000003</v>
      </c>
      <c r="E11" s="1209">
        <v>225.237705</v>
      </c>
      <c r="F11" s="1209">
        <v>110.31225699999999</v>
      </c>
      <c r="G11" s="1208">
        <v>-19.438073117625336</v>
      </c>
      <c r="H11" s="1207">
        <v>-51.02407165798462</v>
      </c>
    </row>
    <row r="12" spans="2:8" ht="15" customHeight="1">
      <c r="B12" s="1211">
        <v>6</v>
      </c>
      <c r="C12" s="1210" t="s">
        <v>1034</v>
      </c>
      <c r="D12" s="1209">
        <v>1123.900281</v>
      </c>
      <c r="E12" s="1209">
        <v>642.8248570000001</v>
      </c>
      <c r="F12" s="1209">
        <v>0.026745</v>
      </c>
      <c r="G12" s="1208">
        <v>-42.80410211944772</v>
      </c>
      <c r="H12" s="1207">
        <v>-99.99583945771407</v>
      </c>
    </row>
    <row r="13" spans="2:8" ht="15" customHeight="1">
      <c r="B13" s="1211">
        <v>7</v>
      </c>
      <c r="C13" s="1210" t="s">
        <v>1113</v>
      </c>
      <c r="D13" s="1209">
        <v>12.423402</v>
      </c>
      <c r="E13" s="1209">
        <v>16.306055999999998</v>
      </c>
      <c r="F13" s="1209">
        <v>4.990003</v>
      </c>
      <c r="G13" s="1208">
        <v>31.25274381365105</v>
      </c>
      <c r="H13" s="1207">
        <v>-69.3978543922577</v>
      </c>
    </row>
    <row r="14" spans="2:8" ht="15" customHeight="1">
      <c r="B14" s="1211">
        <v>8</v>
      </c>
      <c r="C14" s="1210" t="s">
        <v>1112</v>
      </c>
      <c r="D14" s="1209">
        <v>17.379063</v>
      </c>
      <c r="E14" s="1209">
        <v>6.364407</v>
      </c>
      <c r="F14" s="1209">
        <v>7.968915</v>
      </c>
      <c r="G14" s="1208">
        <v>-63.3788829696975</v>
      </c>
      <c r="H14" s="1207">
        <v>25.21064413385254</v>
      </c>
    </row>
    <row r="15" spans="2:8" ht="15" customHeight="1">
      <c r="B15" s="1211">
        <v>9</v>
      </c>
      <c r="C15" s="1210" t="s">
        <v>1111</v>
      </c>
      <c r="D15" s="1209">
        <v>4.250623</v>
      </c>
      <c r="E15" s="1209">
        <v>17.800933999999998</v>
      </c>
      <c r="F15" s="1209">
        <v>5.388888</v>
      </c>
      <c r="G15" s="1208">
        <v>318.7841170576642</v>
      </c>
      <c r="H15" s="1207">
        <v>-69.72693680005779</v>
      </c>
    </row>
    <row r="16" spans="2:8" ht="15" customHeight="1">
      <c r="B16" s="1211">
        <v>10</v>
      </c>
      <c r="C16" s="1210" t="s">
        <v>1110</v>
      </c>
      <c r="D16" s="1209">
        <v>414.60081599999995</v>
      </c>
      <c r="E16" s="1209">
        <v>740.433173</v>
      </c>
      <c r="F16" s="1209">
        <v>515.819307</v>
      </c>
      <c r="G16" s="1208">
        <v>78.5894152702295</v>
      </c>
      <c r="H16" s="1207">
        <v>-30.335467695205494</v>
      </c>
    </row>
    <row r="17" spans="2:8" ht="15" customHeight="1">
      <c r="B17" s="1211">
        <v>11</v>
      </c>
      <c r="C17" s="1210" t="s">
        <v>1109</v>
      </c>
      <c r="D17" s="1209">
        <v>1380.296328</v>
      </c>
      <c r="E17" s="1209">
        <v>1485.717408</v>
      </c>
      <c r="F17" s="1209">
        <v>530.795699</v>
      </c>
      <c r="G17" s="1208">
        <v>7.637568677209444</v>
      </c>
      <c r="H17" s="1207">
        <v>-64.27344149419834</v>
      </c>
    </row>
    <row r="18" spans="2:8" ht="15" customHeight="1">
      <c r="B18" s="1211">
        <v>12</v>
      </c>
      <c r="C18" s="1210" t="s">
        <v>1072</v>
      </c>
      <c r="D18" s="1209">
        <v>354.86777500000005</v>
      </c>
      <c r="E18" s="1209">
        <v>436.66015400000003</v>
      </c>
      <c r="F18" s="1209">
        <v>256.08219</v>
      </c>
      <c r="G18" s="1208">
        <v>23.04869158660574</v>
      </c>
      <c r="H18" s="1207">
        <v>-41.35434899333635</v>
      </c>
    </row>
    <row r="19" spans="2:8" ht="15" customHeight="1">
      <c r="B19" s="1211">
        <v>13</v>
      </c>
      <c r="C19" s="1210" t="s">
        <v>1108</v>
      </c>
      <c r="D19" s="1209">
        <v>1.783673</v>
      </c>
      <c r="E19" s="1209">
        <v>7.208017000000001</v>
      </c>
      <c r="F19" s="1209">
        <v>7.732223</v>
      </c>
      <c r="G19" s="1208">
        <v>304.11089925115203</v>
      </c>
      <c r="H19" s="1207">
        <v>7.272541116370832</v>
      </c>
    </row>
    <row r="20" spans="2:8" ht="15" customHeight="1">
      <c r="B20" s="1211">
        <v>14</v>
      </c>
      <c r="C20" s="1210" t="s">
        <v>1107</v>
      </c>
      <c r="D20" s="1209">
        <v>1477.0790109999998</v>
      </c>
      <c r="E20" s="1209">
        <v>2392.1648</v>
      </c>
      <c r="F20" s="1209">
        <v>997.3960430000001</v>
      </c>
      <c r="G20" s="1208">
        <v>61.95239267400302</v>
      </c>
      <c r="H20" s="1207">
        <v>-58.30571359464866</v>
      </c>
    </row>
    <row r="21" spans="2:8" ht="15" customHeight="1">
      <c r="B21" s="1211">
        <v>15</v>
      </c>
      <c r="C21" s="1210" t="s">
        <v>1106</v>
      </c>
      <c r="D21" s="1209">
        <v>8010.550199</v>
      </c>
      <c r="E21" s="1209">
        <v>5393.16749</v>
      </c>
      <c r="F21" s="1209">
        <v>3500.03054</v>
      </c>
      <c r="G21" s="1208">
        <v>-32.67419395644936</v>
      </c>
      <c r="H21" s="1207">
        <v>-35.10250615265056</v>
      </c>
    </row>
    <row r="22" spans="2:8" ht="15" customHeight="1">
      <c r="B22" s="1211">
        <v>16</v>
      </c>
      <c r="C22" s="1210" t="s">
        <v>1105</v>
      </c>
      <c r="D22" s="1209">
        <v>0</v>
      </c>
      <c r="E22" s="1209">
        <v>0</v>
      </c>
      <c r="F22" s="1209">
        <v>0.134528</v>
      </c>
      <c r="G22" s="1208" t="s">
        <v>152</v>
      </c>
      <c r="H22" s="1212" t="s">
        <v>152</v>
      </c>
    </row>
    <row r="23" spans="2:8" ht="15" customHeight="1">
      <c r="B23" s="1211">
        <v>17</v>
      </c>
      <c r="C23" s="1210" t="s">
        <v>1104</v>
      </c>
      <c r="D23" s="1209">
        <v>1.13365</v>
      </c>
      <c r="E23" s="1209">
        <v>1.70878</v>
      </c>
      <c r="F23" s="1209">
        <v>1.521807</v>
      </c>
      <c r="G23" s="1208">
        <v>50.73258942354343</v>
      </c>
      <c r="H23" s="1207">
        <v>-10.941900069055123</v>
      </c>
    </row>
    <row r="24" spans="2:8" ht="15" customHeight="1">
      <c r="B24" s="1211">
        <v>18</v>
      </c>
      <c r="C24" s="1210" t="s">
        <v>1103</v>
      </c>
      <c r="D24" s="1209">
        <v>4.614634</v>
      </c>
      <c r="E24" s="1209">
        <v>10.286763</v>
      </c>
      <c r="F24" s="1209">
        <v>11.551212</v>
      </c>
      <c r="G24" s="1208">
        <v>122.91611859142026</v>
      </c>
      <c r="H24" s="1207">
        <v>12.292000894742088</v>
      </c>
    </row>
    <row r="25" spans="2:8" ht="15" customHeight="1">
      <c r="B25" s="1211">
        <v>19</v>
      </c>
      <c r="C25" s="1210" t="s">
        <v>1102</v>
      </c>
      <c r="D25" s="1209">
        <v>473.217583</v>
      </c>
      <c r="E25" s="1209">
        <v>1280.100641</v>
      </c>
      <c r="F25" s="1209">
        <v>152.715308</v>
      </c>
      <c r="G25" s="1208">
        <v>170.5099486973205</v>
      </c>
      <c r="H25" s="1207">
        <v>-88.07005456378019</v>
      </c>
    </row>
    <row r="26" spans="2:8" ht="15" customHeight="1">
      <c r="B26" s="1211">
        <v>20</v>
      </c>
      <c r="C26" s="1210" t="s">
        <v>1071</v>
      </c>
      <c r="D26" s="1209">
        <v>497.61592600000006</v>
      </c>
      <c r="E26" s="1209">
        <v>634.4754439999999</v>
      </c>
      <c r="F26" s="1209">
        <v>382.66192800000005</v>
      </c>
      <c r="G26" s="1208">
        <v>27.5030421755432</v>
      </c>
      <c r="H26" s="1207">
        <v>-39.6884573518656</v>
      </c>
    </row>
    <row r="27" spans="2:8" ht="15" customHeight="1">
      <c r="B27" s="1211">
        <v>21</v>
      </c>
      <c r="C27" s="1210" t="s">
        <v>1070</v>
      </c>
      <c r="D27" s="1209">
        <v>6.74732</v>
      </c>
      <c r="E27" s="1209">
        <v>7.661904999999999</v>
      </c>
      <c r="F27" s="1209">
        <v>9.302268999999999</v>
      </c>
      <c r="G27" s="1208">
        <v>13.55478916073342</v>
      </c>
      <c r="H27" s="1207">
        <v>21.40934924147456</v>
      </c>
    </row>
    <row r="28" spans="2:8" ht="15" customHeight="1">
      <c r="B28" s="1211">
        <v>22</v>
      </c>
      <c r="C28" s="1210" t="s">
        <v>1101</v>
      </c>
      <c r="D28" s="1209">
        <v>9.184958</v>
      </c>
      <c r="E28" s="1209">
        <v>5.6260390000000005</v>
      </c>
      <c r="F28" s="1209">
        <v>3.5838929999999998</v>
      </c>
      <c r="G28" s="1208">
        <v>-38.74725393409528</v>
      </c>
      <c r="H28" s="1207">
        <v>-36.298113112973454</v>
      </c>
    </row>
    <row r="29" spans="2:8" ht="15" customHeight="1">
      <c r="B29" s="1211">
        <v>23</v>
      </c>
      <c r="C29" s="1210" t="s">
        <v>1100</v>
      </c>
      <c r="D29" s="1209">
        <v>2.655113</v>
      </c>
      <c r="E29" s="1209">
        <v>0.44715000000000005</v>
      </c>
      <c r="F29" s="1209">
        <v>0.047227</v>
      </c>
      <c r="G29" s="1208">
        <v>-83.15890886753219</v>
      </c>
      <c r="H29" s="1207">
        <v>-89.43821983674383</v>
      </c>
    </row>
    <row r="30" spans="2:8" ht="15" customHeight="1">
      <c r="B30" s="1211">
        <v>24</v>
      </c>
      <c r="C30" s="1210" t="s">
        <v>1068</v>
      </c>
      <c r="D30" s="1209">
        <v>94.02001299999999</v>
      </c>
      <c r="E30" s="1209">
        <v>100.512451</v>
      </c>
      <c r="F30" s="1209">
        <v>26.883013</v>
      </c>
      <c r="G30" s="1208">
        <v>6.905378751649408</v>
      </c>
      <c r="H30" s="1207">
        <v>-73.25404690409948</v>
      </c>
    </row>
    <row r="31" spans="2:8" ht="15" customHeight="1">
      <c r="B31" s="1211">
        <v>25</v>
      </c>
      <c r="C31" s="1210" t="s">
        <v>1099</v>
      </c>
      <c r="D31" s="1209">
        <v>7667.296444</v>
      </c>
      <c r="E31" s="1209">
        <v>1814.4850810000003</v>
      </c>
      <c r="F31" s="1209">
        <v>9414.413548</v>
      </c>
      <c r="G31" s="1208">
        <v>-76.33474727040304</v>
      </c>
      <c r="H31" s="1207">
        <v>418.847669048429</v>
      </c>
    </row>
    <row r="32" spans="2:8" ht="15" customHeight="1">
      <c r="B32" s="1211">
        <v>26</v>
      </c>
      <c r="C32" s="1210" t="s">
        <v>1022</v>
      </c>
      <c r="D32" s="1209">
        <v>22.10022</v>
      </c>
      <c r="E32" s="1209">
        <v>29.90083</v>
      </c>
      <c r="F32" s="1209">
        <v>19.778925</v>
      </c>
      <c r="G32" s="1208">
        <v>35.2965264599176</v>
      </c>
      <c r="H32" s="1207">
        <v>-33.85158539077344</v>
      </c>
    </row>
    <row r="33" spans="2:8" ht="15" customHeight="1">
      <c r="B33" s="1211">
        <v>27</v>
      </c>
      <c r="C33" s="1210" t="s">
        <v>1021</v>
      </c>
      <c r="D33" s="1209">
        <v>0</v>
      </c>
      <c r="E33" s="1209">
        <v>0</v>
      </c>
      <c r="F33" s="1209">
        <v>0</v>
      </c>
      <c r="G33" s="1208" t="s">
        <v>152</v>
      </c>
      <c r="H33" s="1207" t="s">
        <v>152</v>
      </c>
    </row>
    <row r="34" spans="2:8" ht="15" customHeight="1">
      <c r="B34" s="1211">
        <v>28</v>
      </c>
      <c r="C34" s="1210" t="s">
        <v>1098</v>
      </c>
      <c r="D34" s="1209">
        <v>0.004421</v>
      </c>
      <c r="E34" s="1209">
        <v>41.078621000000005</v>
      </c>
      <c r="F34" s="1209">
        <v>1.198458</v>
      </c>
      <c r="G34" s="1208" t="s">
        <v>152</v>
      </c>
      <c r="H34" s="1207">
        <v>-97.08252621235752</v>
      </c>
    </row>
    <row r="35" spans="2:8" ht="15" customHeight="1">
      <c r="B35" s="1211">
        <v>29</v>
      </c>
      <c r="C35" s="1210" t="s">
        <v>1067</v>
      </c>
      <c r="D35" s="1209">
        <v>1446.9065300000002</v>
      </c>
      <c r="E35" s="1209">
        <v>2001.819452</v>
      </c>
      <c r="F35" s="1209">
        <v>1482.190532</v>
      </c>
      <c r="G35" s="1208">
        <v>38.35167721580467</v>
      </c>
      <c r="H35" s="1207">
        <v>-25.957831485793747</v>
      </c>
    </row>
    <row r="36" spans="2:8" ht="15" customHeight="1">
      <c r="B36" s="1211">
        <v>30</v>
      </c>
      <c r="C36" s="1210" t="s">
        <v>1019</v>
      </c>
      <c r="D36" s="1209">
        <v>1247.5174860000002</v>
      </c>
      <c r="E36" s="1209">
        <v>1360.992279</v>
      </c>
      <c r="F36" s="1209">
        <v>1641.221607</v>
      </c>
      <c r="G36" s="1208">
        <v>9.096048293787192</v>
      </c>
      <c r="H36" s="1207">
        <v>20.590074780284624</v>
      </c>
    </row>
    <row r="37" spans="2:8" ht="15" customHeight="1">
      <c r="B37" s="1211">
        <v>31</v>
      </c>
      <c r="C37" s="1210" t="s">
        <v>1065</v>
      </c>
      <c r="D37" s="1209">
        <v>168.419567</v>
      </c>
      <c r="E37" s="1209">
        <v>181.471812</v>
      </c>
      <c r="F37" s="1209">
        <v>162.681029</v>
      </c>
      <c r="G37" s="1208">
        <v>7.749838829593941</v>
      </c>
      <c r="H37" s="1207">
        <v>-10.354656622924992</v>
      </c>
    </row>
    <row r="38" spans="2:8" ht="15" customHeight="1">
      <c r="B38" s="1211">
        <v>32</v>
      </c>
      <c r="C38" s="1210" t="s">
        <v>1097</v>
      </c>
      <c r="D38" s="1209">
        <v>1698.7399599999999</v>
      </c>
      <c r="E38" s="1209">
        <v>2536.481345</v>
      </c>
      <c r="F38" s="1209">
        <v>1283.6845500000002</v>
      </c>
      <c r="G38" s="1208">
        <v>49.31545761718587</v>
      </c>
      <c r="H38" s="1207">
        <v>-49.39112986064559</v>
      </c>
    </row>
    <row r="39" spans="2:8" ht="15" customHeight="1">
      <c r="B39" s="1211">
        <v>33</v>
      </c>
      <c r="C39" s="1210" t="s">
        <v>1063</v>
      </c>
      <c r="D39" s="1209">
        <v>1340.836891</v>
      </c>
      <c r="E39" s="1209">
        <v>315.53794700000003</v>
      </c>
      <c r="F39" s="1209">
        <v>244.643867</v>
      </c>
      <c r="G39" s="1208">
        <v>-76.4670893888763</v>
      </c>
      <c r="H39" s="1207">
        <v>-22.46768753933739</v>
      </c>
    </row>
    <row r="40" spans="2:8" ht="15" customHeight="1">
      <c r="B40" s="1211">
        <v>34</v>
      </c>
      <c r="C40" s="1210" t="s">
        <v>1096</v>
      </c>
      <c r="D40" s="1209">
        <v>510.72575900000004</v>
      </c>
      <c r="E40" s="1209">
        <v>1044.014232</v>
      </c>
      <c r="F40" s="1209">
        <v>572.347514</v>
      </c>
      <c r="G40" s="1208">
        <v>104.41777482384632</v>
      </c>
      <c r="H40" s="1207">
        <v>-45.178188528755605</v>
      </c>
    </row>
    <row r="41" spans="2:8" ht="15" customHeight="1">
      <c r="B41" s="1211">
        <v>35</v>
      </c>
      <c r="C41" s="1210" t="s">
        <v>1095</v>
      </c>
      <c r="D41" s="1209">
        <v>205.743086</v>
      </c>
      <c r="E41" s="1209">
        <v>226.360953</v>
      </c>
      <c r="F41" s="1209">
        <v>155.751256</v>
      </c>
      <c r="G41" s="1208">
        <v>10.021171258216668</v>
      </c>
      <c r="H41" s="1207">
        <v>-31.193408608771847</v>
      </c>
    </row>
    <row r="42" spans="2:8" ht="15" customHeight="1">
      <c r="B42" s="1211">
        <v>36</v>
      </c>
      <c r="C42" s="1210" t="s">
        <v>1062</v>
      </c>
      <c r="D42" s="1209">
        <v>27.432716</v>
      </c>
      <c r="E42" s="1209">
        <v>48.569835</v>
      </c>
      <c r="F42" s="1209">
        <v>13.476101</v>
      </c>
      <c r="G42" s="1208">
        <v>77.05077032839182</v>
      </c>
      <c r="H42" s="1207">
        <v>-72.25417586862298</v>
      </c>
    </row>
    <row r="43" spans="2:8" ht="15" customHeight="1">
      <c r="B43" s="1211">
        <v>37</v>
      </c>
      <c r="C43" s="1210" t="s">
        <v>1015</v>
      </c>
      <c r="D43" s="1209">
        <v>447.797773</v>
      </c>
      <c r="E43" s="1209">
        <v>869.654226</v>
      </c>
      <c r="F43" s="1209">
        <v>575.486354</v>
      </c>
      <c r="G43" s="1208">
        <v>94.2069117882817</v>
      </c>
      <c r="H43" s="1207">
        <v>-33.8258428701064</v>
      </c>
    </row>
    <row r="44" spans="2:8" ht="15" customHeight="1">
      <c r="B44" s="1211">
        <v>38</v>
      </c>
      <c r="C44" s="1210" t="s">
        <v>1094</v>
      </c>
      <c r="D44" s="1209">
        <v>13.776936999999998</v>
      </c>
      <c r="E44" s="1209">
        <v>42.279532</v>
      </c>
      <c r="F44" s="1209">
        <v>64.615685</v>
      </c>
      <c r="G44" s="1208">
        <v>206.88629845661637</v>
      </c>
      <c r="H44" s="1207">
        <v>52.82970729193502</v>
      </c>
    </row>
    <row r="45" spans="2:8" ht="15" customHeight="1">
      <c r="B45" s="1211">
        <v>39</v>
      </c>
      <c r="C45" s="1210" t="s">
        <v>1093</v>
      </c>
      <c r="D45" s="1209">
        <v>2851.3816070000003</v>
      </c>
      <c r="E45" s="1209">
        <v>2995.791661</v>
      </c>
      <c r="F45" s="1209">
        <v>3363.495982</v>
      </c>
      <c r="G45" s="1208">
        <v>5.064564267563497</v>
      </c>
      <c r="H45" s="1207">
        <v>12.274028457548326</v>
      </c>
    </row>
    <row r="46" spans="2:8" ht="15" customHeight="1">
      <c r="B46" s="1211">
        <v>40</v>
      </c>
      <c r="C46" s="1210" t="s">
        <v>1092</v>
      </c>
      <c r="D46" s="1209">
        <v>43.486903999999996</v>
      </c>
      <c r="E46" s="1209">
        <v>272.470591</v>
      </c>
      <c r="F46" s="1209">
        <v>52.256403999999996</v>
      </c>
      <c r="G46" s="1208">
        <v>526.5578046209039</v>
      </c>
      <c r="H46" s="1207">
        <v>-80.82126815660631</v>
      </c>
    </row>
    <row r="47" spans="2:8" ht="15" customHeight="1">
      <c r="B47" s="1211">
        <v>41</v>
      </c>
      <c r="C47" s="1210" t="s">
        <v>1059</v>
      </c>
      <c r="D47" s="1209">
        <v>0.14796600000000001</v>
      </c>
      <c r="E47" s="1209">
        <v>17.120677999999998</v>
      </c>
      <c r="F47" s="1209">
        <v>2.031939</v>
      </c>
      <c r="G47" s="1208" t="s">
        <v>152</v>
      </c>
      <c r="H47" s="1207">
        <v>-88.13166744915125</v>
      </c>
    </row>
    <row r="48" spans="2:8" ht="15" customHeight="1">
      <c r="B48" s="1211">
        <v>42</v>
      </c>
      <c r="C48" s="1210" t="s">
        <v>1058</v>
      </c>
      <c r="D48" s="1209">
        <v>377.822447</v>
      </c>
      <c r="E48" s="1209">
        <v>350.07124400000004</v>
      </c>
      <c r="F48" s="1209">
        <v>346.85027599999995</v>
      </c>
      <c r="G48" s="1208">
        <v>-7.345038184033555</v>
      </c>
      <c r="H48" s="1207">
        <v>-0.9200892833117393</v>
      </c>
    </row>
    <row r="49" spans="2:8" ht="15" customHeight="1">
      <c r="B49" s="1211">
        <v>43</v>
      </c>
      <c r="C49" s="1210" t="s">
        <v>981</v>
      </c>
      <c r="D49" s="1209">
        <v>211.946203</v>
      </c>
      <c r="E49" s="1209">
        <v>340.90231600000004</v>
      </c>
      <c r="F49" s="1209">
        <v>699.87809</v>
      </c>
      <c r="G49" s="1208">
        <v>60.843794875627026</v>
      </c>
      <c r="H49" s="1207">
        <v>105.3016530401043</v>
      </c>
    </row>
    <row r="50" spans="2:8" ht="15" customHeight="1">
      <c r="B50" s="1211">
        <v>44</v>
      </c>
      <c r="C50" s="1210" t="s">
        <v>1091</v>
      </c>
      <c r="D50" s="1209">
        <v>53.174556</v>
      </c>
      <c r="E50" s="1209">
        <v>78.928778</v>
      </c>
      <c r="F50" s="1209">
        <v>98.695882</v>
      </c>
      <c r="G50" s="1208">
        <v>48.43335598326385</v>
      </c>
      <c r="H50" s="1207">
        <v>25.044229115013025</v>
      </c>
    </row>
    <row r="51" spans="2:8" ht="15" customHeight="1">
      <c r="B51" s="1211">
        <v>45</v>
      </c>
      <c r="C51" s="1210" t="s">
        <v>1090</v>
      </c>
      <c r="D51" s="1209">
        <v>4134.424481</v>
      </c>
      <c r="E51" s="1209">
        <v>11052.296080999999</v>
      </c>
      <c r="F51" s="1209">
        <v>3907.6130399999997</v>
      </c>
      <c r="G51" s="1208">
        <v>167.3236899547083</v>
      </c>
      <c r="H51" s="1207">
        <v>-64.64433262227224</v>
      </c>
    </row>
    <row r="52" spans="2:8" ht="15" customHeight="1">
      <c r="B52" s="1211">
        <v>46</v>
      </c>
      <c r="C52" s="1210" t="s">
        <v>1089</v>
      </c>
      <c r="D52" s="1209">
        <v>62.95044</v>
      </c>
      <c r="E52" s="1209">
        <v>190.91232499999998</v>
      </c>
      <c r="F52" s="1209">
        <v>18.150773</v>
      </c>
      <c r="G52" s="1208">
        <v>203.27401206409354</v>
      </c>
      <c r="H52" s="1207">
        <v>-90.4926132977533</v>
      </c>
    </row>
    <row r="53" spans="2:8" ht="15" customHeight="1">
      <c r="B53" s="1211">
        <v>47</v>
      </c>
      <c r="C53" s="1210" t="s">
        <v>1054</v>
      </c>
      <c r="D53" s="1209">
        <v>2.013841</v>
      </c>
      <c r="E53" s="1209">
        <v>0.287214</v>
      </c>
      <c r="F53" s="1209">
        <v>9.330265</v>
      </c>
      <c r="G53" s="1208">
        <v>-85.73800016982473</v>
      </c>
      <c r="H53" s="1207" t="s">
        <v>152</v>
      </c>
    </row>
    <row r="54" spans="2:8" ht="15" customHeight="1">
      <c r="B54" s="1211">
        <v>48</v>
      </c>
      <c r="C54" s="1210" t="s">
        <v>1053</v>
      </c>
      <c r="D54" s="1209">
        <v>328.435335</v>
      </c>
      <c r="E54" s="1209">
        <v>359.18415100000004</v>
      </c>
      <c r="F54" s="1209">
        <v>201.939077</v>
      </c>
      <c r="G54" s="1208">
        <v>9.362213112666467</v>
      </c>
      <c r="H54" s="1207">
        <v>-43.77839989938755</v>
      </c>
    </row>
    <row r="55" spans="2:8" ht="15" customHeight="1">
      <c r="B55" s="1211">
        <v>49</v>
      </c>
      <c r="C55" s="1210" t="s">
        <v>1088</v>
      </c>
      <c r="D55" s="1209">
        <v>63.135099</v>
      </c>
      <c r="E55" s="1209">
        <v>73.633592</v>
      </c>
      <c r="F55" s="1209">
        <v>68.94784200000001</v>
      </c>
      <c r="G55" s="1208">
        <v>16.628615724511647</v>
      </c>
      <c r="H55" s="1207">
        <v>-6.363603720432366</v>
      </c>
    </row>
    <row r="56" spans="2:8" ht="15" customHeight="1">
      <c r="B56" s="1211">
        <v>50</v>
      </c>
      <c r="C56" s="1210" t="s">
        <v>1087</v>
      </c>
      <c r="D56" s="1209">
        <v>198.54790200000002</v>
      </c>
      <c r="E56" s="1209">
        <v>226.131065</v>
      </c>
      <c r="F56" s="1209">
        <v>155.642995</v>
      </c>
      <c r="G56" s="1208">
        <v>13.89244747597482</v>
      </c>
      <c r="H56" s="1207">
        <v>-31.171334199482942</v>
      </c>
    </row>
    <row r="57" spans="2:8" ht="15" customHeight="1">
      <c r="B57" s="1211">
        <v>51</v>
      </c>
      <c r="C57" s="1210" t="s">
        <v>1086</v>
      </c>
      <c r="D57" s="1209">
        <v>770.4786869999999</v>
      </c>
      <c r="E57" s="1209">
        <v>1946.1581929999998</v>
      </c>
      <c r="F57" s="1209">
        <v>1782.850365</v>
      </c>
      <c r="G57" s="1208">
        <v>152.59078879621234</v>
      </c>
      <c r="H57" s="1207">
        <v>-8.391292577725196</v>
      </c>
    </row>
    <row r="58" spans="2:8" ht="15" customHeight="1">
      <c r="B58" s="1211">
        <v>52</v>
      </c>
      <c r="C58" s="1210" t="s">
        <v>1085</v>
      </c>
      <c r="D58" s="1209">
        <v>74.13423100000001</v>
      </c>
      <c r="E58" s="1209">
        <v>121.787073</v>
      </c>
      <c r="F58" s="1209">
        <v>49.357328</v>
      </c>
      <c r="G58" s="1208">
        <v>64.27913442576883</v>
      </c>
      <c r="H58" s="1207">
        <v>-59.472440888697605</v>
      </c>
    </row>
    <row r="59" spans="2:8" ht="15" customHeight="1">
      <c r="B59" s="1211">
        <v>53</v>
      </c>
      <c r="C59" s="1210" t="s">
        <v>1084</v>
      </c>
      <c r="D59" s="1209">
        <v>70.518708</v>
      </c>
      <c r="E59" s="1209">
        <v>53.75228500000001</v>
      </c>
      <c r="F59" s="1209">
        <v>28.219681</v>
      </c>
      <c r="G59" s="1208">
        <v>-23.775851083374917</v>
      </c>
      <c r="H59" s="1207">
        <v>-47.500499746196844</v>
      </c>
    </row>
    <row r="60" spans="2:8" ht="15" customHeight="1">
      <c r="B60" s="1211">
        <v>54</v>
      </c>
      <c r="C60" s="1210" t="s">
        <v>1004</v>
      </c>
      <c r="D60" s="1209">
        <v>335.798374</v>
      </c>
      <c r="E60" s="1209">
        <v>412.438554</v>
      </c>
      <c r="F60" s="1209">
        <v>214.84706699999998</v>
      </c>
      <c r="G60" s="1208">
        <v>22.823273110905532</v>
      </c>
      <c r="H60" s="1207">
        <v>-47.90810293646797</v>
      </c>
    </row>
    <row r="61" spans="2:8" ht="15" customHeight="1">
      <c r="B61" s="1211">
        <v>55</v>
      </c>
      <c r="C61" s="1210" t="s">
        <v>1083</v>
      </c>
      <c r="D61" s="1209">
        <v>912.901102</v>
      </c>
      <c r="E61" s="1209">
        <v>1267.2345729999997</v>
      </c>
      <c r="F61" s="1209">
        <v>910.14946</v>
      </c>
      <c r="G61" s="1208">
        <v>38.81400408255831</v>
      </c>
      <c r="H61" s="1207">
        <v>-28.178296316099633</v>
      </c>
    </row>
    <row r="62" spans="2:8" ht="15" customHeight="1">
      <c r="B62" s="1211">
        <v>56</v>
      </c>
      <c r="C62" s="1210" t="s">
        <v>1050</v>
      </c>
      <c r="D62" s="1209">
        <v>38.517234</v>
      </c>
      <c r="E62" s="1209">
        <v>28.899065</v>
      </c>
      <c r="F62" s="1209">
        <v>30.230523</v>
      </c>
      <c r="G62" s="1208">
        <v>-24.971079179777036</v>
      </c>
      <c r="H62" s="1207">
        <v>4.607270166007112</v>
      </c>
    </row>
    <row r="63" spans="2:8" ht="15" customHeight="1">
      <c r="B63" s="1211">
        <v>57</v>
      </c>
      <c r="C63" s="1210" t="s">
        <v>1049</v>
      </c>
      <c r="D63" s="1209">
        <v>1776.755522</v>
      </c>
      <c r="E63" s="1209">
        <v>1858.607831</v>
      </c>
      <c r="F63" s="1209">
        <v>1030.742428</v>
      </c>
      <c r="G63" s="1208">
        <v>4.606841402010289</v>
      </c>
      <c r="H63" s="1207">
        <v>-44.54223151285108</v>
      </c>
    </row>
    <row r="64" spans="2:8" ht="15" customHeight="1">
      <c r="B64" s="1211">
        <v>58</v>
      </c>
      <c r="C64" s="1210" t="s">
        <v>1082</v>
      </c>
      <c r="D64" s="1209">
        <v>150.921448</v>
      </c>
      <c r="E64" s="1209">
        <v>173.73099000000002</v>
      </c>
      <c r="F64" s="1209">
        <v>137.513487</v>
      </c>
      <c r="G64" s="1208">
        <v>15.113519186484353</v>
      </c>
      <c r="H64" s="1207">
        <v>-20.846886902561266</v>
      </c>
    </row>
    <row r="65" spans="2:8" ht="15" customHeight="1">
      <c r="B65" s="1211">
        <v>59</v>
      </c>
      <c r="C65" s="1210" t="s">
        <v>1081</v>
      </c>
      <c r="D65" s="1209">
        <v>0.195101</v>
      </c>
      <c r="E65" s="1209">
        <v>0.485843</v>
      </c>
      <c r="F65" s="1209">
        <v>0.654753</v>
      </c>
      <c r="G65" s="1208">
        <v>149.02127615952762</v>
      </c>
      <c r="H65" s="1207">
        <v>34.76637514588046</v>
      </c>
    </row>
    <row r="66" spans="2:8" ht="15" customHeight="1">
      <c r="B66" s="1211">
        <v>60</v>
      </c>
      <c r="C66" s="1210" t="s">
        <v>1047</v>
      </c>
      <c r="D66" s="1209">
        <v>577.327223</v>
      </c>
      <c r="E66" s="1209">
        <v>796.505668</v>
      </c>
      <c r="F66" s="1209">
        <v>373.194351</v>
      </c>
      <c r="G66" s="1208">
        <v>37.96433569528733</v>
      </c>
      <c r="H66" s="1207">
        <v>-53.146052062996745</v>
      </c>
    </row>
    <row r="67" spans="2:8" ht="15" customHeight="1">
      <c r="B67" s="1211">
        <v>61</v>
      </c>
      <c r="C67" s="1210" t="s">
        <v>1080</v>
      </c>
      <c r="D67" s="1209">
        <v>133.03624699999997</v>
      </c>
      <c r="E67" s="1209">
        <v>189.194772</v>
      </c>
      <c r="F67" s="1209">
        <v>192.312859</v>
      </c>
      <c r="G67" s="1208">
        <v>42.212950429968174</v>
      </c>
      <c r="H67" s="1207">
        <v>1.6480830664813482</v>
      </c>
    </row>
    <row r="68" spans="2:8" ht="15" customHeight="1">
      <c r="B68" s="1211">
        <v>62</v>
      </c>
      <c r="C68" s="1210" t="s">
        <v>1044</v>
      </c>
      <c r="D68" s="1209">
        <v>783.1788339999999</v>
      </c>
      <c r="E68" s="1209">
        <v>615.907173</v>
      </c>
      <c r="F68" s="1209">
        <v>661.5137709999999</v>
      </c>
      <c r="G68" s="1208">
        <v>-21.358041578534284</v>
      </c>
      <c r="H68" s="1207">
        <v>7.404784357008936</v>
      </c>
    </row>
    <row r="69" spans="2:8" ht="15" customHeight="1">
      <c r="B69" s="1211">
        <v>63</v>
      </c>
      <c r="C69" s="1210" t="s">
        <v>1079</v>
      </c>
      <c r="D69" s="1209">
        <v>156.875229</v>
      </c>
      <c r="E69" s="1209">
        <v>148.428876</v>
      </c>
      <c r="F69" s="1209">
        <v>107.31766100000002</v>
      </c>
      <c r="G69" s="1208">
        <v>-5.384121542860015</v>
      </c>
      <c r="H69" s="1207">
        <v>-27.697585609959063</v>
      </c>
    </row>
    <row r="70" spans="2:8" ht="15" customHeight="1">
      <c r="B70" s="1211">
        <v>64</v>
      </c>
      <c r="C70" s="1210" t="s">
        <v>1078</v>
      </c>
      <c r="D70" s="1209">
        <v>30.514916999999997</v>
      </c>
      <c r="E70" s="1209">
        <v>117.13691700000001</v>
      </c>
      <c r="F70" s="1209">
        <v>122.871778</v>
      </c>
      <c r="G70" s="1208">
        <v>283.8677227927575</v>
      </c>
      <c r="H70" s="1207">
        <v>4.895861310742873</v>
      </c>
    </row>
    <row r="71" spans="2:8" ht="15" customHeight="1">
      <c r="B71" s="1206"/>
      <c r="C71" s="1205" t="s">
        <v>915</v>
      </c>
      <c r="D71" s="1204">
        <v>14361.098339</v>
      </c>
      <c r="E71" s="1204">
        <v>20534.10914099998</v>
      </c>
      <c r="F71" s="1204">
        <v>15438.457463</v>
      </c>
      <c r="G71" s="1203">
        <v>42.98539719291463</v>
      </c>
      <c r="H71" s="1202">
        <v>-24.81603483749592</v>
      </c>
    </row>
    <row r="72" spans="2:8" ht="15" customHeight="1" thickBot="1">
      <c r="B72" s="1201"/>
      <c r="C72" s="1200" t="s">
        <v>914</v>
      </c>
      <c r="D72" s="1199">
        <v>61450.620429</v>
      </c>
      <c r="E72" s="1199">
        <v>71004.80576399999</v>
      </c>
      <c r="F72" s="1199">
        <v>54977.8</v>
      </c>
      <c r="G72" s="1198">
        <v>15.547932333687939</v>
      </c>
      <c r="H72" s="1197">
        <v>-22.571903750106273</v>
      </c>
    </row>
    <row r="73" ht="13.5" thickTop="1">
      <c r="B73" s="47" t="s">
        <v>912</v>
      </c>
    </row>
    <row r="75" spans="4:6" ht="12.75">
      <c r="D75" s="1196"/>
      <c r="E75" s="1196"/>
      <c r="F75" s="1196"/>
    </row>
    <row r="77" ht="12.75">
      <c r="D77" s="850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3.28125" style="1222" customWidth="1"/>
    <col min="2" max="2" width="4.8515625" style="1222" customWidth="1"/>
    <col min="3" max="3" width="6.140625" style="1222" customWidth="1"/>
    <col min="4" max="4" width="5.28125" style="1222" customWidth="1"/>
    <col min="5" max="5" width="26.140625" style="1222" customWidth="1"/>
    <col min="6" max="16384" width="9.140625" style="1222" customWidth="1"/>
  </cols>
  <sheetData>
    <row r="1" spans="1:13" ht="12.75">
      <c r="A1" s="1796" t="s">
        <v>1181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248"/>
    </row>
    <row r="2" spans="1:13" ht="15.75">
      <c r="A2" s="1797" t="s">
        <v>1180</v>
      </c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247"/>
    </row>
    <row r="3" spans="1:13" ht="13.5" thickBot="1">
      <c r="A3" s="1798" t="s">
        <v>1179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246"/>
    </row>
    <row r="4" spans="1:13" ht="13.5" thickTop="1">
      <c r="A4" s="1799" t="s">
        <v>610</v>
      </c>
      <c r="B4" s="1800"/>
      <c r="C4" s="1800"/>
      <c r="D4" s="1800"/>
      <c r="E4" s="1801"/>
      <c r="F4" s="1808" t="s">
        <v>56</v>
      </c>
      <c r="G4" s="1801"/>
      <c r="H4" s="1808" t="s">
        <v>57</v>
      </c>
      <c r="I4" s="1801"/>
      <c r="J4" s="1809" t="s">
        <v>1178</v>
      </c>
      <c r="K4" s="1811" t="s">
        <v>1177</v>
      </c>
      <c r="L4" s="1812"/>
      <c r="M4" s="1245"/>
    </row>
    <row r="5" spans="1:13" ht="12.75">
      <c r="A5" s="1802"/>
      <c r="B5" s="1803"/>
      <c r="C5" s="1803"/>
      <c r="D5" s="1803"/>
      <c r="E5" s="1804"/>
      <c r="F5" s="1806"/>
      <c r="G5" s="1807"/>
      <c r="H5" s="1806"/>
      <c r="I5" s="1807"/>
      <c r="J5" s="1810"/>
      <c r="K5" s="1813" t="s">
        <v>1176</v>
      </c>
      <c r="L5" s="1814"/>
      <c r="M5" s="1245"/>
    </row>
    <row r="6" spans="1:13" ht="12.75">
      <c r="A6" s="1805"/>
      <c r="B6" s="1806"/>
      <c r="C6" s="1806"/>
      <c r="D6" s="1806"/>
      <c r="E6" s="1807"/>
      <c r="F6" s="1244" t="s">
        <v>1175</v>
      </c>
      <c r="G6" s="1244" t="s">
        <v>103</v>
      </c>
      <c r="H6" s="1244" t="str">
        <f>F6</f>
        <v>5 Months </v>
      </c>
      <c r="I6" s="1244" t="s">
        <v>103</v>
      </c>
      <c r="J6" s="1244" t="str">
        <f>F6</f>
        <v>5 Months </v>
      </c>
      <c r="K6" s="1244" t="s">
        <v>1174</v>
      </c>
      <c r="L6" s="1243" t="s">
        <v>1173</v>
      </c>
      <c r="M6" s="1242"/>
    </row>
    <row r="7" spans="1:14" ht="12.75">
      <c r="A7" s="1233" t="s">
        <v>1172</v>
      </c>
      <c r="B7" s="1232"/>
      <c r="C7" s="1232"/>
      <c r="D7" s="1232"/>
      <c r="E7" s="1232"/>
      <c r="F7" s="1231">
        <v>50347.8</v>
      </c>
      <c r="G7" s="1231">
        <v>89721.50000000012</v>
      </c>
      <c r="H7" s="1231">
        <v>3610.3000000000175</v>
      </c>
      <c r="I7" s="1231">
        <v>108319.79999999999</v>
      </c>
      <c r="J7" s="1230">
        <v>148515.44999999995</v>
      </c>
      <c r="K7" s="1230">
        <v>-92.82927953157831</v>
      </c>
      <c r="L7" s="1241">
        <v>4013.659529678953</v>
      </c>
      <c r="M7" s="1238"/>
      <c r="N7" s="1240"/>
    </row>
    <row r="8" spans="1:13" ht="12.75">
      <c r="A8" s="1233"/>
      <c r="B8" s="1232" t="s">
        <v>1171</v>
      </c>
      <c r="C8" s="1232"/>
      <c r="D8" s="1232"/>
      <c r="E8" s="1232"/>
      <c r="F8" s="1517">
        <v>41423</v>
      </c>
      <c r="G8" s="1517">
        <v>100960.6</v>
      </c>
      <c r="H8" s="1517">
        <v>41495.5</v>
      </c>
      <c r="I8" s="1517">
        <v>98276.29999999999</v>
      </c>
      <c r="J8" s="1518">
        <v>28193.65</v>
      </c>
      <c r="K8" s="1518">
        <v>0.17502353764815837</v>
      </c>
      <c r="L8" s="1519">
        <v>-32.05612656794109</v>
      </c>
      <c r="M8" s="1224"/>
    </row>
    <row r="9" spans="1:13" ht="12.75">
      <c r="A9" s="1233"/>
      <c r="B9" s="1232"/>
      <c r="C9" s="1232" t="s">
        <v>1169</v>
      </c>
      <c r="D9" s="1232"/>
      <c r="E9" s="1232"/>
      <c r="F9" s="1517">
        <v>0</v>
      </c>
      <c r="G9" s="1517">
        <v>0</v>
      </c>
      <c r="H9" s="1517">
        <v>0</v>
      </c>
      <c r="I9" s="1517">
        <v>0</v>
      </c>
      <c r="J9" s="1518">
        <v>0</v>
      </c>
      <c r="K9" s="1518" t="s">
        <v>152</v>
      </c>
      <c r="L9" s="1519" t="s">
        <v>152</v>
      </c>
      <c r="M9" s="1224"/>
    </row>
    <row r="10" spans="1:13" ht="12.75">
      <c r="A10" s="1233"/>
      <c r="B10" s="1232"/>
      <c r="C10" s="1232" t="s">
        <v>1140</v>
      </c>
      <c r="D10" s="1232"/>
      <c r="E10" s="1232"/>
      <c r="F10" s="1517">
        <v>41423</v>
      </c>
      <c r="G10" s="1517">
        <v>100960.6</v>
      </c>
      <c r="H10" s="1517">
        <v>41495.5</v>
      </c>
      <c r="I10" s="1517">
        <v>98276.29999999999</v>
      </c>
      <c r="J10" s="1518">
        <v>28193.65</v>
      </c>
      <c r="K10" s="1518">
        <v>0.17502353764815837</v>
      </c>
      <c r="L10" s="1519">
        <v>-32.05612656794109</v>
      </c>
      <c r="M10" s="1224"/>
    </row>
    <row r="11" spans="1:13" ht="12.75">
      <c r="A11" s="1233"/>
      <c r="B11" s="1232" t="s">
        <v>1170</v>
      </c>
      <c r="C11" s="1232"/>
      <c r="D11" s="1232"/>
      <c r="E11" s="1232"/>
      <c r="F11" s="1517">
        <v>-264590.5</v>
      </c>
      <c r="G11" s="1517">
        <v>-696373.2999999999</v>
      </c>
      <c r="H11" s="1517">
        <v>-311644</v>
      </c>
      <c r="I11" s="1517">
        <v>-761773</v>
      </c>
      <c r="J11" s="1518">
        <v>-210221.40000000002</v>
      </c>
      <c r="K11" s="1518">
        <v>17.783518304701033</v>
      </c>
      <c r="L11" s="1519">
        <v>-32.54437755900963</v>
      </c>
      <c r="M11" s="1224"/>
    </row>
    <row r="12" spans="1:13" ht="12.75">
      <c r="A12" s="1233"/>
      <c r="B12" s="1232"/>
      <c r="C12" s="1232" t="s">
        <v>1169</v>
      </c>
      <c r="D12" s="1232"/>
      <c r="E12" s="1232"/>
      <c r="F12" s="1517">
        <v>-48377.7</v>
      </c>
      <c r="G12" s="1517">
        <v>-132976.4</v>
      </c>
      <c r="H12" s="1517">
        <v>-49835.8</v>
      </c>
      <c r="I12" s="1517">
        <v>-112044.59999999999</v>
      </c>
      <c r="J12" s="1518">
        <v>-18349.4</v>
      </c>
      <c r="K12" s="1518">
        <v>3.0139919839099463</v>
      </c>
      <c r="L12" s="1519">
        <v>-63.18028405282949</v>
      </c>
      <c r="M12" s="1224"/>
    </row>
    <row r="13" spans="1:13" ht="12.75">
      <c r="A13" s="1233"/>
      <c r="B13" s="1232"/>
      <c r="C13" s="1232" t="s">
        <v>1140</v>
      </c>
      <c r="D13" s="1232"/>
      <c r="E13" s="1232"/>
      <c r="F13" s="1517">
        <v>-216212.8</v>
      </c>
      <c r="G13" s="1517">
        <v>-563396.8999999999</v>
      </c>
      <c r="H13" s="1517">
        <v>-261808.2</v>
      </c>
      <c r="I13" s="1517">
        <v>-649728.4</v>
      </c>
      <c r="J13" s="1518">
        <v>-191872</v>
      </c>
      <c r="K13" s="1518">
        <v>21.088205693649982</v>
      </c>
      <c r="L13" s="1519">
        <v>-26.712761479586973</v>
      </c>
      <c r="M13" s="1224"/>
    </row>
    <row r="14" spans="1:13" ht="12.75">
      <c r="A14" s="1233"/>
      <c r="B14" s="1232" t="s">
        <v>1168</v>
      </c>
      <c r="C14" s="1232"/>
      <c r="D14" s="1232"/>
      <c r="E14" s="1232"/>
      <c r="F14" s="1517">
        <v>-223167.49999999997</v>
      </c>
      <c r="G14" s="1517">
        <v>-595412.7</v>
      </c>
      <c r="H14" s="1517">
        <v>-270148.5</v>
      </c>
      <c r="I14" s="1517">
        <v>-663496.7000000001</v>
      </c>
      <c r="J14" s="1518">
        <v>-182027.75</v>
      </c>
      <c r="K14" s="1518">
        <v>21.051900478340272</v>
      </c>
      <c r="L14" s="1519">
        <v>-32.61937415902736</v>
      </c>
      <c r="M14" s="1224"/>
    </row>
    <row r="15" spans="1:13" ht="12.75">
      <c r="A15" s="1233"/>
      <c r="B15" s="1232" t="s">
        <v>1167</v>
      </c>
      <c r="C15" s="1232"/>
      <c r="D15" s="1232"/>
      <c r="E15" s="1232"/>
      <c r="F15" s="1517">
        <v>7059.000000000007</v>
      </c>
      <c r="G15" s="1517">
        <v>20882.200000000004</v>
      </c>
      <c r="H15" s="1517">
        <v>5306.0999999999985</v>
      </c>
      <c r="I15" s="1517">
        <v>27617.499999999996</v>
      </c>
      <c r="J15" s="1518">
        <v>3040.0999999999967</v>
      </c>
      <c r="K15" s="1518">
        <v>-24.832129196770182</v>
      </c>
      <c r="L15" s="1519">
        <v>-42.705565292776285</v>
      </c>
      <c r="M15" s="1224"/>
    </row>
    <row r="16" spans="1:13" ht="12.75">
      <c r="A16" s="1233"/>
      <c r="B16" s="1232"/>
      <c r="C16" s="1232" t="s">
        <v>1166</v>
      </c>
      <c r="D16" s="1232"/>
      <c r="E16" s="1232"/>
      <c r="F16" s="1517">
        <v>48682.50000000001</v>
      </c>
      <c r="G16" s="1517">
        <v>125061.2</v>
      </c>
      <c r="H16" s="1517">
        <v>56526.7</v>
      </c>
      <c r="I16" s="1517">
        <v>149288.4</v>
      </c>
      <c r="J16" s="1518">
        <v>56079.899999999994</v>
      </c>
      <c r="K16" s="1518">
        <v>16.112976942433093</v>
      </c>
      <c r="L16" s="1519">
        <v>-0.7904229328795083</v>
      </c>
      <c r="M16" s="1224"/>
    </row>
    <row r="17" spans="1:13" ht="12.75">
      <c r="A17" s="1233"/>
      <c r="B17" s="1232"/>
      <c r="C17" s="1232"/>
      <c r="D17" s="1232" t="s">
        <v>1163</v>
      </c>
      <c r="E17" s="1232"/>
      <c r="F17" s="1517">
        <v>19538.5</v>
      </c>
      <c r="G17" s="1517">
        <v>46374.9</v>
      </c>
      <c r="H17" s="1517">
        <v>20496.8</v>
      </c>
      <c r="I17" s="1517">
        <v>53428.6</v>
      </c>
      <c r="J17" s="1518">
        <v>17359.899999999998</v>
      </c>
      <c r="K17" s="1518">
        <v>4.904675384497281</v>
      </c>
      <c r="L17" s="1519">
        <v>-15.304340189688148</v>
      </c>
      <c r="M17" s="1224"/>
    </row>
    <row r="18" spans="1:13" ht="12.75">
      <c r="A18" s="1233"/>
      <c r="B18" s="1232"/>
      <c r="C18" s="1232"/>
      <c r="D18" s="1232" t="s">
        <v>1165</v>
      </c>
      <c r="E18" s="1232"/>
      <c r="F18" s="1517">
        <v>7846.200000000001</v>
      </c>
      <c r="G18" s="1517">
        <v>24352.800000000003</v>
      </c>
      <c r="H18" s="1517">
        <v>10922.300000000001</v>
      </c>
      <c r="I18" s="1517">
        <v>32481.100000000006</v>
      </c>
      <c r="J18" s="1518">
        <v>16170</v>
      </c>
      <c r="K18" s="1518">
        <v>39.204965460987495</v>
      </c>
      <c r="L18" s="1519">
        <v>48.04574128159817</v>
      </c>
      <c r="M18" s="1224"/>
    </row>
    <row r="19" spans="1:13" ht="12.75">
      <c r="A19" s="1233"/>
      <c r="B19" s="1232"/>
      <c r="C19" s="1232"/>
      <c r="D19" s="1232" t="s">
        <v>1140</v>
      </c>
      <c r="E19" s="1232"/>
      <c r="F19" s="1517">
        <v>21297.8</v>
      </c>
      <c r="G19" s="1517">
        <v>54333.5</v>
      </c>
      <c r="H19" s="1517">
        <v>25107.600000000002</v>
      </c>
      <c r="I19" s="1517">
        <v>63378.7</v>
      </c>
      <c r="J19" s="1518">
        <v>22549.999999999996</v>
      </c>
      <c r="K19" s="1518">
        <v>17.888232587403408</v>
      </c>
      <c r="L19" s="1519">
        <v>-10.186557058420576</v>
      </c>
      <c r="M19" s="1224"/>
    </row>
    <row r="20" spans="1:13" ht="12.75">
      <c r="A20" s="1233"/>
      <c r="B20" s="1232"/>
      <c r="C20" s="1232" t="s">
        <v>1164</v>
      </c>
      <c r="D20" s="1232"/>
      <c r="E20" s="1232"/>
      <c r="F20" s="1517">
        <v>-41623.5</v>
      </c>
      <c r="G20" s="1517">
        <v>-104179</v>
      </c>
      <c r="H20" s="1517">
        <v>-51220.600000000006</v>
      </c>
      <c r="I20" s="1517">
        <v>-121670.90000000001</v>
      </c>
      <c r="J20" s="1518">
        <v>-53039.8</v>
      </c>
      <c r="K20" s="1518">
        <v>23.056926976347512</v>
      </c>
      <c r="L20" s="1519">
        <v>3.551695997313587</v>
      </c>
      <c r="M20" s="1224"/>
    </row>
    <row r="21" spans="1:13" ht="12.75">
      <c r="A21" s="1233"/>
      <c r="B21" s="1232"/>
      <c r="C21" s="1232"/>
      <c r="D21" s="1232" t="s">
        <v>191</v>
      </c>
      <c r="E21" s="1232"/>
      <c r="F21" s="1517">
        <v>-16857.3</v>
      </c>
      <c r="G21" s="1517">
        <v>-39822</v>
      </c>
      <c r="H21" s="1517">
        <v>-18434.4</v>
      </c>
      <c r="I21" s="1517">
        <v>-43996.3</v>
      </c>
      <c r="J21" s="1518">
        <v>-17241.699999999997</v>
      </c>
      <c r="K21" s="1518">
        <v>9.355590752967586</v>
      </c>
      <c r="L21" s="1519">
        <v>-6.469969188039784</v>
      </c>
      <c r="M21" s="1224"/>
    </row>
    <row r="22" spans="1:13" ht="12.75">
      <c r="A22" s="1233"/>
      <c r="B22" s="1232"/>
      <c r="C22" s="1232"/>
      <c r="D22" s="1232" t="s">
        <v>1163</v>
      </c>
      <c r="E22" s="1232"/>
      <c r="F22" s="1517">
        <v>-17642.7</v>
      </c>
      <c r="G22" s="1517">
        <v>-42175.6</v>
      </c>
      <c r="H22" s="1517">
        <v>-22875.3</v>
      </c>
      <c r="I22" s="1517">
        <v>-53190.2</v>
      </c>
      <c r="J22" s="1518">
        <v>-23653</v>
      </c>
      <c r="K22" s="1518">
        <v>29.658725705249168</v>
      </c>
      <c r="L22" s="1519">
        <v>3.3997368340524616</v>
      </c>
      <c r="M22" s="1224"/>
    </row>
    <row r="23" spans="1:13" ht="12.75">
      <c r="A23" s="1233"/>
      <c r="B23" s="1232"/>
      <c r="C23" s="1232"/>
      <c r="D23" s="1232"/>
      <c r="E23" s="1239" t="s">
        <v>1162</v>
      </c>
      <c r="F23" s="1517">
        <v>-6579.5</v>
      </c>
      <c r="G23" s="1517">
        <v>-15121.3</v>
      </c>
      <c r="H23" s="1517">
        <v>-7497.200000000001</v>
      </c>
      <c r="I23" s="1517">
        <v>-17065.4</v>
      </c>
      <c r="J23" s="1518">
        <v>-7440.299999999999</v>
      </c>
      <c r="K23" s="1518">
        <v>13.94786837905616</v>
      </c>
      <c r="L23" s="1519">
        <v>-0.758950008003012</v>
      </c>
      <c r="M23" s="1224"/>
    </row>
    <row r="24" spans="1:13" ht="12.75">
      <c r="A24" s="1233"/>
      <c r="B24" s="1232"/>
      <c r="C24" s="1232"/>
      <c r="D24" s="1232" t="s">
        <v>1161</v>
      </c>
      <c r="E24" s="1232"/>
      <c r="F24" s="1517">
        <v>-658.3</v>
      </c>
      <c r="G24" s="1517">
        <v>-1625.6999999999998</v>
      </c>
      <c r="H24" s="1517">
        <v>-1138.8</v>
      </c>
      <c r="I24" s="1517">
        <v>-1974.8000000000002</v>
      </c>
      <c r="J24" s="1518">
        <v>-1283.2</v>
      </c>
      <c r="K24" s="1518">
        <v>72.99103752088715</v>
      </c>
      <c r="L24" s="1519">
        <v>12.680014049877073</v>
      </c>
      <c r="M24" s="1224"/>
    </row>
    <row r="25" spans="1:13" ht="12.75">
      <c r="A25" s="1233"/>
      <c r="B25" s="1232"/>
      <c r="C25" s="1232"/>
      <c r="D25" s="1232" t="s">
        <v>1140</v>
      </c>
      <c r="E25" s="1232"/>
      <c r="F25" s="1517">
        <v>-6465.2</v>
      </c>
      <c r="G25" s="1517">
        <v>-20555.7</v>
      </c>
      <c r="H25" s="1517">
        <v>-8772.1</v>
      </c>
      <c r="I25" s="1517">
        <v>-22509.600000000002</v>
      </c>
      <c r="J25" s="1518">
        <v>-10861.9</v>
      </c>
      <c r="K25" s="1518">
        <v>35.68180412052217</v>
      </c>
      <c r="L25" s="1519">
        <v>23.823257828798106</v>
      </c>
      <c r="M25" s="1224"/>
    </row>
    <row r="26" spans="1:13" ht="12.75">
      <c r="A26" s="1233"/>
      <c r="B26" s="1232" t="s">
        <v>1160</v>
      </c>
      <c r="C26" s="1232"/>
      <c r="D26" s="1232"/>
      <c r="E26" s="1232"/>
      <c r="F26" s="1517">
        <v>-216108.49999999997</v>
      </c>
      <c r="G26" s="1517">
        <v>-574530.5</v>
      </c>
      <c r="H26" s="1517">
        <v>-264842.4</v>
      </c>
      <c r="I26" s="1517">
        <v>-635879.2000000001</v>
      </c>
      <c r="J26" s="1518">
        <v>-178987.65000000002</v>
      </c>
      <c r="K26" s="1518">
        <v>22.550663208527226</v>
      </c>
      <c r="L26" s="1519">
        <v>-32.41729798551894</v>
      </c>
      <c r="M26" s="1224"/>
    </row>
    <row r="27" spans="1:13" ht="12.75">
      <c r="A27" s="1233"/>
      <c r="B27" s="1232" t="s">
        <v>1159</v>
      </c>
      <c r="C27" s="1232"/>
      <c r="D27" s="1232"/>
      <c r="E27" s="1232"/>
      <c r="F27" s="1517">
        <v>11053.099999999999</v>
      </c>
      <c r="G27" s="1517">
        <v>32751.699999999997</v>
      </c>
      <c r="H27" s="1517">
        <v>9804.199999999999</v>
      </c>
      <c r="I27" s="1517">
        <v>34242.5</v>
      </c>
      <c r="J27" s="1518">
        <v>12008.1</v>
      </c>
      <c r="K27" s="1518">
        <v>-11.299092562267603</v>
      </c>
      <c r="L27" s="1519">
        <v>22.479141592378795</v>
      </c>
      <c r="M27" s="1224"/>
    </row>
    <row r="28" spans="1:13" ht="12.75">
      <c r="A28" s="1233"/>
      <c r="B28" s="1232"/>
      <c r="C28" s="1232" t="s">
        <v>1158</v>
      </c>
      <c r="D28" s="1232"/>
      <c r="E28" s="1232"/>
      <c r="F28" s="1517">
        <v>13754.5</v>
      </c>
      <c r="G28" s="1517">
        <v>39539.799999999996</v>
      </c>
      <c r="H28" s="1517">
        <v>12169.099999999999</v>
      </c>
      <c r="I28" s="1517">
        <v>42831.5</v>
      </c>
      <c r="J28" s="1518">
        <v>16021.900000000001</v>
      </c>
      <c r="K28" s="1518">
        <v>-11.526409538696427</v>
      </c>
      <c r="L28" s="1519">
        <v>31.6605172116262</v>
      </c>
      <c r="M28" s="1224"/>
    </row>
    <row r="29" spans="1:13" ht="12.75">
      <c r="A29" s="1233"/>
      <c r="B29" s="1232"/>
      <c r="C29" s="1232" t="s">
        <v>1157</v>
      </c>
      <c r="D29" s="1232"/>
      <c r="E29" s="1232"/>
      <c r="F29" s="1517">
        <v>-2701.3999999999996</v>
      </c>
      <c r="G29" s="1517">
        <v>-6788.1</v>
      </c>
      <c r="H29" s="1517">
        <v>-2364.9</v>
      </c>
      <c r="I29" s="1517">
        <v>-8589</v>
      </c>
      <c r="J29" s="1518">
        <v>-4013.8</v>
      </c>
      <c r="K29" s="1518">
        <v>-12.456504034944828</v>
      </c>
      <c r="L29" s="1519">
        <v>69.72387838809252</v>
      </c>
      <c r="M29" s="1224"/>
    </row>
    <row r="30" spans="1:13" ht="12.75">
      <c r="A30" s="1233"/>
      <c r="B30" s="1232" t="s">
        <v>1156</v>
      </c>
      <c r="C30" s="1232"/>
      <c r="D30" s="1232"/>
      <c r="E30" s="1232"/>
      <c r="F30" s="1517">
        <v>-205055.4</v>
      </c>
      <c r="G30" s="1517">
        <v>-541778.7999999999</v>
      </c>
      <c r="H30" s="1517">
        <v>-255038.2</v>
      </c>
      <c r="I30" s="1517">
        <v>-601636.7000000001</v>
      </c>
      <c r="J30" s="1518">
        <v>-166979.55000000005</v>
      </c>
      <c r="K30" s="1518">
        <v>24.375266391423978</v>
      </c>
      <c r="L30" s="1519">
        <v>-34.52763154696039</v>
      </c>
      <c r="M30" s="1224"/>
    </row>
    <row r="31" spans="1:13" ht="12.75">
      <c r="A31" s="1233"/>
      <c r="B31" s="1232" t="s">
        <v>1155</v>
      </c>
      <c r="C31" s="1232"/>
      <c r="D31" s="1232"/>
      <c r="E31" s="1232"/>
      <c r="F31" s="1517">
        <v>255403.2</v>
      </c>
      <c r="G31" s="1517">
        <v>631500.3000000002</v>
      </c>
      <c r="H31" s="1517">
        <v>258648.50000000003</v>
      </c>
      <c r="I31" s="1517">
        <v>709956.5</v>
      </c>
      <c r="J31" s="1518">
        <v>315494.99999999994</v>
      </c>
      <c r="K31" s="1518">
        <v>1.2706575328735141</v>
      </c>
      <c r="L31" s="1519">
        <v>21.97828326860582</v>
      </c>
      <c r="M31" s="1224"/>
    </row>
    <row r="32" spans="1:13" ht="12.75">
      <c r="A32" s="1233"/>
      <c r="B32" s="1232"/>
      <c r="C32" s="1232" t="s">
        <v>1154</v>
      </c>
      <c r="D32" s="1232"/>
      <c r="E32" s="1232"/>
      <c r="F32" s="1517">
        <v>256524.5</v>
      </c>
      <c r="G32" s="1517">
        <v>634854.8</v>
      </c>
      <c r="H32" s="1517">
        <v>259525.7</v>
      </c>
      <c r="I32" s="1517">
        <v>712522.2</v>
      </c>
      <c r="J32" s="1518">
        <v>316473.69999999995</v>
      </c>
      <c r="K32" s="1518">
        <v>1.1699467302343578</v>
      </c>
      <c r="L32" s="1519">
        <v>21.94310621260243</v>
      </c>
      <c r="M32" s="1224"/>
    </row>
    <row r="33" spans="1:13" ht="12.75">
      <c r="A33" s="1233"/>
      <c r="B33" s="1232"/>
      <c r="C33" s="1232"/>
      <c r="D33" s="1232" t="s">
        <v>1153</v>
      </c>
      <c r="E33" s="1232"/>
      <c r="F33" s="1517">
        <v>18703.399999999998</v>
      </c>
      <c r="G33" s="1517">
        <v>48519.8</v>
      </c>
      <c r="H33" s="1517">
        <v>15760.900000000001</v>
      </c>
      <c r="I33" s="1517">
        <v>52855.40000000001</v>
      </c>
      <c r="J33" s="1518">
        <v>27036.9</v>
      </c>
      <c r="K33" s="1518">
        <v>-15.73243367516065</v>
      </c>
      <c r="L33" s="1519">
        <v>71.54413770787201</v>
      </c>
      <c r="M33" s="1224"/>
    </row>
    <row r="34" spans="1:13" ht="12.75">
      <c r="A34" s="1233"/>
      <c r="B34" s="1232"/>
      <c r="C34" s="1232"/>
      <c r="D34" s="1232" t="s">
        <v>1152</v>
      </c>
      <c r="E34" s="1232"/>
      <c r="F34" s="1517">
        <v>221177.2</v>
      </c>
      <c r="G34" s="1517">
        <v>543294.1000000001</v>
      </c>
      <c r="H34" s="1517">
        <v>227203.7</v>
      </c>
      <c r="I34" s="1517">
        <v>617278.8</v>
      </c>
      <c r="J34" s="1518">
        <v>271371.2</v>
      </c>
      <c r="K34" s="1518">
        <v>2.724738354586279</v>
      </c>
      <c r="L34" s="1519">
        <v>19.439604196586572</v>
      </c>
      <c r="M34" s="1224"/>
    </row>
    <row r="35" spans="1:13" ht="12.75">
      <c r="A35" s="1233"/>
      <c r="B35" s="1232"/>
      <c r="C35" s="1232"/>
      <c r="D35" s="1232" t="s">
        <v>1151</v>
      </c>
      <c r="E35" s="1232"/>
      <c r="F35" s="1517">
        <v>16643.9</v>
      </c>
      <c r="G35" s="1517">
        <v>41373.1</v>
      </c>
      <c r="H35" s="1517">
        <v>16561.1</v>
      </c>
      <c r="I35" s="1517">
        <v>42388</v>
      </c>
      <c r="J35" s="1518">
        <v>18065.6</v>
      </c>
      <c r="K35" s="1518">
        <v>-0.4974795570749819</v>
      </c>
      <c r="L35" s="1519">
        <v>9.08454148577087</v>
      </c>
      <c r="M35" s="1224"/>
    </row>
    <row r="36" spans="1:13" ht="12.75">
      <c r="A36" s="1233"/>
      <c r="B36" s="1232"/>
      <c r="C36" s="1232"/>
      <c r="D36" s="1232" t="s">
        <v>1150</v>
      </c>
      <c r="E36" s="1232"/>
      <c r="F36" s="1517">
        <v>0</v>
      </c>
      <c r="G36" s="1517">
        <v>1667.8</v>
      </c>
      <c r="H36" s="1517">
        <v>0</v>
      </c>
      <c r="I36" s="1517">
        <v>0</v>
      </c>
      <c r="J36" s="1518">
        <v>0</v>
      </c>
      <c r="K36" s="1518" t="s">
        <v>152</v>
      </c>
      <c r="L36" s="1519" t="s">
        <v>152</v>
      </c>
      <c r="M36" s="1224"/>
    </row>
    <row r="37" spans="1:13" ht="12.75">
      <c r="A37" s="1233"/>
      <c r="B37" s="1232"/>
      <c r="C37" s="1232" t="s">
        <v>1149</v>
      </c>
      <c r="D37" s="1232"/>
      <c r="E37" s="1232"/>
      <c r="F37" s="1517">
        <v>-1121.3</v>
      </c>
      <c r="G37" s="1517">
        <v>-3354.5</v>
      </c>
      <c r="H37" s="1517">
        <v>-877.2</v>
      </c>
      <c r="I37" s="1517">
        <v>-2565.7</v>
      </c>
      <c r="J37" s="1518">
        <v>-978.7</v>
      </c>
      <c r="K37" s="1518">
        <v>-21.76937483278337</v>
      </c>
      <c r="L37" s="1519">
        <v>11.57090743274054</v>
      </c>
      <c r="M37" s="1224"/>
    </row>
    <row r="38" spans="1:13" ht="12.75">
      <c r="A38" s="1237" t="s">
        <v>1148</v>
      </c>
      <c r="B38" s="1236" t="s">
        <v>1147</v>
      </c>
      <c r="C38" s="1236"/>
      <c r="D38" s="1236"/>
      <c r="E38" s="1236"/>
      <c r="F38" s="1520">
        <v>7223.799999999999</v>
      </c>
      <c r="G38" s="1520">
        <v>17063.5</v>
      </c>
      <c r="H38" s="1520">
        <v>4737.200000000001</v>
      </c>
      <c r="I38" s="1520">
        <v>14811.4</v>
      </c>
      <c r="J38" s="1521">
        <v>6778.4</v>
      </c>
      <c r="K38" s="1521">
        <v>-34.42232619950717</v>
      </c>
      <c r="L38" s="1522">
        <v>43.08874440597819</v>
      </c>
      <c r="M38" s="1224"/>
    </row>
    <row r="39" spans="1:13" ht="12.75">
      <c r="A39" s="1235" t="s">
        <v>1146</v>
      </c>
      <c r="B39" s="1235"/>
      <c r="C39" s="1234"/>
      <c r="D39" s="1234"/>
      <c r="E39" s="1234"/>
      <c r="F39" s="1523">
        <v>57571.59999999999</v>
      </c>
      <c r="G39" s="1523">
        <v>106785.00000000012</v>
      </c>
      <c r="H39" s="1523">
        <v>8347.50000000003</v>
      </c>
      <c r="I39" s="1523">
        <v>123131.20000000001</v>
      </c>
      <c r="J39" s="1524">
        <v>155293.84999999992</v>
      </c>
      <c r="K39" s="1524">
        <v>-85.5006635215974</v>
      </c>
      <c r="L39" s="1525">
        <v>1760.3635819107442</v>
      </c>
      <c r="M39" s="1526"/>
    </row>
    <row r="40" spans="1:13" ht="12.75">
      <c r="A40" s="1233" t="s">
        <v>1145</v>
      </c>
      <c r="B40" s="1232" t="s">
        <v>1144</v>
      </c>
      <c r="C40" s="1232"/>
      <c r="D40" s="1232"/>
      <c r="E40" s="1232"/>
      <c r="F40" s="1517">
        <v>12815.329999999996</v>
      </c>
      <c r="G40" s="1517">
        <v>11147.969999999998</v>
      </c>
      <c r="H40" s="1517">
        <v>16388.019999999997</v>
      </c>
      <c r="I40" s="1517">
        <v>17720.65000000001</v>
      </c>
      <c r="J40" s="1518">
        <v>2329.9399999999987</v>
      </c>
      <c r="K40" s="1518">
        <v>27.87825206217866</v>
      </c>
      <c r="L40" s="1519">
        <v>-85.78266318932977</v>
      </c>
      <c r="M40" s="1224"/>
    </row>
    <row r="41" spans="1:13" ht="12.75">
      <c r="A41" s="1233"/>
      <c r="B41" s="1232" t="s">
        <v>1143</v>
      </c>
      <c r="C41" s="1232"/>
      <c r="D41" s="1232"/>
      <c r="E41" s="1232"/>
      <c r="F41" s="1517">
        <v>882</v>
      </c>
      <c r="G41" s="1517">
        <v>3194.6000000000004</v>
      </c>
      <c r="H41" s="1517">
        <v>945.5999999999999</v>
      </c>
      <c r="I41" s="1517">
        <v>4382.599999999999</v>
      </c>
      <c r="J41" s="1518">
        <v>1924.8</v>
      </c>
      <c r="K41" s="1518" t="s">
        <v>152</v>
      </c>
      <c r="L41" s="1519">
        <v>103.5532994923858</v>
      </c>
      <c r="M41" s="1224"/>
    </row>
    <row r="42" spans="1:13" ht="12.75">
      <c r="A42" s="1233"/>
      <c r="B42" s="1232" t="s">
        <v>1142</v>
      </c>
      <c r="C42" s="1232"/>
      <c r="D42" s="1232"/>
      <c r="E42" s="1232"/>
      <c r="F42" s="1517">
        <v>0</v>
      </c>
      <c r="G42" s="1517">
        <v>0</v>
      </c>
      <c r="H42" s="1517">
        <v>0</v>
      </c>
      <c r="I42" s="1517">
        <v>0</v>
      </c>
      <c r="J42" s="1518">
        <v>0</v>
      </c>
      <c r="K42" s="1518" t="s">
        <v>152</v>
      </c>
      <c r="L42" s="1519" t="s">
        <v>152</v>
      </c>
      <c r="M42" s="1224"/>
    </row>
    <row r="43" spans="1:13" ht="12.75">
      <c r="A43" s="1233"/>
      <c r="B43" s="1232" t="s">
        <v>1141</v>
      </c>
      <c r="C43" s="1232"/>
      <c r="D43" s="1232"/>
      <c r="E43" s="1232"/>
      <c r="F43" s="1517">
        <v>-8642.4</v>
      </c>
      <c r="G43" s="1517">
        <v>-21331.600000000002</v>
      </c>
      <c r="H43" s="1517">
        <v>-13308.199999999999</v>
      </c>
      <c r="I43" s="1517">
        <v>-34584.49999999999</v>
      </c>
      <c r="J43" s="1518">
        <v>-13851.6</v>
      </c>
      <c r="K43" s="1518">
        <v>53.987318337498834</v>
      </c>
      <c r="L43" s="1519">
        <v>4.083196826017044</v>
      </c>
      <c r="M43" s="1224"/>
    </row>
    <row r="44" spans="1:13" ht="12.75">
      <c r="A44" s="1233"/>
      <c r="B44" s="1232"/>
      <c r="C44" s="1232" t="s">
        <v>1138</v>
      </c>
      <c r="D44" s="1232"/>
      <c r="E44" s="1232"/>
      <c r="F44" s="1517">
        <v>-563.9</v>
      </c>
      <c r="G44" s="1517">
        <v>-1620</v>
      </c>
      <c r="H44" s="1517">
        <v>-895.0999999999999</v>
      </c>
      <c r="I44" s="1517">
        <v>-2234.3</v>
      </c>
      <c r="J44" s="1518">
        <v>-724.2999999999998</v>
      </c>
      <c r="K44" s="1518">
        <v>58.73381805284626</v>
      </c>
      <c r="L44" s="1519">
        <v>-19.08166685286561</v>
      </c>
      <c r="M44" s="1224"/>
    </row>
    <row r="45" spans="1:13" ht="12.75">
      <c r="A45" s="1233"/>
      <c r="B45" s="1232"/>
      <c r="C45" s="1232" t="s">
        <v>1140</v>
      </c>
      <c r="D45" s="1232"/>
      <c r="E45" s="1232"/>
      <c r="F45" s="1517">
        <v>-8078.5</v>
      </c>
      <c r="G45" s="1517">
        <v>-19711.600000000002</v>
      </c>
      <c r="H45" s="1517">
        <v>-12413.099999999999</v>
      </c>
      <c r="I45" s="1517">
        <v>-32350.199999999997</v>
      </c>
      <c r="J45" s="1518">
        <v>-13127.3</v>
      </c>
      <c r="K45" s="1518">
        <v>53.65600049514143</v>
      </c>
      <c r="L45" s="1519">
        <v>5.753599020389757</v>
      </c>
      <c r="M45" s="1224"/>
    </row>
    <row r="46" spans="1:13" ht="12.75">
      <c r="A46" s="1233"/>
      <c r="B46" s="1232" t="s">
        <v>1139</v>
      </c>
      <c r="C46" s="1232"/>
      <c r="D46" s="1232"/>
      <c r="E46" s="1232"/>
      <c r="F46" s="1517">
        <v>20575.729999999996</v>
      </c>
      <c r="G46" s="1517">
        <v>29284.97</v>
      </c>
      <c r="H46" s="1517">
        <v>28750.619999999995</v>
      </c>
      <c r="I46" s="1517">
        <v>47922.55</v>
      </c>
      <c r="J46" s="1518">
        <v>14256.739999999996</v>
      </c>
      <c r="K46" s="1518">
        <v>39.730741023526264</v>
      </c>
      <c r="L46" s="1519">
        <v>-50.41240849762545</v>
      </c>
      <c r="M46" s="1224"/>
    </row>
    <row r="47" spans="1:13" ht="12.75">
      <c r="A47" s="1233"/>
      <c r="B47" s="1232"/>
      <c r="C47" s="1232" t="s">
        <v>1138</v>
      </c>
      <c r="D47" s="1232"/>
      <c r="E47" s="1232"/>
      <c r="F47" s="1517">
        <v>10688.699999999997</v>
      </c>
      <c r="G47" s="1517">
        <v>23686.1</v>
      </c>
      <c r="H47" s="1517">
        <v>12992.2</v>
      </c>
      <c r="I47" s="1517">
        <v>22912.300000000003</v>
      </c>
      <c r="J47" s="1518">
        <v>-12686.2</v>
      </c>
      <c r="K47" s="1518">
        <v>21.550796635699427</v>
      </c>
      <c r="L47" s="1519">
        <v>-197.6447406905682</v>
      </c>
      <c r="M47" s="1224"/>
    </row>
    <row r="48" spans="1:13" ht="12.75">
      <c r="A48" s="1233"/>
      <c r="B48" s="1232"/>
      <c r="C48" s="1232" t="s">
        <v>1137</v>
      </c>
      <c r="D48" s="1232"/>
      <c r="E48" s="1232"/>
      <c r="F48" s="1517">
        <v>1414.199999999999</v>
      </c>
      <c r="G48" s="1517">
        <v>4192.4000000000015</v>
      </c>
      <c r="H48" s="1517">
        <v>3981.800000000001</v>
      </c>
      <c r="I48" s="1517">
        <v>11857.300000000001</v>
      </c>
      <c r="J48" s="1518">
        <v>14911.299999999997</v>
      </c>
      <c r="K48" s="1518">
        <v>181.55847829161394</v>
      </c>
      <c r="L48" s="1519">
        <v>274.4864131799687</v>
      </c>
      <c r="M48" s="1224"/>
    </row>
    <row r="49" spans="1:13" ht="12.75">
      <c r="A49" s="1233"/>
      <c r="B49" s="1232"/>
      <c r="C49" s="1232"/>
      <c r="D49" s="1232" t="s">
        <v>1136</v>
      </c>
      <c r="E49" s="1232"/>
      <c r="F49" s="1517">
        <v>1407.099999999999</v>
      </c>
      <c r="G49" s="1517">
        <v>4407.800000000001</v>
      </c>
      <c r="H49" s="1517">
        <v>3998.300000000001</v>
      </c>
      <c r="I49" s="1517">
        <v>11919.400000000001</v>
      </c>
      <c r="J49" s="1518">
        <v>14028.299999999997</v>
      </c>
      <c r="K49" s="1518">
        <v>184.1518015777133</v>
      </c>
      <c r="L49" s="1519">
        <v>250.85661406097574</v>
      </c>
      <c r="M49" s="1224"/>
    </row>
    <row r="50" spans="1:13" ht="12.75">
      <c r="A50" s="1233"/>
      <c r="B50" s="1232"/>
      <c r="C50" s="1232"/>
      <c r="D50" s="1232"/>
      <c r="E50" s="1232" t="s">
        <v>1135</v>
      </c>
      <c r="F50" s="1517">
        <v>8118.799999999999</v>
      </c>
      <c r="G50" s="1517">
        <v>21132.4</v>
      </c>
      <c r="H50" s="1517">
        <v>11498.2</v>
      </c>
      <c r="I50" s="1517">
        <v>28961.2</v>
      </c>
      <c r="J50" s="1518">
        <v>21482.1</v>
      </c>
      <c r="K50" s="1518">
        <v>41.62437798689464</v>
      </c>
      <c r="L50" s="1519">
        <v>86.83011253935396</v>
      </c>
      <c r="M50" s="1224"/>
    </row>
    <row r="51" spans="1:13" ht="12.75">
      <c r="A51" s="1233"/>
      <c r="B51" s="1232"/>
      <c r="C51" s="1232"/>
      <c r="D51" s="1232"/>
      <c r="E51" s="1232" t="s">
        <v>1134</v>
      </c>
      <c r="F51" s="1517">
        <v>-6711.700000000001</v>
      </c>
      <c r="G51" s="1517">
        <v>-16724.6</v>
      </c>
      <c r="H51" s="1517">
        <v>-7499.9</v>
      </c>
      <c r="I51" s="1517">
        <v>-17041.8</v>
      </c>
      <c r="J51" s="1518">
        <v>-7453.800000000001</v>
      </c>
      <c r="K51" s="1518">
        <v>11.743671499024074</v>
      </c>
      <c r="L51" s="1519">
        <v>-0.6146748623314835</v>
      </c>
      <c r="M51" s="1224"/>
    </row>
    <row r="52" spans="1:13" ht="12.75">
      <c r="A52" s="1233"/>
      <c r="B52" s="1232"/>
      <c r="C52" s="1232"/>
      <c r="D52" s="1232" t="s">
        <v>1133</v>
      </c>
      <c r="E52" s="1232"/>
      <c r="F52" s="1517">
        <v>7.1</v>
      </c>
      <c r="G52" s="1517">
        <v>-215.4</v>
      </c>
      <c r="H52" s="1517">
        <v>-16.5</v>
      </c>
      <c r="I52" s="1517">
        <v>-62.10000000000001</v>
      </c>
      <c r="J52" s="1518">
        <v>883</v>
      </c>
      <c r="K52" s="1518">
        <v>-332.3943661971831</v>
      </c>
      <c r="L52" s="1519">
        <v>-5451.515151515151</v>
      </c>
      <c r="M52" s="1224"/>
    </row>
    <row r="53" spans="1:13" ht="12.75">
      <c r="A53" s="1233"/>
      <c r="B53" s="1232"/>
      <c r="C53" s="1232" t="s">
        <v>1132</v>
      </c>
      <c r="D53" s="1232"/>
      <c r="E53" s="1232"/>
      <c r="F53" s="1517">
        <v>9034.2</v>
      </c>
      <c r="G53" s="1517">
        <v>2733.4</v>
      </c>
      <c r="H53" s="1517">
        <v>12254.199999999999</v>
      </c>
      <c r="I53" s="1517">
        <v>14318.599999999999</v>
      </c>
      <c r="J53" s="1518">
        <v>12385.9</v>
      </c>
      <c r="K53" s="1518">
        <v>35.64233689756699</v>
      </c>
      <c r="L53" s="1519">
        <v>1.0747335607383661</v>
      </c>
      <c r="M53" s="1224"/>
    </row>
    <row r="54" spans="1:13" ht="12.75">
      <c r="A54" s="1233"/>
      <c r="B54" s="1232"/>
      <c r="C54" s="1232"/>
      <c r="D54" s="1232" t="s">
        <v>1124</v>
      </c>
      <c r="E54" s="1232"/>
      <c r="F54" s="1517">
        <v>-41</v>
      </c>
      <c r="G54" s="1517">
        <v>-36.7</v>
      </c>
      <c r="H54" s="1517">
        <v>-12.1</v>
      </c>
      <c r="I54" s="1517">
        <v>-20.2</v>
      </c>
      <c r="J54" s="1518">
        <v>33.5</v>
      </c>
      <c r="K54" s="1518" t="s">
        <v>152</v>
      </c>
      <c r="L54" s="1519">
        <v>-376.8595041322314</v>
      </c>
      <c r="M54" s="1224"/>
    </row>
    <row r="55" spans="1:13" ht="12.75">
      <c r="A55" s="1233"/>
      <c r="B55" s="1232"/>
      <c r="C55" s="1232"/>
      <c r="D55" s="1232" t="s">
        <v>1123</v>
      </c>
      <c r="E55" s="1232"/>
      <c r="F55" s="1517">
        <v>9075.2</v>
      </c>
      <c r="G55" s="1517">
        <v>2770.1</v>
      </c>
      <c r="H55" s="1517">
        <v>12266.3</v>
      </c>
      <c r="I55" s="1517">
        <v>14338.8</v>
      </c>
      <c r="J55" s="1518">
        <v>12352.4</v>
      </c>
      <c r="K55" s="1518">
        <v>35.162861424541575</v>
      </c>
      <c r="L55" s="1519">
        <v>0.7019231553117038</v>
      </c>
      <c r="M55" s="1224"/>
    </row>
    <row r="56" spans="1:13" ht="12.75">
      <c r="A56" s="1233"/>
      <c r="B56" s="1232"/>
      <c r="C56" s="1232" t="s">
        <v>1131</v>
      </c>
      <c r="D56" s="1232"/>
      <c r="E56" s="1232"/>
      <c r="F56" s="1517">
        <v>-561.37</v>
      </c>
      <c r="G56" s="1517">
        <v>-1326.93</v>
      </c>
      <c r="H56" s="1517">
        <v>-477.58</v>
      </c>
      <c r="I56" s="1517">
        <v>-1165.65</v>
      </c>
      <c r="J56" s="1518">
        <v>-354.26</v>
      </c>
      <c r="K56" s="1518">
        <v>-14.925984644708478</v>
      </c>
      <c r="L56" s="1519">
        <v>-25.821851836341565</v>
      </c>
      <c r="M56" s="1224"/>
    </row>
    <row r="57" spans="1:13" ht="12.75">
      <c r="A57" s="1233" t="s">
        <v>1130</v>
      </c>
      <c r="B57" s="1232"/>
      <c r="C57" s="1232"/>
      <c r="D57" s="1232"/>
      <c r="E57" s="1232"/>
      <c r="F57" s="1517">
        <v>70386.93</v>
      </c>
      <c r="G57" s="1517">
        <v>117932.97000000009</v>
      </c>
      <c r="H57" s="1517">
        <v>24735.52000000002</v>
      </c>
      <c r="I57" s="1517">
        <v>140851.85000000003</v>
      </c>
      <c r="J57" s="1518">
        <v>157623.78999999992</v>
      </c>
      <c r="K57" s="1518">
        <v>-64.85779391145485</v>
      </c>
      <c r="L57" s="1519">
        <v>537.2366135824102</v>
      </c>
      <c r="M57" s="1224"/>
    </row>
    <row r="58" spans="1:13" ht="12.75">
      <c r="A58" s="1237" t="s">
        <v>1129</v>
      </c>
      <c r="B58" s="1236" t="s">
        <v>1128</v>
      </c>
      <c r="C58" s="1236"/>
      <c r="D58" s="1236"/>
      <c r="E58" s="1236"/>
      <c r="F58" s="1520">
        <v>6663.169999999984</v>
      </c>
      <c r="G58" s="1520">
        <v>11927.559999999881</v>
      </c>
      <c r="H58" s="1520">
        <v>10873.03999999995</v>
      </c>
      <c r="I58" s="1520">
        <v>18502.70000000001</v>
      </c>
      <c r="J58" s="1521">
        <v>-17130.319999999963</v>
      </c>
      <c r="K58" s="1521">
        <v>63.18118853338541</v>
      </c>
      <c r="L58" s="1522">
        <v>-257.5485788703071</v>
      </c>
      <c r="M58" s="1224"/>
    </row>
    <row r="59" spans="1:13" ht="12.75">
      <c r="A59" s="1235" t="s">
        <v>1127</v>
      </c>
      <c r="B59" s="1234"/>
      <c r="C59" s="1234"/>
      <c r="D59" s="1234"/>
      <c r="E59" s="1234"/>
      <c r="F59" s="1523">
        <v>77050.09999999998</v>
      </c>
      <c r="G59" s="1523">
        <v>129860.52999999997</v>
      </c>
      <c r="H59" s="1523">
        <v>35608.55999999997</v>
      </c>
      <c r="I59" s="1523">
        <v>159354.55000000005</v>
      </c>
      <c r="J59" s="1524">
        <v>140493.46999999997</v>
      </c>
      <c r="K59" s="1524">
        <v>-53.785186521497074</v>
      </c>
      <c r="L59" s="1527">
        <v>294.54970939571865</v>
      </c>
      <c r="M59" s="1224"/>
    </row>
    <row r="60" spans="1:13" ht="12.75">
      <c r="A60" s="1233" t="s">
        <v>1126</v>
      </c>
      <c r="B60" s="1232"/>
      <c r="C60" s="1232"/>
      <c r="D60" s="1232"/>
      <c r="E60" s="1232"/>
      <c r="F60" s="1517">
        <v>-77050.09999999998</v>
      </c>
      <c r="G60" s="1517">
        <v>-129860.53000000001</v>
      </c>
      <c r="H60" s="1517">
        <v>-35608.56</v>
      </c>
      <c r="I60" s="1517">
        <v>-159354.55</v>
      </c>
      <c r="J60" s="1518">
        <v>-140493.46999999997</v>
      </c>
      <c r="K60" s="1518">
        <v>-53.78518652149704</v>
      </c>
      <c r="L60" s="1519">
        <v>294.54970939571825</v>
      </c>
      <c r="M60" s="1224"/>
    </row>
    <row r="61" spans="1:13" ht="12.75">
      <c r="A61" s="1233"/>
      <c r="B61" s="1232" t="s">
        <v>1125</v>
      </c>
      <c r="C61" s="1232"/>
      <c r="D61" s="1232"/>
      <c r="E61" s="1232"/>
      <c r="F61" s="1517">
        <v>-76490.19999999998</v>
      </c>
      <c r="G61" s="1517">
        <v>-128536.33</v>
      </c>
      <c r="H61" s="1517">
        <v>-35132.56</v>
      </c>
      <c r="I61" s="1517">
        <v>-158191.95</v>
      </c>
      <c r="J61" s="1518">
        <v>-140866.16999999998</v>
      </c>
      <c r="K61" s="1518">
        <v>-54.06920102183024</v>
      </c>
      <c r="L61" s="1519">
        <v>300.9561785420704</v>
      </c>
      <c r="M61" s="1224"/>
    </row>
    <row r="62" spans="1:13" ht="12.75">
      <c r="A62" s="1233"/>
      <c r="B62" s="1232"/>
      <c r="C62" s="1232" t="s">
        <v>1124</v>
      </c>
      <c r="D62" s="1232"/>
      <c r="E62" s="1232"/>
      <c r="F62" s="1517">
        <v>-49778.899999999994</v>
      </c>
      <c r="G62" s="1517">
        <v>-115992.23</v>
      </c>
      <c r="H62" s="1517">
        <v>-20286.86</v>
      </c>
      <c r="I62" s="1517">
        <v>-130352.95</v>
      </c>
      <c r="J62" s="1518">
        <v>-122316.26999999999</v>
      </c>
      <c r="K62" s="1518">
        <v>-59.246066104313265</v>
      </c>
      <c r="L62" s="1519">
        <v>502.93347516569827</v>
      </c>
      <c r="M62" s="1224"/>
    </row>
    <row r="63" spans="1:13" ht="12.75">
      <c r="A63" s="1233"/>
      <c r="B63" s="1232"/>
      <c r="C63" s="1232" t="s">
        <v>1123</v>
      </c>
      <c r="D63" s="1232"/>
      <c r="E63" s="1232"/>
      <c r="F63" s="1517">
        <v>-26711.3</v>
      </c>
      <c r="G63" s="1517">
        <v>-12544.100000000006</v>
      </c>
      <c r="H63" s="1517">
        <v>-14845.699999999997</v>
      </c>
      <c r="I63" s="1517">
        <v>-27839</v>
      </c>
      <c r="J63" s="1518">
        <v>-18549.899999999998</v>
      </c>
      <c r="K63" s="1518">
        <v>-44.42164926454348</v>
      </c>
      <c r="L63" s="1519">
        <v>24.951332709134647</v>
      </c>
      <c r="M63" s="1224"/>
    </row>
    <row r="64" spans="1:13" ht="12.75">
      <c r="A64" s="1233"/>
      <c r="B64" s="1232" t="s">
        <v>1122</v>
      </c>
      <c r="C64" s="1232"/>
      <c r="D64" s="1232"/>
      <c r="E64" s="1232"/>
      <c r="F64" s="1517">
        <v>-559.9</v>
      </c>
      <c r="G64" s="1517">
        <v>-1324.2</v>
      </c>
      <c r="H64" s="1517">
        <v>-476</v>
      </c>
      <c r="I64" s="1517">
        <v>-1162.6</v>
      </c>
      <c r="J64" s="1518">
        <v>372.7</v>
      </c>
      <c r="K64" s="1518" t="s">
        <v>152</v>
      </c>
      <c r="L64" s="1519" t="s">
        <v>152</v>
      </c>
      <c r="M64" s="1224"/>
    </row>
    <row r="65" spans="1:13" ht="13.5" thickBot="1">
      <c r="A65" s="1229" t="s">
        <v>1121</v>
      </c>
      <c r="B65" s="1228"/>
      <c r="C65" s="1228"/>
      <c r="D65" s="1228"/>
      <c r="E65" s="1228"/>
      <c r="F65" s="1227">
        <v>-68015.9</v>
      </c>
      <c r="G65" s="1227">
        <v>-127127.13000000002</v>
      </c>
      <c r="H65" s="1227">
        <v>-23354.359999999997</v>
      </c>
      <c r="I65" s="1227">
        <v>-145035.95</v>
      </c>
      <c r="J65" s="1226">
        <v>-128107.56999999998</v>
      </c>
      <c r="K65" s="1226">
        <v>-65.66338165046703</v>
      </c>
      <c r="L65" s="1225">
        <v>448.5381316379468</v>
      </c>
      <c r="M65" s="1224"/>
    </row>
    <row r="66" ht="13.5" thickTop="1">
      <c r="A66" s="1222" t="s">
        <v>1120</v>
      </c>
    </row>
    <row r="67" ht="12.75">
      <c r="A67" s="1223" t="s">
        <v>1119</v>
      </c>
    </row>
    <row r="68" ht="12.75">
      <c r="A68" s="1223" t="s">
        <v>1118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H20" sqref="H20"/>
    </sheetView>
  </sheetViews>
  <sheetFormatPr defaultColWidth="9.140625" defaultRowHeight="21" customHeight="1"/>
  <cols>
    <col min="1" max="11" width="12.7109375" style="1249" customWidth="1"/>
    <col min="12" max="16384" width="9.140625" style="1249" customWidth="1"/>
  </cols>
  <sheetData>
    <row r="1" spans="1:11" ht="12.75">
      <c r="A1" s="1815" t="s">
        <v>1189</v>
      </c>
      <c r="B1" s="1815"/>
      <c r="C1" s="1815"/>
      <c r="D1" s="1815"/>
      <c r="E1" s="1815"/>
      <c r="F1" s="1815"/>
      <c r="G1" s="1815"/>
      <c r="H1" s="1815"/>
      <c r="I1" s="1815"/>
      <c r="J1" s="1815"/>
      <c r="K1" s="1815"/>
    </row>
    <row r="2" spans="1:11" ht="15.75">
      <c r="A2" s="1816" t="s">
        <v>1188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</row>
    <row r="3" spans="1:11" ht="15.75" customHeight="1" thickBot="1">
      <c r="A3" s="1817" t="s">
        <v>76</v>
      </c>
      <c r="B3" s="1817"/>
      <c r="C3" s="1817"/>
      <c r="D3" s="1817"/>
      <c r="E3" s="1817"/>
      <c r="F3" s="1817"/>
      <c r="G3" s="1817"/>
      <c r="H3" s="1817"/>
      <c r="I3" s="1817"/>
      <c r="J3" s="1817"/>
      <c r="K3" s="1817"/>
    </row>
    <row r="4" spans="1:11" ht="21" customHeight="1" thickTop="1">
      <c r="A4" s="1269" t="s">
        <v>740</v>
      </c>
      <c r="B4" s="1268" t="s">
        <v>1187</v>
      </c>
      <c r="C4" s="1268" t="s">
        <v>1186</v>
      </c>
      <c r="D4" s="1268" t="s">
        <v>1185</v>
      </c>
      <c r="E4" s="1268" t="s">
        <v>1184</v>
      </c>
      <c r="F4" s="1267" t="s">
        <v>1183</v>
      </c>
      <c r="G4" s="1267" t="s">
        <v>750</v>
      </c>
      <c r="H4" s="1267" t="s">
        <v>751</v>
      </c>
      <c r="I4" s="1266" t="s">
        <v>56</v>
      </c>
      <c r="J4" s="1266" t="s">
        <v>909</v>
      </c>
      <c r="K4" s="1265" t="s">
        <v>102</v>
      </c>
    </row>
    <row r="5" spans="1:11" ht="21" customHeight="1">
      <c r="A5" s="1262" t="s">
        <v>206</v>
      </c>
      <c r="B5" s="1260">
        <v>957.5</v>
      </c>
      <c r="C5" s="1260">
        <v>2133.8</v>
      </c>
      <c r="D5" s="1260">
        <v>3417.43</v>
      </c>
      <c r="E5" s="1260">
        <v>3939.5</v>
      </c>
      <c r="F5" s="1260">
        <v>2628.646</v>
      </c>
      <c r="G5" s="1260">
        <v>3023.9850000000006</v>
      </c>
      <c r="H5" s="1260">
        <v>3350.8</v>
      </c>
      <c r="I5" s="1264">
        <v>5513.375582999998</v>
      </c>
      <c r="J5" s="1260">
        <v>6551.1245</v>
      </c>
      <c r="K5" s="1263">
        <v>9220.529767999999</v>
      </c>
    </row>
    <row r="6" spans="1:11" ht="21" customHeight="1">
      <c r="A6" s="1262" t="s">
        <v>207</v>
      </c>
      <c r="B6" s="1260">
        <v>1207.954</v>
      </c>
      <c r="C6" s="1260">
        <v>1655.209</v>
      </c>
      <c r="D6" s="1260">
        <v>2820.1</v>
      </c>
      <c r="E6" s="1260">
        <v>4235.2</v>
      </c>
      <c r="F6" s="1260">
        <v>4914.036</v>
      </c>
      <c r="G6" s="1260">
        <v>5135.26</v>
      </c>
      <c r="H6" s="1260">
        <v>3193.1</v>
      </c>
      <c r="I6" s="1264">
        <v>6800.915908000001</v>
      </c>
      <c r="J6" s="1264">
        <v>6873.778996</v>
      </c>
      <c r="K6" s="1263">
        <v>2674.870955</v>
      </c>
    </row>
    <row r="7" spans="1:11" ht="21" customHeight="1">
      <c r="A7" s="1262" t="s">
        <v>208</v>
      </c>
      <c r="B7" s="1260">
        <v>865.719</v>
      </c>
      <c r="C7" s="1260">
        <v>2411.6</v>
      </c>
      <c r="D7" s="1260">
        <v>1543.517</v>
      </c>
      <c r="E7" s="1260">
        <v>4145.5</v>
      </c>
      <c r="F7" s="1260">
        <v>4589.347</v>
      </c>
      <c r="G7" s="1260">
        <v>3823.28</v>
      </c>
      <c r="H7" s="1260">
        <v>2878.583504</v>
      </c>
      <c r="I7" s="1264">
        <v>5499.626733</v>
      </c>
      <c r="J7" s="1264">
        <v>4687.56</v>
      </c>
      <c r="K7" s="1263">
        <v>1943.288387</v>
      </c>
    </row>
    <row r="8" spans="1:11" ht="21" customHeight="1">
      <c r="A8" s="1262" t="s">
        <v>209</v>
      </c>
      <c r="B8" s="1260">
        <v>1188.259</v>
      </c>
      <c r="C8" s="1260">
        <v>2065.7</v>
      </c>
      <c r="D8" s="1260">
        <v>1571.367</v>
      </c>
      <c r="E8" s="1260">
        <v>3894.8</v>
      </c>
      <c r="F8" s="1260">
        <v>2064.913</v>
      </c>
      <c r="G8" s="1260">
        <v>3673.03</v>
      </c>
      <c r="H8" s="1260">
        <v>4227.3</v>
      </c>
      <c r="I8" s="1264">
        <v>4878.920368</v>
      </c>
      <c r="J8" s="1264">
        <v>6661.43</v>
      </c>
      <c r="K8" s="1263">
        <v>1729.7318549999995</v>
      </c>
    </row>
    <row r="9" spans="1:11" ht="21" customHeight="1">
      <c r="A9" s="1262" t="s">
        <v>210</v>
      </c>
      <c r="B9" s="1260">
        <v>1661.361</v>
      </c>
      <c r="C9" s="1260">
        <v>2859.9</v>
      </c>
      <c r="D9" s="1260">
        <v>2301.56</v>
      </c>
      <c r="E9" s="1260">
        <v>4767.4</v>
      </c>
      <c r="F9" s="1260">
        <v>3784.984</v>
      </c>
      <c r="G9" s="1260">
        <v>5468.766</v>
      </c>
      <c r="H9" s="1260">
        <v>3117</v>
      </c>
      <c r="I9" s="1264">
        <v>6215.803716</v>
      </c>
      <c r="J9" s="1264">
        <v>6053</v>
      </c>
      <c r="K9" s="1263">
        <v>6048.755077999999</v>
      </c>
    </row>
    <row r="10" spans="1:11" ht="21" customHeight="1">
      <c r="A10" s="1262" t="s">
        <v>211</v>
      </c>
      <c r="B10" s="1260">
        <v>1643.985</v>
      </c>
      <c r="C10" s="1260">
        <v>3805.5</v>
      </c>
      <c r="D10" s="1260">
        <v>2016.824</v>
      </c>
      <c r="E10" s="1260">
        <v>4917.8</v>
      </c>
      <c r="F10" s="1260">
        <v>4026.84</v>
      </c>
      <c r="G10" s="1260">
        <v>5113.109</v>
      </c>
      <c r="H10" s="1260">
        <v>3147.629993000001</v>
      </c>
      <c r="I10" s="1264">
        <v>7250.6900829999995</v>
      </c>
      <c r="J10" s="1264">
        <v>6521.12</v>
      </c>
      <c r="K10" s="1263"/>
    </row>
    <row r="11" spans="1:11" ht="21" customHeight="1">
      <c r="A11" s="1262" t="s">
        <v>212</v>
      </c>
      <c r="B11" s="1260">
        <v>716.981</v>
      </c>
      <c r="C11" s="1260">
        <v>2962.1</v>
      </c>
      <c r="D11" s="1260">
        <v>2007.5</v>
      </c>
      <c r="E11" s="1260">
        <v>5107.5</v>
      </c>
      <c r="F11" s="1260">
        <v>5404.078</v>
      </c>
      <c r="G11" s="1260">
        <v>5923.4</v>
      </c>
      <c r="H11" s="1260">
        <v>3693.200732</v>
      </c>
      <c r="I11" s="1259">
        <v>7103.718668</v>
      </c>
      <c r="J11" s="1259">
        <v>5399.75</v>
      </c>
      <c r="K11" s="1258"/>
    </row>
    <row r="12" spans="1:11" ht="21" customHeight="1">
      <c r="A12" s="1262" t="s">
        <v>213</v>
      </c>
      <c r="B12" s="1260">
        <v>1428.479</v>
      </c>
      <c r="C12" s="1260">
        <v>1963.1</v>
      </c>
      <c r="D12" s="1260">
        <v>2480.095</v>
      </c>
      <c r="E12" s="1260">
        <v>3755.8</v>
      </c>
      <c r="F12" s="1260">
        <v>4548.177</v>
      </c>
      <c r="G12" s="1260">
        <v>5524.553</v>
      </c>
      <c r="H12" s="1260">
        <v>2894.6</v>
      </c>
      <c r="I12" s="1259">
        <v>6370.281666999998</v>
      </c>
      <c r="J12" s="1259">
        <v>7039.43</v>
      </c>
      <c r="K12" s="1258"/>
    </row>
    <row r="13" spans="1:11" ht="21" customHeight="1">
      <c r="A13" s="1262" t="s">
        <v>214</v>
      </c>
      <c r="B13" s="1260">
        <v>2052.853</v>
      </c>
      <c r="C13" s="1260">
        <v>3442.1</v>
      </c>
      <c r="D13" s="1260">
        <v>3768.18</v>
      </c>
      <c r="E13" s="1260">
        <v>4382.1</v>
      </c>
      <c r="F13" s="1260">
        <v>4505.977</v>
      </c>
      <c r="G13" s="1260">
        <v>4638.701</v>
      </c>
      <c r="H13" s="1260">
        <v>3614.076429</v>
      </c>
      <c r="I13" s="1259">
        <v>7574.0239679999995</v>
      </c>
      <c r="J13" s="1259">
        <v>6503.97</v>
      </c>
      <c r="K13" s="1258"/>
    </row>
    <row r="14" spans="1:11" ht="21" customHeight="1">
      <c r="A14" s="1262" t="s">
        <v>215</v>
      </c>
      <c r="B14" s="1260">
        <v>2714.843</v>
      </c>
      <c r="C14" s="1260">
        <v>3420.2</v>
      </c>
      <c r="D14" s="1260">
        <v>3495.035</v>
      </c>
      <c r="E14" s="1260">
        <v>3427.2</v>
      </c>
      <c r="F14" s="1260">
        <v>3263.921</v>
      </c>
      <c r="G14" s="1260">
        <v>5139.568</v>
      </c>
      <c r="H14" s="1260">
        <v>3358.239235000001</v>
      </c>
      <c r="I14" s="1259">
        <v>5302.327289999998</v>
      </c>
      <c r="J14" s="1259">
        <v>4403.9783418</v>
      </c>
      <c r="K14" s="1258"/>
    </row>
    <row r="15" spans="1:11" ht="21" customHeight="1">
      <c r="A15" s="1262" t="s">
        <v>216</v>
      </c>
      <c r="B15" s="1260">
        <v>1711.2</v>
      </c>
      <c r="C15" s="1260">
        <v>2205.73</v>
      </c>
      <c r="D15" s="1260">
        <v>3452.1</v>
      </c>
      <c r="E15" s="1260">
        <v>3016.2</v>
      </c>
      <c r="F15" s="1260">
        <v>4066.715</v>
      </c>
      <c r="G15" s="1260">
        <v>5497.373</v>
      </c>
      <c r="H15" s="1260">
        <v>3799.3208210000007</v>
      </c>
      <c r="I15" s="1259">
        <v>5892.200164999999</v>
      </c>
      <c r="J15" s="1259">
        <v>7150.519439000001</v>
      </c>
      <c r="K15" s="1258"/>
    </row>
    <row r="16" spans="1:11" ht="21" customHeight="1">
      <c r="A16" s="1262" t="s">
        <v>217</v>
      </c>
      <c r="B16" s="1260">
        <v>1571.796</v>
      </c>
      <c r="C16" s="1260">
        <v>3091.435</v>
      </c>
      <c r="D16" s="1260">
        <v>4253.095</v>
      </c>
      <c r="E16" s="1260">
        <v>2113.92</v>
      </c>
      <c r="F16" s="1261">
        <v>3970.419</v>
      </c>
      <c r="G16" s="1261">
        <v>7717.93</v>
      </c>
      <c r="H16" s="1260">
        <v>4485.520859</v>
      </c>
      <c r="I16" s="1259">
        <v>6628.0436819999995</v>
      </c>
      <c r="J16" s="1259">
        <v>10623.366396</v>
      </c>
      <c r="K16" s="1258"/>
    </row>
    <row r="17" spans="1:11" ht="21" customHeight="1" thickBot="1">
      <c r="A17" s="1257" t="s">
        <v>430</v>
      </c>
      <c r="B17" s="1256">
        <v>17720.93</v>
      </c>
      <c r="C17" s="1256">
        <v>32016.374</v>
      </c>
      <c r="D17" s="1256">
        <v>33126.803</v>
      </c>
      <c r="E17" s="1256">
        <v>47702.92</v>
      </c>
      <c r="F17" s="1256">
        <v>47768.05300000001</v>
      </c>
      <c r="G17" s="1256">
        <v>60678.955</v>
      </c>
      <c r="H17" s="1256">
        <v>41759.371573</v>
      </c>
      <c r="I17" s="1255">
        <v>75029.92783100001</v>
      </c>
      <c r="J17" s="1255">
        <f>SUM(J5:J16)</f>
        <v>78469.0276728</v>
      </c>
      <c r="K17" s="1528">
        <f>SUM(K5:K16)</f>
        <v>21617.176043</v>
      </c>
    </row>
    <row r="18" spans="1:9" ht="21" customHeight="1" thickTop="1">
      <c r="A18" s="1253" t="s">
        <v>1182</v>
      </c>
      <c r="B18" s="1253"/>
      <c r="C18" s="1253"/>
      <c r="D18" s="1254"/>
      <c r="E18" s="1253"/>
      <c r="F18" s="1253"/>
      <c r="G18" s="1254"/>
      <c r="H18" s="1251"/>
      <c r="I18" s="1251"/>
    </row>
    <row r="19" spans="1:9" ht="21" customHeight="1">
      <c r="A19" s="1253" t="s">
        <v>912</v>
      </c>
      <c r="B19" s="1253"/>
      <c r="C19" s="1253"/>
      <c r="D19" s="1254"/>
      <c r="E19" s="1253"/>
      <c r="F19" s="1253"/>
      <c r="G19" s="1252"/>
      <c r="H19" s="1251"/>
      <c r="I19" s="1250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L9" sqref="L9"/>
    </sheetView>
  </sheetViews>
  <sheetFormatPr defaultColWidth="9.140625" defaultRowHeight="15"/>
  <cols>
    <col min="1" max="1" width="9.57421875" style="1270" bestFit="1" customWidth="1"/>
    <col min="2" max="2" width="10.28125" style="1270" customWidth="1"/>
    <col min="3" max="3" width="10.8515625" style="1270" customWidth="1"/>
    <col min="4" max="4" width="11.00390625" style="1270" customWidth="1"/>
    <col min="5" max="5" width="9.7109375" style="1270" customWidth="1"/>
    <col min="6" max="6" width="12.7109375" style="1270" customWidth="1"/>
    <col min="7" max="7" width="10.140625" style="1270" customWidth="1"/>
    <col min="8" max="8" width="12.7109375" style="1270" customWidth="1"/>
    <col min="9" max="16384" width="9.140625" style="1270" customWidth="1"/>
  </cols>
  <sheetData>
    <row r="1" spans="1:8" ht="12.75">
      <c r="A1" s="1775" t="s">
        <v>1196</v>
      </c>
      <c r="B1" s="1775"/>
      <c r="C1" s="1775"/>
      <c r="D1" s="1775"/>
      <c r="E1" s="1775"/>
      <c r="F1" s="1775"/>
      <c r="G1" s="1775"/>
      <c r="H1" s="1775"/>
    </row>
    <row r="2" spans="1:8" ht="15.75">
      <c r="A2" s="1818" t="s">
        <v>19</v>
      </c>
      <c r="B2" s="1818"/>
      <c r="C2" s="1818"/>
      <c r="D2" s="1818"/>
      <c r="E2" s="1818"/>
      <c r="F2" s="1818"/>
      <c r="G2" s="1818"/>
      <c r="H2" s="1818"/>
    </row>
    <row r="3" spans="1:8" ht="12.75">
      <c r="A3" s="1775" t="s">
        <v>1193</v>
      </c>
      <c r="B3" s="1775"/>
      <c r="C3" s="1775"/>
      <c r="D3" s="1775"/>
      <c r="E3" s="1775"/>
      <c r="F3" s="1775"/>
      <c r="G3" s="1775"/>
      <c r="H3" s="1775"/>
    </row>
    <row r="4" ht="13.5" thickBot="1">
      <c r="A4" s="1283"/>
    </row>
    <row r="5" spans="1:8" ht="13.5" thickTop="1">
      <c r="A5" s="1819" t="s">
        <v>806</v>
      </c>
      <c r="B5" s="1282" t="s">
        <v>751</v>
      </c>
      <c r="C5" s="1821" t="s">
        <v>56</v>
      </c>
      <c r="D5" s="1821"/>
      <c r="E5" s="1821" t="s">
        <v>57</v>
      </c>
      <c r="F5" s="1821"/>
      <c r="G5" s="1822" t="s">
        <v>58</v>
      </c>
      <c r="H5" s="1823"/>
    </row>
    <row r="6" spans="1:8" ht="25.5">
      <c r="A6" s="1820"/>
      <c r="B6" s="1281" t="s">
        <v>204</v>
      </c>
      <c r="C6" s="1281" t="s">
        <v>204</v>
      </c>
      <c r="D6" s="1281" t="s">
        <v>161</v>
      </c>
      <c r="E6" s="1281" t="s">
        <v>204</v>
      </c>
      <c r="F6" s="1281" t="s">
        <v>161</v>
      </c>
      <c r="G6" s="1280" t="s">
        <v>204</v>
      </c>
      <c r="H6" s="1279" t="s">
        <v>1195</v>
      </c>
    </row>
    <row r="7" spans="1:8" ht="18" customHeight="1">
      <c r="A7" s="1278" t="s">
        <v>1191</v>
      </c>
      <c r="B7" s="1277">
        <v>95.89015008218848</v>
      </c>
      <c r="C7" s="1277">
        <v>112.68935709970962</v>
      </c>
      <c r="D7" s="1277">
        <v>17.519220694849636</v>
      </c>
      <c r="E7" s="1277">
        <v>120.00897205061004</v>
      </c>
      <c r="F7" s="1277">
        <v>6.495391525238617</v>
      </c>
      <c r="G7" s="1276">
        <v>133.69</v>
      </c>
      <c r="H7" s="1275">
        <v>11.4</v>
      </c>
    </row>
    <row r="8" spans="1:8" ht="18" customHeight="1">
      <c r="A8" s="1278" t="s">
        <v>808</v>
      </c>
      <c r="B8" s="1277">
        <v>97.76822821801284</v>
      </c>
      <c r="C8" s="1277">
        <v>114.00424675175967</v>
      </c>
      <c r="D8" s="1277">
        <v>16.606640858359654</v>
      </c>
      <c r="E8" s="1277">
        <v>123.76951213976085</v>
      </c>
      <c r="F8" s="1277">
        <v>8.56570317881642</v>
      </c>
      <c r="G8" s="1276">
        <v>132.8</v>
      </c>
      <c r="H8" s="1275">
        <v>7.3</v>
      </c>
    </row>
    <row r="9" spans="1:8" ht="18" customHeight="1">
      <c r="A9" s="1278" t="s">
        <v>1190</v>
      </c>
      <c r="B9" s="1277">
        <v>97.92759911754173</v>
      </c>
      <c r="C9" s="1277">
        <v>113.62847620478178</v>
      </c>
      <c r="D9" s="1277">
        <v>16.03314819185387</v>
      </c>
      <c r="E9" s="1277">
        <v>127.20757236063568</v>
      </c>
      <c r="F9" s="1277">
        <v>11.950434089586466</v>
      </c>
      <c r="G9" s="1276">
        <v>138.1</v>
      </c>
      <c r="H9" s="1275">
        <v>8.6</v>
      </c>
    </row>
    <row r="10" spans="1:8" ht="18" customHeight="1">
      <c r="A10" s="1278" t="s">
        <v>810</v>
      </c>
      <c r="B10" s="1277">
        <v>97.77832091552528</v>
      </c>
      <c r="C10" s="1277">
        <v>106.22663500669962</v>
      </c>
      <c r="D10" s="1277">
        <v>8.640273234465951</v>
      </c>
      <c r="E10" s="1277">
        <v>127.56560210157848</v>
      </c>
      <c r="F10" s="1277">
        <v>20.08815123771268</v>
      </c>
      <c r="G10" s="1276">
        <v>138.6</v>
      </c>
      <c r="H10" s="1275">
        <v>8.7</v>
      </c>
    </row>
    <row r="11" spans="1:8" ht="18" customHeight="1">
      <c r="A11" s="1278" t="s">
        <v>811</v>
      </c>
      <c r="B11" s="1277">
        <v>99.39144687183534</v>
      </c>
      <c r="C11" s="1277">
        <v>111.03290658759045</v>
      </c>
      <c r="D11" s="1277">
        <v>11.712737948937075</v>
      </c>
      <c r="E11" s="1277">
        <v>126.22402759654616</v>
      </c>
      <c r="F11" s="1277">
        <v>13.681638602311025</v>
      </c>
      <c r="G11" s="1276">
        <v>142.7</v>
      </c>
      <c r="H11" s="1275">
        <v>13.052960452281297</v>
      </c>
    </row>
    <row r="12" spans="1:8" ht="18" customHeight="1">
      <c r="A12" s="1278" t="s">
        <v>812</v>
      </c>
      <c r="B12" s="1277">
        <v>99.55267795748958</v>
      </c>
      <c r="C12" s="1277">
        <v>109.67740254546072</v>
      </c>
      <c r="D12" s="1277">
        <v>10.170218215821933</v>
      </c>
      <c r="E12" s="1277">
        <v>123.76239118394099</v>
      </c>
      <c r="F12" s="1277">
        <v>12.842197491540801</v>
      </c>
      <c r="G12" s="1276"/>
      <c r="H12" s="1275"/>
    </row>
    <row r="13" spans="1:8" ht="18" customHeight="1">
      <c r="A13" s="1278" t="s">
        <v>813</v>
      </c>
      <c r="B13" s="1277">
        <v>98.31640502411686</v>
      </c>
      <c r="C13" s="1277">
        <v>112.45944271084433</v>
      </c>
      <c r="D13" s="1277">
        <v>14.385226639702921</v>
      </c>
      <c r="E13" s="1277">
        <v>125.54712052321088</v>
      </c>
      <c r="F13" s="1277">
        <v>11.637686882387982</v>
      </c>
      <c r="G13" s="1276"/>
      <c r="H13" s="1275"/>
    </row>
    <row r="14" spans="1:8" ht="18" customHeight="1">
      <c r="A14" s="1278" t="s">
        <v>814</v>
      </c>
      <c r="B14" s="1277">
        <v>99.71511891048164</v>
      </c>
      <c r="C14" s="1277">
        <v>112.27075204399073</v>
      </c>
      <c r="D14" s="1277">
        <v>12.591503947140453</v>
      </c>
      <c r="E14" s="1277">
        <v>124.2700520648766</v>
      </c>
      <c r="F14" s="1277">
        <v>10.68782367840933</v>
      </c>
      <c r="G14" s="1276"/>
      <c r="H14" s="1275"/>
    </row>
    <row r="15" spans="1:8" ht="18" customHeight="1">
      <c r="A15" s="1278" t="s">
        <v>815</v>
      </c>
      <c r="B15" s="1277">
        <v>99.94206996980736</v>
      </c>
      <c r="C15" s="1277">
        <v>111.60232184290282</v>
      </c>
      <c r="D15" s="1277">
        <v>11.667010575844628</v>
      </c>
      <c r="E15" s="1277">
        <v>123.28091277401391</v>
      </c>
      <c r="F15" s="1277">
        <v>10.464469500509566</v>
      </c>
      <c r="G15" s="1276"/>
      <c r="H15" s="1275"/>
    </row>
    <row r="16" spans="1:8" ht="18" customHeight="1">
      <c r="A16" s="1278" t="s">
        <v>816</v>
      </c>
      <c r="B16" s="1277">
        <v>102.98385261181733</v>
      </c>
      <c r="C16" s="1277">
        <v>112.06722997872829</v>
      </c>
      <c r="D16" s="1277">
        <v>8.820195726362499</v>
      </c>
      <c r="E16" s="1277">
        <v>124.21153671280301</v>
      </c>
      <c r="F16" s="1277">
        <v>10.836626136275385</v>
      </c>
      <c r="G16" s="1276"/>
      <c r="H16" s="1275"/>
    </row>
    <row r="17" spans="1:8" ht="18" customHeight="1">
      <c r="A17" s="1278" t="s">
        <v>817</v>
      </c>
      <c r="B17" s="1277">
        <v>106.39581040724244</v>
      </c>
      <c r="C17" s="1277">
        <v>113.22717848462969</v>
      </c>
      <c r="D17" s="1277">
        <v>6.420711540463287</v>
      </c>
      <c r="E17" s="1277">
        <v>126.24976047545293</v>
      </c>
      <c r="F17" s="1277">
        <v>11.501286321102697</v>
      </c>
      <c r="G17" s="1276"/>
      <c r="H17" s="1275"/>
    </row>
    <row r="18" spans="1:8" ht="18" customHeight="1">
      <c r="A18" s="1278" t="s">
        <v>818</v>
      </c>
      <c r="B18" s="1277">
        <v>104.33831991394102</v>
      </c>
      <c r="C18" s="1277">
        <v>119.53589074776228</v>
      </c>
      <c r="D18" s="1277">
        <v>14.565665659899764</v>
      </c>
      <c r="E18" s="1277">
        <v>131.59262703397923</v>
      </c>
      <c r="F18" s="1277">
        <v>10.08628974176331</v>
      </c>
      <c r="G18" s="1276"/>
      <c r="H18" s="1275"/>
    </row>
    <row r="19" spans="1:8" ht="18" customHeight="1" thickBot="1">
      <c r="A19" s="1274" t="s">
        <v>218</v>
      </c>
      <c r="B19" s="1272">
        <v>99.99999999999999</v>
      </c>
      <c r="C19" s="1273">
        <v>112.36848666707168</v>
      </c>
      <c r="D19" s="1273">
        <v>12.368486667071693</v>
      </c>
      <c r="E19" s="1273">
        <v>125.30750725145072</v>
      </c>
      <c r="F19" s="1273">
        <v>11.514812531662116</v>
      </c>
      <c r="G19" s="1272"/>
      <c r="H19" s="1271"/>
    </row>
    <row r="20" ht="9" customHeight="1" thickTop="1">
      <c r="A20" s="1284"/>
    </row>
    <row r="21" ht="9" customHeight="1">
      <c r="A21" s="1284"/>
    </row>
    <row r="22" spans="1:8" ht="12.75">
      <c r="A22" s="1775" t="s">
        <v>804</v>
      </c>
      <c r="B22" s="1775"/>
      <c r="C22" s="1775"/>
      <c r="D22" s="1775"/>
      <c r="E22" s="1775"/>
      <c r="F22" s="1775"/>
      <c r="G22" s="1775"/>
      <c r="H22" s="1775"/>
    </row>
    <row r="23" spans="1:8" ht="16.5" customHeight="1">
      <c r="A23" s="1818" t="s">
        <v>1194</v>
      </c>
      <c r="B23" s="1818"/>
      <c r="C23" s="1818"/>
      <c r="D23" s="1818"/>
      <c r="E23" s="1818"/>
      <c r="F23" s="1818"/>
      <c r="G23" s="1818"/>
      <c r="H23" s="1818"/>
    </row>
    <row r="24" spans="1:8" ht="12.75">
      <c r="A24" s="1775" t="s">
        <v>1193</v>
      </c>
      <c r="B24" s="1775"/>
      <c r="C24" s="1775"/>
      <c r="D24" s="1775"/>
      <c r="E24" s="1775"/>
      <c r="F24" s="1775"/>
      <c r="G24" s="1775"/>
      <c r="H24" s="1775"/>
    </row>
    <row r="25" ht="13.5" thickBot="1">
      <c r="A25" s="1283"/>
    </row>
    <row r="26" spans="1:8" ht="12.75" customHeight="1" thickTop="1">
      <c r="A26" s="1819" t="s">
        <v>806</v>
      </c>
      <c r="B26" s="1282" t="s">
        <v>751</v>
      </c>
      <c r="C26" s="1821" t="s">
        <v>56</v>
      </c>
      <c r="D26" s="1821"/>
      <c r="E26" s="1821" t="s">
        <v>57</v>
      </c>
      <c r="F26" s="1821"/>
      <c r="G26" s="1822" t="s">
        <v>58</v>
      </c>
      <c r="H26" s="1823"/>
    </row>
    <row r="27" spans="1:8" ht="25.5">
      <c r="A27" s="1820"/>
      <c r="B27" s="1281" t="s">
        <v>204</v>
      </c>
      <c r="C27" s="1281" t="s">
        <v>204</v>
      </c>
      <c r="D27" s="1281" t="s">
        <v>161</v>
      </c>
      <c r="E27" s="1281" t="s">
        <v>204</v>
      </c>
      <c r="F27" s="1281" t="s">
        <v>161</v>
      </c>
      <c r="G27" s="1280" t="s">
        <v>204</v>
      </c>
      <c r="H27" s="1279" t="s">
        <v>1192</v>
      </c>
    </row>
    <row r="28" spans="1:8" ht="18" customHeight="1">
      <c r="A28" s="1278" t="s">
        <v>1191</v>
      </c>
      <c r="B28" s="1277">
        <v>98.80316026219549</v>
      </c>
      <c r="C28" s="1277">
        <v>102.86640075318743</v>
      </c>
      <c r="D28" s="1277">
        <v>4.112460047036208</v>
      </c>
      <c r="E28" s="1277">
        <v>112.18683074574837</v>
      </c>
      <c r="F28" s="1277">
        <v>9.060713628859162</v>
      </c>
      <c r="G28" s="1276">
        <v>102.6</v>
      </c>
      <c r="H28" s="1275">
        <v>-8.5</v>
      </c>
    </row>
    <row r="29" spans="1:8" ht="18" customHeight="1">
      <c r="A29" s="1278" t="s">
        <v>808</v>
      </c>
      <c r="B29" s="1277">
        <v>100.86868553366786</v>
      </c>
      <c r="C29" s="1277">
        <v>104.4636963719881</v>
      </c>
      <c r="D29" s="1277">
        <v>3.56405044766872</v>
      </c>
      <c r="E29" s="1277">
        <v>110.9195363735987</v>
      </c>
      <c r="F29" s="1277">
        <v>6.179984268048287</v>
      </c>
      <c r="G29" s="1276">
        <v>106.1</v>
      </c>
      <c r="H29" s="1275">
        <v>-7.2</v>
      </c>
    </row>
    <row r="30" spans="1:8" ht="18" customHeight="1">
      <c r="A30" s="1278" t="s">
        <v>1190</v>
      </c>
      <c r="B30" s="1277">
        <v>101.16020557889989</v>
      </c>
      <c r="C30" s="1277">
        <v>107.15943410332939</v>
      </c>
      <c r="D30" s="1277">
        <v>5.930423421046129</v>
      </c>
      <c r="E30" s="1277">
        <v>111.49470151978906</v>
      </c>
      <c r="F30" s="1277">
        <v>4.045623656690239</v>
      </c>
      <c r="G30" s="1276">
        <v>103.6</v>
      </c>
      <c r="H30" s="1275">
        <v>-7.1</v>
      </c>
    </row>
    <row r="31" spans="1:8" ht="18" customHeight="1">
      <c r="A31" s="1278" t="s">
        <v>810</v>
      </c>
      <c r="B31" s="1277">
        <v>100.22216477566462</v>
      </c>
      <c r="C31" s="1277">
        <v>107.1476900720676</v>
      </c>
      <c r="D31" s="1277">
        <v>6.9101733253367</v>
      </c>
      <c r="E31" s="1277">
        <v>109.78352242116462</v>
      </c>
      <c r="F31" s="1277">
        <v>2.4599992284706644</v>
      </c>
      <c r="G31" s="1276">
        <v>101</v>
      </c>
      <c r="H31" s="1275">
        <v>-8</v>
      </c>
    </row>
    <row r="32" spans="1:8" ht="18" customHeight="1">
      <c r="A32" s="1278" t="s">
        <v>811</v>
      </c>
      <c r="B32" s="1277">
        <v>99.60247267562818</v>
      </c>
      <c r="C32" s="1277">
        <v>107.67627899454415</v>
      </c>
      <c r="D32" s="1277">
        <v>8.10603000310006</v>
      </c>
      <c r="E32" s="1277">
        <v>109.46035821527954</v>
      </c>
      <c r="F32" s="1277">
        <v>1.65689159896192</v>
      </c>
      <c r="G32" s="1276">
        <v>101.8</v>
      </c>
      <c r="H32" s="1275">
        <v>-6.998294487775794</v>
      </c>
    </row>
    <row r="33" spans="1:8" ht="18" customHeight="1">
      <c r="A33" s="1278" t="s">
        <v>812</v>
      </c>
      <c r="B33" s="1277">
        <v>99.03383042193983</v>
      </c>
      <c r="C33" s="1277">
        <v>110.03982842329214</v>
      </c>
      <c r="D33" s="1277">
        <v>11.113372020915051</v>
      </c>
      <c r="E33" s="1277">
        <v>107.51457989716832</v>
      </c>
      <c r="F33" s="1277">
        <v>-2.2948495670221263</v>
      </c>
      <c r="G33" s="1276"/>
      <c r="H33" s="1275"/>
    </row>
    <row r="34" spans="1:8" ht="18" customHeight="1">
      <c r="A34" s="1278" t="s">
        <v>813</v>
      </c>
      <c r="B34" s="1277">
        <v>98.7143056477293</v>
      </c>
      <c r="C34" s="1277">
        <v>112.78410133672875</v>
      </c>
      <c r="D34" s="1277">
        <v>14.253046300309052</v>
      </c>
      <c r="E34" s="1277">
        <v>106.24675220840489</v>
      </c>
      <c r="F34" s="1277">
        <v>-5.796339245374611</v>
      </c>
      <c r="G34" s="1276"/>
      <c r="H34" s="1275"/>
    </row>
    <row r="35" spans="1:8" ht="18" customHeight="1">
      <c r="A35" s="1278" t="s">
        <v>814</v>
      </c>
      <c r="B35" s="1277">
        <v>99.90916301590127</v>
      </c>
      <c r="C35" s="1277">
        <v>112.06370773024058</v>
      </c>
      <c r="D35" s="1277">
        <v>12.165595574456802</v>
      </c>
      <c r="E35" s="1277">
        <v>104.02237886174382</v>
      </c>
      <c r="F35" s="1277">
        <v>-7.175676257164213</v>
      </c>
      <c r="G35" s="1276"/>
      <c r="H35" s="1275"/>
    </row>
    <row r="36" spans="1:8" ht="18" customHeight="1">
      <c r="A36" s="1278" t="s">
        <v>815</v>
      </c>
      <c r="B36" s="1277">
        <v>99.95650022174974</v>
      </c>
      <c r="C36" s="1277">
        <v>110.48672511906376</v>
      </c>
      <c r="D36" s="1277">
        <v>10.53480751522224</v>
      </c>
      <c r="E36" s="1277">
        <v>103.29179547125935</v>
      </c>
      <c r="F36" s="1277">
        <v>-6.512030870723109</v>
      </c>
      <c r="G36" s="1276"/>
      <c r="H36" s="1275"/>
    </row>
    <row r="37" spans="1:8" ht="18" customHeight="1">
      <c r="A37" s="1278" t="s">
        <v>816</v>
      </c>
      <c r="B37" s="1277">
        <v>99.10487221419845</v>
      </c>
      <c r="C37" s="1277">
        <v>109.15708229953579</v>
      </c>
      <c r="D37" s="1277">
        <v>10.14300292281412</v>
      </c>
      <c r="E37" s="1277">
        <v>104.32305416239645</v>
      </c>
      <c r="F37" s="1277">
        <v>-4.428506181462765</v>
      </c>
      <c r="G37" s="1276"/>
      <c r="H37" s="1275"/>
    </row>
    <row r="38" spans="1:8" ht="18" customHeight="1">
      <c r="A38" s="1278" t="s">
        <v>817</v>
      </c>
      <c r="B38" s="1277">
        <v>100.43279739214724</v>
      </c>
      <c r="C38" s="1277">
        <v>109.72889947384357</v>
      </c>
      <c r="D38" s="1277">
        <v>9.256042172557471</v>
      </c>
      <c r="E38" s="1277">
        <v>105.67746698738517</v>
      </c>
      <c r="F38" s="1277">
        <v>-3.6922201041706018</v>
      </c>
      <c r="G38" s="1276"/>
      <c r="H38" s="1275"/>
    </row>
    <row r="39" spans="1:8" ht="18" customHeight="1">
      <c r="A39" s="1278" t="s">
        <v>818</v>
      </c>
      <c r="B39" s="1277">
        <v>102.19184226027814</v>
      </c>
      <c r="C39" s="1277">
        <v>110.13879962172938</v>
      </c>
      <c r="D39" s="1277">
        <v>7.776508560449159</v>
      </c>
      <c r="E39" s="1277">
        <v>106.15061622924758</v>
      </c>
      <c r="F39" s="1277">
        <v>-3.621052168880695</v>
      </c>
      <c r="G39" s="1276"/>
      <c r="H39" s="1275"/>
    </row>
    <row r="40" spans="1:8" ht="18" customHeight="1" thickBot="1">
      <c r="A40" s="1274" t="s">
        <v>218</v>
      </c>
      <c r="B40" s="1272">
        <v>100</v>
      </c>
      <c r="C40" s="1273">
        <v>108.64272035829589</v>
      </c>
      <c r="D40" s="1273">
        <v>8.64272035829589</v>
      </c>
      <c r="E40" s="1273">
        <v>107.58929942443217</v>
      </c>
      <c r="F40" s="1273">
        <v>-0.9696194373535576</v>
      </c>
      <c r="G40" s="1272"/>
      <c r="H40" s="1271"/>
    </row>
    <row r="41" ht="13.5" thickTop="1"/>
  </sheetData>
  <sheetProtection/>
  <mergeCells count="14">
    <mergeCell ref="A22:H22"/>
    <mergeCell ref="A23:H23"/>
    <mergeCell ref="A24:H24"/>
    <mergeCell ref="A26:A27"/>
    <mergeCell ref="C26:D26"/>
    <mergeCell ref="E26:F26"/>
    <mergeCell ref="G26:H26"/>
    <mergeCell ref="A1:H1"/>
    <mergeCell ref="A2:H2"/>
    <mergeCell ref="A3:H3"/>
    <mergeCell ref="A5:A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1.28125" style="1270" customWidth="1"/>
    <col min="2" max="2" width="0" style="1270" hidden="1" customWidth="1"/>
    <col min="3" max="9" width="10.7109375" style="1270" customWidth="1"/>
    <col min="10" max="16384" width="9.140625" style="1270" customWidth="1"/>
  </cols>
  <sheetData>
    <row r="1" spans="1:9" ht="12.75">
      <c r="A1" s="1775" t="s">
        <v>1200</v>
      </c>
      <c r="B1" s="1775"/>
      <c r="C1" s="1775"/>
      <c r="D1" s="1775"/>
      <c r="E1" s="1775"/>
      <c r="F1" s="1775"/>
      <c r="G1" s="1775"/>
      <c r="H1" s="1775"/>
      <c r="I1" s="1775"/>
    </row>
    <row r="2" spans="1:9" ht="15.75" customHeight="1">
      <c r="A2" s="1818" t="s">
        <v>1199</v>
      </c>
      <c r="B2" s="1818"/>
      <c r="C2" s="1818"/>
      <c r="D2" s="1818"/>
      <c r="E2" s="1818"/>
      <c r="F2" s="1818"/>
      <c r="G2" s="1818"/>
      <c r="H2" s="1818"/>
      <c r="I2" s="1818"/>
    </row>
    <row r="3" spans="1:9" ht="12.75">
      <c r="A3" s="1775" t="s">
        <v>1198</v>
      </c>
      <c r="B3" s="1775"/>
      <c r="C3" s="1775"/>
      <c r="D3" s="1775"/>
      <c r="E3" s="1775"/>
      <c r="F3" s="1775"/>
      <c r="G3" s="1775"/>
      <c r="H3" s="1775"/>
      <c r="I3" s="1775"/>
    </row>
    <row r="4" spans="1:7" ht="14.25" customHeight="1" thickBot="1">
      <c r="A4" s="1296"/>
      <c r="B4" s="1296"/>
      <c r="C4" s="47"/>
      <c r="D4" s="47"/>
      <c r="E4" s="47"/>
      <c r="F4" s="47"/>
      <c r="G4" s="47"/>
    </row>
    <row r="5" spans="1:9" ht="13.5" thickTop="1">
      <c r="A5" s="1824" t="s">
        <v>261</v>
      </c>
      <c r="B5" s="1295" t="s">
        <v>1197</v>
      </c>
      <c r="C5" s="1282" t="s">
        <v>751</v>
      </c>
      <c r="D5" s="1821" t="s">
        <v>56</v>
      </c>
      <c r="E5" s="1821"/>
      <c r="F5" s="1821" t="s">
        <v>57</v>
      </c>
      <c r="G5" s="1821"/>
      <c r="H5" s="1822" t="s">
        <v>58</v>
      </c>
      <c r="I5" s="1823"/>
    </row>
    <row r="6" spans="1:9" ht="25.5">
      <c r="A6" s="1825"/>
      <c r="B6" s="1294" t="s">
        <v>1183</v>
      </c>
      <c r="C6" s="1293" t="s">
        <v>204</v>
      </c>
      <c r="D6" s="1293" t="s">
        <v>204</v>
      </c>
      <c r="E6" s="1293" t="s">
        <v>161</v>
      </c>
      <c r="F6" s="1293" t="s">
        <v>204</v>
      </c>
      <c r="G6" s="1293" t="s">
        <v>161</v>
      </c>
      <c r="H6" s="1292" t="s">
        <v>204</v>
      </c>
      <c r="I6" s="1291" t="s">
        <v>205</v>
      </c>
    </row>
    <row r="7" spans="1:9" ht="18" customHeight="1">
      <c r="A7" s="1290" t="s">
        <v>1191</v>
      </c>
      <c r="B7" s="1289" t="e">
        <f>#REF!/#REF!*100</f>
        <v>#REF!</v>
      </c>
      <c r="C7" s="1277">
        <v>97.05170343511614</v>
      </c>
      <c r="D7" s="1277">
        <v>109.54923694675671</v>
      </c>
      <c r="E7" s="1277">
        <v>12.877191300403894</v>
      </c>
      <c r="F7" s="1277">
        <v>106.97242381558061</v>
      </c>
      <c r="G7" s="1277">
        <v>-2.3521963301565307</v>
      </c>
      <c r="H7" s="1276">
        <v>130.32</v>
      </c>
      <c r="I7" s="1275">
        <v>21.8</v>
      </c>
    </row>
    <row r="8" spans="1:9" ht="18" customHeight="1">
      <c r="A8" s="1290" t="s">
        <v>808</v>
      </c>
      <c r="B8" s="1289">
        <v>119.26005299026343</v>
      </c>
      <c r="C8" s="1277">
        <v>96.92624395841844</v>
      </c>
      <c r="D8" s="1277">
        <v>109.13288607536758</v>
      </c>
      <c r="E8" s="1277">
        <v>12.593743054962303</v>
      </c>
      <c r="F8" s="1277">
        <v>111.58495264790949</v>
      </c>
      <c r="G8" s="1277">
        <v>2.2468631232280387</v>
      </c>
      <c r="H8" s="1276">
        <v>129.1</v>
      </c>
      <c r="I8" s="1275">
        <v>15.7</v>
      </c>
    </row>
    <row r="9" spans="1:9" ht="18" customHeight="1">
      <c r="A9" s="1290" t="s">
        <v>1190</v>
      </c>
      <c r="B9" s="1289">
        <v>114.67234438917441</v>
      </c>
      <c r="C9" s="1277">
        <v>96.80446827597945</v>
      </c>
      <c r="D9" s="1277">
        <v>106.03683861862743</v>
      </c>
      <c r="E9" s="1277">
        <v>9.537132435175891</v>
      </c>
      <c r="F9" s="1277">
        <v>114.09293053989455</v>
      </c>
      <c r="G9" s="1277">
        <v>7.597446346209651</v>
      </c>
      <c r="H9" s="1276">
        <v>133.3</v>
      </c>
      <c r="I9" s="1275">
        <v>16.8</v>
      </c>
    </row>
    <row r="10" spans="1:9" ht="18" customHeight="1">
      <c r="A10" s="1290" t="s">
        <v>810</v>
      </c>
      <c r="B10" s="1289">
        <v>114.79947437475082</v>
      </c>
      <c r="C10" s="1277">
        <v>97.56157346470256</v>
      </c>
      <c r="D10" s="1277">
        <v>99.14038738049464</v>
      </c>
      <c r="E10" s="1277">
        <v>1.6182743468803267</v>
      </c>
      <c r="F10" s="1277">
        <v>116.19740311501039</v>
      </c>
      <c r="G10" s="1277">
        <v>17.20491132342663</v>
      </c>
      <c r="H10" s="1276">
        <v>137.2</v>
      </c>
      <c r="I10" s="1275">
        <v>18.1</v>
      </c>
    </row>
    <row r="11" spans="1:9" ht="18" customHeight="1">
      <c r="A11" s="1290" t="s">
        <v>811</v>
      </c>
      <c r="B11" s="1289">
        <v>114.04653450932751</v>
      </c>
      <c r="C11" s="1277">
        <v>99.78813196286795</v>
      </c>
      <c r="D11" s="1277">
        <v>103.11733245649803</v>
      </c>
      <c r="E11" s="1277">
        <v>3.3362689812340705</v>
      </c>
      <c r="F11" s="1277">
        <v>115.31483146464487</v>
      </c>
      <c r="G11" s="1277">
        <v>11.828757317100468</v>
      </c>
      <c r="H11" s="1276">
        <v>140.17681728880154</v>
      </c>
      <c r="I11" s="1275">
        <v>21.560093795722437</v>
      </c>
    </row>
    <row r="12" spans="1:9" ht="18" customHeight="1">
      <c r="A12" s="1290" t="s">
        <v>812</v>
      </c>
      <c r="B12" s="1289">
        <v>110.64310744940586</v>
      </c>
      <c r="C12" s="1277">
        <v>100.52390938867978</v>
      </c>
      <c r="D12" s="1277">
        <v>99.67064118235693</v>
      </c>
      <c r="E12" s="1277">
        <v>-0.8488211526112224</v>
      </c>
      <c r="F12" s="1277">
        <v>115.11219343675323</v>
      </c>
      <c r="G12" s="1277">
        <v>15.492578427527633</v>
      </c>
      <c r="H12" s="1276"/>
      <c r="I12" s="1275"/>
    </row>
    <row r="13" spans="1:9" ht="18" customHeight="1">
      <c r="A13" s="1290" t="s">
        <v>813</v>
      </c>
      <c r="B13" s="1289">
        <v>108.23736158781901</v>
      </c>
      <c r="C13" s="1277">
        <v>99.59691696051392</v>
      </c>
      <c r="D13" s="1277">
        <v>99.71214149686301</v>
      </c>
      <c r="E13" s="1277">
        <v>0.11569086661063466</v>
      </c>
      <c r="F13" s="1277">
        <v>118.16560780789607</v>
      </c>
      <c r="G13" s="1277">
        <v>18.506739534436335</v>
      </c>
      <c r="H13" s="1276"/>
      <c r="I13" s="1275"/>
    </row>
    <row r="14" spans="1:9" ht="18" customHeight="1">
      <c r="A14" s="1290" t="s">
        <v>814</v>
      </c>
      <c r="B14" s="1289">
        <v>107.33775077517294</v>
      </c>
      <c r="C14" s="1277">
        <v>99.80577947050887</v>
      </c>
      <c r="D14" s="1277">
        <v>100.1847559017488</v>
      </c>
      <c r="E14" s="1277">
        <v>0.37971391361351436</v>
      </c>
      <c r="F14" s="1277">
        <v>119.4647280947535</v>
      </c>
      <c r="G14" s="1277">
        <v>19.24441699684587</v>
      </c>
      <c r="H14" s="1276"/>
      <c r="I14" s="1275"/>
    </row>
    <row r="15" spans="1:9" ht="18" customHeight="1">
      <c r="A15" s="1290" t="s">
        <v>815</v>
      </c>
      <c r="B15" s="1289">
        <v>107.36413717226232</v>
      </c>
      <c r="C15" s="1277">
        <v>99.98556346819831</v>
      </c>
      <c r="D15" s="1277">
        <v>101.00971109663794</v>
      </c>
      <c r="E15" s="1277">
        <v>1.0242955011854065</v>
      </c>
      <c r="F15" s="1277">
        <v>119.35208620544937</v>
      </c>
      <c r="G15" s="1277">
        <v>18.159021454148032</v>
      </c>
      <c r="H15" s="1276"/>
      <c r="I15" s="1275"/>
    </row>
    <row r="16" spans="1:9" ht="18" customHeight="1">
      <c r="A16" s="1290" t="s">
        <v>816</v>
      </c>
      <c r="B16" s="1289">
        <v>104.19551313105273</v>
      </c>
      <c r="C16" s="1277">
        <v>103.9140158409519</v>
      </c>
      <c r="D16" s="1277">
        <v>102.6660181986239</v>
      </c>
      <c r="E16" s="1277">
        <v>-1.2009906769825562</v>
      </c>
      <c r="F16" s="1277">
        <v>119.0643216018645</v>
      </c>
      <c r="G16" s="1277">
        <v>15.972474330810655</v>
      </c>
      <c r="H16" s="1276"/>
      <c r="I16" s="1275"/>
    </row>
    <row r="17" spans="1:9" ht="18" customHeight="1">
      <c r="A17" s="1290" t="s">
        <v>817</v>
      </c>
      <c r="B17" s="1289">
        <v>102.83721998627165</v>
      </c>
      <c r="C17" s="1277">
        <v>105.93731646427429</v>
      </c>
      <c r="D17" s="1277">
        <v>103.18811090565983</v>
      </c>
      <c r="E17" s="1277">
        <v>-2.5951247873468617</v>
      </c>
      <c r="F17" s="1277">
        <v>119.46705771299713</v>
      </c>
      <c r="G17" s="1277">
        <v>15.775990726509576</v>
      </c>
      <c r="H17" s="1276"/>
      <c r="I17" s="1275"/>
    </row>
    <row r="18" spans="1:9" ht="18" customHeight="1">
      <c r="A18" s="1290" t="s">
        <v>818</v>
      </c>
      <c r="B18" s="1289">
        <v>105.06694292248395</v>
      </c>
      <c r="C18" s="1277">
        <v>102.10043933663108</v>
      </c>
      <c r="D18" s="1277">
        <v>108.53204425534608</v>
      </c>
      <c r="E18" s="1277">
        <v>6.299292109321513</v>
      </c>
      <c r="F18" s="1277">
        <v>123.96784089296848</v>
      </c>
      <c r="G18" s="1277">
        <v>14.222340271511172</v>
      </c>
      <c r="H18" s="1276"/>
      <c r="I18" s="1275"/>
    </row>
    <row r="19" spans="1:9" ht="18" customHeight="1" thickBot="1">
      <c r="A19" s="1288" t="s">
        <v>218</v>
      </c>
      <c r="B19" s="1287" t="e">
        <f>AVERAGE(B7:B18)</f>
        <v>#REF!</v>
      </c>
      <c r="C19" s="1273">
        <v>99.99999999999999</v>
      </c>
      <c r="D19" s="1273">
        <v>103.42937501609724</v>
      </c>
      <c r="E19" s="1273">
        <v>3.4293750160972536</v>
      </c>
      <c r="F19" s="1273">
        <v>116.46837364106395</v>
      </c>
      <c r="G19" s="1273">
        <v>12.606668678929339</v>
      </c>
      <c r="H19" s="1272"/>
      <c r="I19" s="1271"/>
    </row>
    <row r="20" spans="1:2" ht="13.5" thickTop="1">
      <c r="A20" s="1286"/>
      <c r="B20" s="1286"/>
    </row>
    <row r="22" ht="12.75">
      <c r="H22" s="1285"/>
    </row>
  </sheetData>
  <sheetProtection/>
  <mergeCells count="7">
    <mergeCell ref="A1:I1"/>
    <mergeCell ref="A2:I2"/>
    <mergeCell ref="A3:I3"/>
    <mergeCell ref="A5:A6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zoomScalePageLayoutView="0" workbookViewId="0" topLeftCell="A1">
      <selection activeCell="K29" sqref="K29"/>
    </sheetView>
  </sheetViews>
  <sheetFormatPr defaultColWidth="9.140625" defaultRowHeight="15"/>
  <cols>
    <col min="1" max="2" width="11.7109375" style="225" customWidth="1"/>
    <col min="3" max="3" width="23.140625" style="225" bestFit="1" customWidth="1"/>
    <col min="4" max="9" width="11.7109375" style="225" customWidth="1"/>
    <col min="10" max="11" width="9.140625" style="225" customWidth="1"/>
    <col min="12" max="12" width="15.00390625" style="225" customWidth="1"/>
    <col min="13" max="16384" width="9.140625" style="225" customWidth="1"/>
  </cols>
  <sheetData>
    <row r="1" spans="2:9" ht="15" customHeight="1">
      <c r="B1" s="1775" t="s">
        <v>1223</v>
      </c>
      <c r="C1" s="1775"/>
      <c r="D1" s="1775"/>
      <c r="E1" s="1775"/>
      <c r="F1" s="1775"/>
      <c r="G1" s="1775"/>
      <c r="H1" s="1775"/>
      <c r="I1" s="1775"/>
    </row>
    <row r="2" spans="2:9" ht="15" customHeight="1">
      <c r="B2" s="1376" t="s">
        <v>22</v>
      </c>
      <c r="C2" s="1375"/>
      <c r="D2" s="1375"/>
      <c r="E2" s="1375"/>
      <c r="F2" s="1375"/>
      <c r="G2" s="1375"/>
      <c r="H2" s="1375"/>
      <c r="I2" s="1374"/>
    </row>
    <row r="3" spans="2:9" ht="15" customHeight="1" thickBot="1">
      <c r="B3" s="1826" t="s">
        <v>76</v>
      </c>
      <c r="C3" s="1826"/>
      <c r="D3" s="1826"/>
      <c r="E3" s="1826"/>
      <c r="F3" s="1826"/>
      <c r="G3" s="1826"/>
      <c r="H3" s="1826"/>
      <c r="I3" s="1826"/>
    </row>
    <row r="4" spans="2:9" ht="15" customHeight="1" thickTop="1">
      <c r="B4" s="1373"/>
      <c r="C4" s="1372"/>
      <c r="D4" s="1371"/>
      <c r="E4" s="1371"/>
      <c r="F4" s="1371"/>
      <c r="G4" s="1371"/>
      <c r="H4" s="1370" t="s">
        <v>205</v>
      </c>
      <c r="I4" s="1369"/>
    </row>
    <row r="5" spans="2:9" ht="15" customHeight="1">
      <c r="B5" s="1368"/>
      <c r="C5" s="1367"/>
      <c r="D5" s="1366" t="s">
        <v>79</v>
      </c>
      <c r="E5" s="1366" t="s">
        <v>149</v>
      </c>
      <c r="F5" s="1366" t="s">
        <v>79</v>
      </c>
      <c r="G5" s="1366" t="str">
        <f>E5</f>
        <v>Mid-Dec</v>
      </c>
      <c r="H5" s="1365" t="s">
        <v>1222</v>
      </c>
      <c r="I5" s="1364"/>
    </row>
    <row r="6" spans="2:9" ht="15" customHeight="1">
      <c r="B6" s="1363"/>
      <c r="C6" s="1362"/>
      <c r="D6" s="1361">
        <v>2014</v>
      </c>
      <c r="E6" s="1361">
        <v>2014</v>
      </c>
      <c r="F6" s="1361">
        <v>2015</v>
      </c>
      <c r="G6" s="1361">
        <v>2015</v>
      </c>
      <c r="H6" s="1360" t="s">
        <v>57</v>
      </c>
      <c r="I6" s="1359" t="s">
        <v>58</v>
      </c>
    </row>
    <row r="7" spans="2:9" ht="15" customHeight="1">
      <c r="B7" s="1348"/>
      <c r="C7" s="1317"/>
      <c r="D7" s="1358"/>
      <c r="E7" s="1358"/>
      <c r="F7" s="1317"/>
      <c r="G7" s="1358"/>
      <c r="H7" s="1357"/>
      <c r="I7" s="1356"/>
    </row>
    <row r="8" spans="2:14" ht="15" customHeight="1">
      <c r="B8" s="1340" t="s">
        <v>1124</v>
      </c>
      <c r="C8" s="1339"/>
      <c r="D8" s="1338">
        <v>572400.88</v>
      </c>
      <c r="E8" s="1338">
        <v>594221.3</v>
      </c>
      <c r="F8" s="1338">
        <v>703060.93</v>
      </c>
      <c r="G8" s="1355">
        <v>845888.9000000001</v>
      </c>
      <c r="H8" s="1354">
        <v>3.812087081347613</v>
      </c>
      <c r="I8" s="1353">
        <v>20.31516244260652</v>
      </c>
      <c r="J8" s="1196"/>
      <c r="L8" s="1196"/>
      <c r="N8" s="1196"/>
    </row>
    <row r="9" spans="2:14" ht="15" customHeight="1">
      <c r="B9" s="1331"/>
      <c r="C9" s="1313" t="s">
        <v>1219</v>
      </c>
      <c r="D9" s="1312">
        <v>426132.85371916</v>
      </c>
      <c r="E9" s="1311">
        <v>430734.97860168</v>
      </c>
      <c r="F9" s="1325">
        <v>517456.67892682005</v>
      </c>
      <c r="G9" s="1311">
        <v>645953.8696186601</v>
      </c>
      <c r="H9" s="1352">
        <v>1.0799742010863582</v>
      </c>
      <c r="I9" s="1309">
        <v>24.832453792718837</v>
      </c>
      <c r="J9" s="1196"/>
      <c r="L9" s="1196"/>
      <c r="N9" s="1196"/>
    </row>
    <row r="10" spans="2:14" ht="15" customHeight="1">
      <c r="B10" s="1331"/>
      <c r="C10" s="1330" t="s">
        <v>1218</v>
      </c>
      <c r="D10" s="1312">
        <v>146268.02628084</v>
      </c>
      <c r="E10" s="1311">
        <v>163486.32139832003</v>
      </c>
      <c r="F10" s="1325">
        <v>185604.245107318</v>
      </c>
      <c r="G10" s="1311">
        <v>199935.03038134</v>
      </c>
      <c r="H10" s="1352">
        <v>11.77174229754101</v>
      </c>
      <c r="I10" s="1309">
        <v>7.721148209320745</v>
      </c>
      <c r="J10" s="1196"/>
      <c r="L10" s="1196"/>
      <c r="N10" s="1196"/>
    </row>
    <row r="11" spans="2:14" ht="15" customHeight="1">
      <c r="B11" s="1329"/>
      <c r="C11" s="1344"/>
      <c r="D11" s="1322"/>
      <c r="E11" s="1321"/>
      <c r="F11" s="1351"/>
      <c r="G11" s="1321"/>
      <c r="H11" s="1350"/>
      <c r="I11" s="1349"/>
      <c r="J11" s="1196"/>
      <c r="L11" s="1196"/>
      <c r="N11" s="1196"/>
    </row>
    <row r="12" spans="2:14" ht="15" customHeight="1">
      <c r="B12" s="1348"/>
      <c r="C12" s="1317"/>
      <c r="D12" s="1312"/>
      <c r="E12" s="1316"/>
      <c r="F12" s="1347"/>
      <c r="G12" s="1325"/>
      <c r="H12" s="1346"/>
      <c r="I12" s="1345"/>
      <c r="J12" s="1196"/>
      <c r="L12" s="1196"/>
      <c r="N12" s="1196"/>
    </row>
    <row r="13" spans="2:14" ht="15" customHeight="1">
      <c r="B13" s="1340" t="s">
        <v>1221</v>
      </c>
      <c r="C13" s="1313"/>
      <c r="D13" s="1338">
        <v>93006.09</v>
      </c>
      <c r="E13" s="1338">
        <v>107900.5</v>
      </c>
      <c r="F13" s="1338">
        <v>120995.11</v>
      </c>
      <c r="G13" s="1338">
        <v>139635.69999999998</v>
      </c>
      <c r="H13" s="1337">
        <v>16.014445935744632</v>
      </c>
      <c r="I13" s="1336">
        <v>15.406068889891486</v>
      </c>
      <c r="J13" s="1196"/>
      <c r="L13" s="1196"/>
      <c r="N13" s="1196"/>
    </row>
    <row r="14" spans="2:14" ht="15" customHeight="1">
      <c r="B14" s="1331"/>
      <c r="C14" s="1313" t="s">
        <v>1219</v>
      </c>
      <c r="D14" s="1312">
        <v>87372.33</v>
      </c>
      <c r="E14" s="1311">
        <v>102108.5</v>
      </c>
      <c r="F14" s="1325">
        <v>114843.41</v>
      </c>
      <c r="G14" s="1311">
        <v>131795.86</v>
      </c>
      <c r="H14" s="1310">
        <v>16.865946003729107</v>
      </c>
      <c r="I14" s="1315">
        <v>14.761360708463783</v>
      </c>
      <c r="J14" s="1196"/>
      <c r="L14" s="1196"/>
      <c r="N14" s="1196"/>
    </row>
    <row r="15" spans="2:14" ht="15" customHeight="1">
      <c r="B15" s="1331"/>
      <c r="C15" s="1330" t="s">
        <v>1218</v>
      </c>
      <c r="D15" s="1312">
        <v>5633.76</v>
      </c>
      <c r="E15" s="1311">
        <v>5792</v>
      </c>
      <c r="F15" s="1325">
        <v>6151.7</v>
      </c>
      <c r="G15" s="1311">
        <v>7839.84</v>
      </c>
      <c r="H15" s="1310">
        <v>2.808781346738229</v>
      </c>
      <c r="I15" s="1315">
        <v>27.44184534356357</v>
      </c>
      <c r="J15" s="1196"/>
      <c r="L15" s="1196"/>
      <c r="N15" s="1196"/>
    </row>
    <row r="16" spans="2:14" ht="15" customHeight="1">
      <c r="B16" s="1329"/>
      <c r="C16" s="1344"/>
      <c r="D16" s="1322"/>
      <c r="E16" s="1343"/>
      <c r="F16" s="1342"/>
      <c r="G16" s="1321"/>
      <c r="H16" s="1341"/>
      <c r="I16" s="1319"/>
      <c r="J16" s="1196"/>
      <c r="L16" s="1196"/>
      <c r="N16" s="1196"/>
    </row>
    <row r="17" spans="2:14" ht="15" customHeight="1">
      <c r="B17" s="1331"/>
      <c r="C17" s="1313"/>
      <c r="D17" s="1312"/>
      <c r="E17" s="1311"/>
      <c r="F17" s="1325"/>
      <c r="G17" s="1325"/>
      <c r="H17" s="1310"/>
      <c r="I17" s="1309"/>
      <c r="J17" s="1196"/>
      <c r="L17" s="1196"/>
      <c r="N17" s="1196"/>
    </row>
    <row r="18" spans="2:14" ht="15" customHeight="1">
      <c r="B18" s="1340" t="s">
        <v>1220</v>
      </c>
      <c r="C18" s="1339"/>
      <c r="D18" s="1338">
        <v>665406.97</v>
      </c>
      <c r="E18" s="1338">
        <v>702121.8</v>
      </c>
      <c r="F18" s="1338">
        <v>824056.04</v>
      </c>
      <c r="G18" s="1338">
        <v>985524.6000000001</v>
      </c>
      <c r="H18" s="1337">
        <v>5.51765034862801</v>
      </c>
      <c r="I18" s="1336">
        <v>19.594366421972964</v>
      </c>
      <c r="J18" s="1196"/>
      <c r="L18" s="1196"/>
      <c r="N18" s="1196"/>
    </row>
    <row r="19" spans="2:14" ht="15" customHeight="1">
      <c r="B19" s="1331"/>
      <c r="C19" s="1313"/>
      <c r="D19" s="1312"/>
      <c r="E19" s="1335"/>
      <c r="F19" s="1334"/>
      <c r="G19" s="1311"/>
      <c r="H19" s="1333"/>
      <c r="I19" s="1332"/>
      <c r="J19" s="1196"/>
      <c r="L19" s="1196"/>
      <c r="N19" s="1196"/>
    </row>
    <row r="20" spans="2:14" ht="15" customHeight="1">
      <c r="B20" s="1331"/>
      <c r="C20" s="1313" t="s">
        <v>1219</v>
      </c>
      <c r="D20" s="1312">
        <v>513505.18371916004</v>
      </c>
      <c r="E20" s="1311">
        <v>532843.47860168</v>
      </c>
      <c r="F20" s="1325">
        <v>632300.0889268201</v>
      </c>
      <c r="G20" s="1311">
        <v>777749.72961866</v>
      </c>
      <c r="H20" s="1310">
        <v>3.7659395651001404</v>
      </c>
      <c r="I20" s="1315">
        <v>23.003261147520377</v>
      </c>
      <c r="J20" s="1196"/>
      <c r="L20" s="1196"/>
      <c r="N20" s="1196"/>
    </row>
    <row r="21" spans="2:14" ht="15" customHeight="1">
      <c r="B21" s="1331"/>
      <c r="C21" s="830" t="s">
        <v>1217</v>
      </c>
      <c r="D21" s="1312">
        <v>77.17159676267894</v>
      </c>
      <c r="E21" s="1311">
        <v>75.89046211094428</v>
      </c>
      <c r="F21" s="1325">
        <v>76.73022928474865</v>
      </c>
      <c r="G21" s="1311">
        <v>78.91733292285754</v>
      </c>
      <c r="H21" s="1310" t="s">
        <v>152</v>
      </c>
      <c r="I21" s="1315" t="s">
        <v>152</v>
      </c>
      <c r="J21" s="1196"/>
      <c r="L21" s="1196"/>
      <c r="N21" s="1196"/>
    </row>
    <row r="22" spans="2:14" ht="15" customHeight="1">
      <c r="B22" s="1331"/>
      <c r="C22" s="1330" t="s">
        <v>1218</v>
      </c>
      <c r="D22" s="1312">
        <v>151901.78628084</v>
      </c>
      <c r="E22" s="1311">
        <v>169278.32139832003</v>
      </c>
      <c r="F22" s="1325">
        <v>191755.95107318</v>
      </c>
      <c r="G22" s="1311">
        <v>207774.87038134</v>
      </c>
      <c r="H22" s="1310">
        <v>11.439322435191016</v>
      </c>
      <c r="I22" s="1315">
        <v>8.353805563013111</v>
      </c>
      <c r="J22" s="1196"/>
      <c r="L22" s="1196"/>
      <c r="N22" s="1196"/>
    </row>
    <row r="23" spans="2:14" ht="15" customHeight="1">
      <c r="B23" s="1329"/>
      <c r="C23" s="833" t="s">
        <v>1217</v>
      </c>
      <c r="D23" s="1322">
        <v>22.828403237321062</v>
      </c>
      <c r="E23" s="1311">
        <v>24.10953788905572</v>
      </c>
      <c r="F23" s="1325">
        <v>23.269770715251354</v>
      </c>
      <c r="G23" s="1321">
        <v>21.08266707714247</v>
      </c>
      <c r="H23" s="1310" t="s">
        <v>152</v>
      </c>
      <c r="I23" s="1315" t="s">
        <v>152</v>
      </c>
      <c r="J23" s="1196"/>
      <c r="L23" s="1196"/>
      <c r="N23" s="1196"/>
    </row>
    <row r="24" spans="2:14" ht="15" customHeight="1">
      <c r="B24" s="1328" t="s">
        <v>1216</v>
      </c>
      <c r="C24" s="828"/>
      <c r="D24" s="1327"/>
      <c r="E24" s="1326"/>
      <c r="F24" s="1326"/>
      <c r="G24" s="1325"/>
      <c r="H24" s="1324"/>
      <c r="I24" s="1323"/>
      <c r="J24" s="1196"/>
      <c r="L24" s="1196"/>
      <c r="N24" s="1196"/>
    </row>
    <row r="25" spans="2:14" ht="15" customHeight="1">
      <c r="B25" s="978"/>
      <c r="C25" s="830" t="s">
        <v>1215</v>
      </c>
      <c r="D25" s="1312">
        <v>11.466383963888333</v>
      </c>
      <c r="E25" s="1311">
        <v>11.264805354827946</v>
      </c>
      <c r="F25" s="1311">
        <v>12.981127553746326</v>
      </c>
      <c r="G25" s="1311">
        <v>23.44015880400378</v>
      </c>
      <c r="H25" s="1310" t="s">
        <v>152</v>
      </c>
      <c r="I25" s="1315" t="s">
        <v>152</v>
      </c>
      <c r="J25" s="1196"/>
      <c r="L25" s="1196"/>
      <c r="N25" s="1196"/>
    </row>
    <row r="26" spans="2:14" ht="15" customHeight="1">
      <c r="B26" s="985"/>
      <c r="C26" s="832" t="s">
        <v>1214</v>
      </c>
      <c r="D26" s="1322">
        <v>9.97421859883483</v>
      </c>
      <c r="E26" s="1311">
        <v>9.674707866239915</v>
      </c>
      <c r="F26" s="1321">
        <v>11.19332249619925</v>
      </c>
      <c r="G26" s="1321">
        <v>18.717619611245407</v>
      </c>
      <c r="H26" s="1320" t="s">
        <v>152</v>
      </c>
      <c r="I26" s="1319" t="s">
        <v>152</v>
      </c>
      <c r="J26" s="1196"/>
      <c r="L26" s="1196"/>
      <c r="N26" s="1196"/>
    </row>
    <row r="27" spans="2:14" ht="15" customHeight="1">
      <c r="B27" s="1318" t="s">
        <v>1213</v>
      </c>
      <c r="C27" s="1317"/>
      <c r="D27" s="1312">
        <v>665406.97</v>
      </c>
      <c r="E27" s="1316">
        <v>702121.8</v>
      </c>
      <c r="F27" s="1311">
        <v>824056.04</v>
      </c>
      <c r="G27" s="1316">
        <v>985524.6</v>
      </c>
      <c r="H27" s="1310">
        <v>5.51765034862801</v>
      </c>
      <c r="I27" s="1315">
        <v>19.594366421972936</v>
      </c>
      <c r="J27" s="1196"/>
      <c r="L27" s="1196"/>
      <c r="N27" s="1196"/>
    </row>
    <row r="28" spans="2:14" ht="15" customHeight="1">
      <c r="B28" s="1314" t="s">
        <v>1212</v>
      </c>
      <c r="C28" s="1313"/>
      <c r="D28" s="1312">
        <v>21352.06</v>
      </c>
      <c r="E28" s="1311">
        <v>23867.1</v>
      </c>
      <c r="F28" s="1311">
        <v>23622.95</v>
      </c>
      <c r="G28" s="1311">
        <v>26549.8</v>
      </c>
      <c r="H28" s="1310">
        <v>11.778910325280066</v>
      </c>
      <c r="I28" s="1315">
        <v>12.389858167587022</v>
      </c>
      <c r="J28" s="1196"/>
      <c r="L28" s="1196"/>
      <c r="N28" s="1196"/>
    </row>
    <row r="29" spans="2:14" ht="15" customHeight="1">
      <c r="B29" s="1314" t="s">
        <v>1211</v>
      </c>
      <c r="C29" s="1313"/>
      <c r="D29" s="1312">
        <v>686759.03</v>
      </c>
      <c r="E29" s="1311">
        <v>725988.9</v>
      </c>
      <c r="F29" s="1311">
        <v>847678.99</v>
      </c>
      <c r="G29" s="1311">
        <v>1012074.3</v>
      </c>
      <c r="H29" s="1310">
        <v>5.712319501645283</v>
      </c>
      <c r="I29" s="1315">
        <v>19.393580817663064</v>
      </c>
      <c r="J29" s="1196"/>
      <c r="L29" s="1196"/>
      <c r="N29" s="1196"/>
    </row>
    <row r="30" spans="2:14" ht="15" customHeight="1">
      <c r="B30" s="1314" t="s">
        <v>1210</v>
      </c>
      <c r="C30" s="1313"/>
      <c r="D30" s="1312">
        <v>87539.29999999999</v>
      </c>
      <c r="E30" s="1311">
        <v>99193.09999999999</v>
      </c>
      <c r="F30" s="1311">
        <v>100391.6</v>
      </c>
      <c r="G30" s="1311">
        <v>112760.59999999999</v>
      </c>
      <c r="H30" s="1310">
        <v>13.312649290090278</v>
      </c>
      <c r="I30" s="1315">
        <v>12.320751935420887</v>
      </c>
      <c r="J30" s="1196"/>
      <c r="L30" s="1196"/>
      <c r="N30" s="1196"/>
    </row>
    <row r="31" spans="2:14" ht="15" customHeight="1">
      <c r="B31" s="1314" t="s">
        <v>1209</v>
      </c>
      <c r="C31" s="1313"/>
      <c r="D31" s="1312">
        <v>599219.73</v>
      </c>
      <c r="E31" s="1311">
        <v>626795.9</v>
      </c>
      <c r="F31" s="1311">
        <v>747287.39</v>
      </c>
      <c r="G31" s="1311">
        <v>899313.7000000001</v>
      </c>
      <c r="H31" s="1310">
        <v>4.602013021166712</v>
      </c>
      <c r="I31" s="1315">
        <v>20.343754228209306</v>
      </c>
      <c r="J31" s="1196"/>
      <c r="L31" s="1196"/>
      <c r="N31" s="1196"/>
    </row>
    <row r="32" spans="2:14" ht="15" customHeight="1">
      <c r="B32" s="1314" t="s">
        <v>1208</v>
      </c>
      <c r="C32" s="1313"/>
      <c r="D32" s="1312">
        <v>-130981.76400000008</v>
      </c>
      <c r="E32" s="1311">
        <v>-27576.170000000042</v>
      </c>
      <c r="F32" s="1311">
        <v>-148067.66000000003</v>
      </c>
      <c r="G32" s="1311">
        <v>-152026.31000000006</v>
      </c>
      <c r="H32" s="1310" t="s">
        <v>152</v>
      </c>
      <c r="I32" s="1309" t="s">
        <v>152</v>
      </c>
      <c r="J32" s="1196"/>
      <c r="L32" s="1196"/>
      <c r="N32" s="1196"/>
    </row>
    <row r="33" spans="2:14" ht="15" customHeight="1">
      <c r="B33" s="1314" t="s">
        <v>1207</v>
      </c>
      <c r="C33" s="1313"/>
      <c r="D33" s="1312">
        <v>3854.6</v>
      </c>
      <c r="E33" s="1311">
        <v>4221.8</v>
      </c>
      <c r="F33" s="1311">
        <v>3031.7</v>
      </c>
      <c r="G33" s="1311">
        <v>23918.7</v>
      </c>
      <c r="H33" s="1310" t="s">
        <v>152</v>
      </c>
      <c r="I33" s="1309" t="s">
        <v>152</v>
      </c>
      <c r="J33" s="1196"/>
      <c r="L33" s="1196"/>
      <c r="N33" s="1196"/>
    </row>
    <row r="34" spans="2:14" ht="15" customHeight="1" thickBot="1">
      <c r="B34" s="1308" t="s">
        <v>1206</v>
      </c>
      <c r="C34" s="1307"/>
      <c r="D34" s="1306">
        <v>-127127.06400000007</v>
      </c>
      <c r="E34" s="1306">
        <v>-23354.37</v>
      </c>
      <c r="F34" s="1305">
        <v>-145035.96000000002</v>
      </c>
      <c r="G34" s="1305">
        <v>-128107.61000000006</v>
      </c>
      <c r="H34" s="1304" t="s">
        <v>152</v>
      </c>
      <c r="I34" s="1303" t="s">
        <v>152</v>
      </c>
      <c r="J34" s="1196"/>
      <c r="L34" s="1196"/>
      <c r="N34" s="1196"/>
    </row>
    <row r="35" spans="2:9" ht="15" customHeight="1" thickTop="1">
      <c r="B35" s="1302" t="s">
        <v>1205</v>
      </c>
      <c r="C35" s="47"/>
      <c r="D35" s="47"/>
      <c r="E35" s="47"/>
      <c r="F35" s="47"/>
      <c r="G35" s="47"/>
      <c r="H35" s="47"/>
      <c r="I35" s="47"/>
    </row>
    <row r="36" spans="2:9" ht="15" customHeight="1">
      <c r="B36" s="1299" t="s">
        <v>1204</v>
      </c>
      <c r="C36" s="47"/>
      <c r="D36" s="47"/>
      <c r="E36" s="47"/>
      <c r="F36" s="47"/>
      <c r="G36" s="47"/>
      <c r="H36" s="47"/>
      <c r="I36" s="47"/>
    </row>
    <row r="37" spans="2:9" ht="15" customHeight="1">
      <c r="B37" s="1301" t="s">
        <v>1203</v>
      </c>
      <c r="C37" s="1299"/>
      <c r="D37" s="47"/>
      <c r="E37" s="47"/>
      <c r="F37" s="47"/>
      <c r="G37" s="47"/>
      <c r="H37" s="47"/>
      <c r="I37" s="47"/>
    </row>
    <row r="38" spans="2:9" ht="15" customHeight="1">
      <c r="B38" s="1300" t="s">
        <v>1202</v>
      </c>
      <c r="C38" s="1299"/>
      <c r="D38" s="47"/>
      <c r="E38" s="47"/>
      <c r="F38" s="47"/>
      <c r="G38" s="47"/>
      <c r="H38" s="47"/>
      <c r="I38" s="47"/>
    </row>
    <row r="39" spans="2:9" ht="15" customHeight="1">
      <c r="B39" s="1299" t="s">
        <v>1201</v>
      </c>
      <c r="C39" s="47"/>
      <c r="D39" s="1298">
        <v>95.9</v>
      </c>
      <c r="E39" s="1297">
        <v>99.37</v>
      </c>
      <c r="F39" s="1297">
        <v>101.14</v>
      </c>
      <c r="G39" s="1297">
        <v>107</v>
      </c>
      <c r="H39" s="47"/>
      <c r="I39" s="47"/>
    </row>
    <row r="43" ht="12.75">
      <c r="F43" s="1196"/>
    </row>
    <row r="44" ht="12.75">
      <c r="F44" s="1196"/>
    </row>
    <row r="45" ht="12.75">
      <c r="F45" s="1196"/>
    </row>
    <row r="46" ht="12.75">
      <c r="F46" s="1196"/>
    </row>
    <row r="47" ht="12.75">
      <c r="F47" s="1196"/>
    </row>
    <row r="48" ht="12.75">
      <c r="F48" s="1196"/>
    </row>
    <row r="49" ht="12.75">
      <c r="F49" s="1196"/>
    </row>
    <row r="50" ht="12.75">
      <c r="F50" s="119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25.7109375" style="202" bestFit="1" customWidth="1"/>
    <col min="2" max="2" width="6.421875" style="182" customWidth="1"/>
    <col min="3" max="3" width="6.8515625" style="182" bestFit="1" customWidth="1"/>
    <col min="4" max="4" width="7.140625" style="182" bestFit="1" customWidth="1"/>
    <col min="5" max="6" width="6.8515625" style="182" bestFit="1" customWidth="1"/>
    <col min="7" max="8" width="7.140625" style="182" bestFit="1" customWidth="1"/>
    <col min="9" max="11" width="8.421875" style="182" bestFit="1" customWidth="1"/>
    <col min="12" max="12" width="8.57421875" style="182" bestFit="1" customWidth="1"/>
    <col min="13" max="16384" width="9.140625" style="182" customWidth="1"/>
  </cols>
  <sheetData>
    <row r="1" spans="1:12" ht="14.25">
      <c r="A1" s="1688" t="s">
        <v>155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15.75">
      <c r="A2" s="1689" t="s">
        <v>3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4.25">
      <c r="A3" s="1690" t="s">
        <v>156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  <c r="L3" s="1690"/>
    </row>
    <row r="4" spans="1:12" ht="14.25">
      <c r="A4" s="1691" t="s">
        <v>157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</row>
    <row r="5" spans="1:12" ht="14.25">
      <c r="A5" s="1692" t="s">
        <v>158</v>
      </c>
      <c r="B5" s="1692" t="s">
        <v>159</v>
      </c>
      <c r="C5" s="183" t="s">
        <v>56</v>
      </c>
      <c r="D5" s="1679" t="s">
        <v>57</v>
      </c>
      <c r="E5" s="1680"/>
      <c r="F5" s="1679" t="s">
        <v>160</v>
      </c>
      <c r="G5" s="1681"/>
      <c r="H5" s="1680"/>
      <c r="I5" s="1682" t="s">
        <v>161</v>
      </c>
      <c r="J5" s="1683"/>
      <c r="K5" s="1683"/>
      <c r="L5" s="1684"/>
    </row>
    <row r="6" spans="1:12" ht="14.25">
      <c r="A6" s="1693"/>
      <c r="B6" s="1693"/>
      <c r="C6" s="184" t="s">
        <v>162</v>
      </c>
      <c r="D6" s="184" t="s">
        <v>163</v>
      </c>
      <c r="E6" s="184" t="s">
        <v>162</v>
      </c>
      <c r="F6" s="184" t="s">
        <v>164</v>
      </c>
      <c r="G6" s="184" t="s">
        <v>163</v>
      </c>
      <c r="H6" s="184" t="s">
        <v>162</v>
      </c>
      <c r="I6" s="185" t="s">
        <v>165</v>
      </c>
      <c r="J6" s="185" t="s">
        <v>165</v>
      </c>
      <c r="K6" s="185" t="s">
        <v>166</v>
      </c>
      <c r="L6" s="185" t="s">
        <v>166</v>
      </c>
    </row>
    <row r="7" spans="1:12" ht="14.25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4" t="s">
        <v>167</v>
      </c>
      <c r="J7" s="184" t="s">
        <v>168</v>
      </c>
      <c r="K7" s="184" t="s">
        <v>169</v>
      </c>
      <c r="L7" s="184" t="s">
        <v>170</v>
      </c>
    </row>
    <row r="8" spans="1:13" s="190" customFormat="1" ht="14.25">
      <c r="A8" s="186" t="s">
        <v>171</v>
      </c>
      <c r="B8" s="187">
        <v>100</v>
      </c>
      <c r="C8" s="188">
        <v>92.8785046728972</v>
      </c>
      <c r="D8" s="188">
        <v>100.37</v>
      </c>
      <c r="E8" s="188">
        <v>99.38</v>
      </c>
      <c r="F8" s="188">
        <v>108.37</v>
      </c>
      <c r="G8" s="188">
        <v>110.85</v>
      </c>
      <c r="H8" s="188">
        <v>110.88</v>
      </c>
      <c r="I8" s="188">
        <v>7</v>
      </c>
      <c r="J8" s="188">
        <v>-0.99</v>
      </c>
      <c r="K8" s="188">
        <v>11.58</v>
      </c>
      <c r="L8" s="188">
        <v>0.03</v>
      </c>
      <c r="M8" s="189"/>
    </row>
    <row r="9" spans="1:13" ht="14.25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</row>
    <row r="10" spans="1:13" ht="14.25">
      <c r="A10" s="193" t="s">
        <v>172</v>
      </c>
      <c r="B10" s="187">
        <v>43.91</v>
      </c>
      <c r="C10" s="194">
        <v>90.20036429872495</v>
      </c>
      <c r="D10" s="194">
        <v>101.28</v>
      </c>
      <c r="E10" s="194">
        <v>99.04</v>
      </c>
      <c r="F10" s="194">
        <v>110.78</v>
      </c>
      <c r="G10" s="194">
        <v>113.54</v>
      </c>
      <c r="H10" s="194">
        <v>113.74</v>
      </c>
      <c r="I10" s="194">
        <v>9.8</v>
      </c>
      <c r="J10" s="194">
        <v>-2.2</v>
      </c>
      <c r="K10" s="194">
        <v>14.84</v>
      </c>
      <c r="L10" s="194">
        <v>0.18</v>
      </c>
      <c r="M10" s="189"/>
    </row>
    <row r="11" spans="1:13" ht="14.25">
      <c r="A11" s="195" t="s">
        <v>173</v>
      </c>
      <c r="B11" s="196">
        <v>11.33</v>
      </c>
      <c r="C11" s="197">
        <v>89.31156222418358</v>
      </c>
      <c r="D11" s="197">
        <v>100.48</v>
      </c>
      <c r="E11" s="197">
        <v>101.19</v>
      </c>
      <c r="F11" s="197">
        <v>106.07</v>
      </c>
      <c r="G11" s="197">
        <v>109.95</v>
      </c>
      <c r="H11" s="197">
        <v>112.63</v>
      </c>
      <c r="I11" s="197">
        <v>13.3</v>
      </c>
      <c r="J11" s="197">
        <v>0.71</v>
      </c>
      <c r="K11" s="197">
        <v>11.31</v>
      </c>
      <c r="L11" s="197">
        <v>2.43</v>
      </c>
      <c r="M11" s="189"/>
    </row>
    <row r="12" spans="1:13" ht="14.25">
      <c r="A12" s="195" t="s">
        <v>174</v>
      </c>
      <c r="B12" s="196">
        <v>1.84</v>
      </c>
      <c r="C12" s="197">
        <v>85.19788918205805</v>
      </c>
      <c r="D12" s="197">
        <v>96.05</v>
      </c>
      <c r="E12" s="197">
        <v>96.87</v>
      </c>
      <c r="F12" s="197">
        <v>127.44</v>
      </c>
      <c r="G12" s="197">
        <v>138.45</v>
      </c>
      <c r="H12" s="197">
        <v>144.23</v>
      </c>
      <c r="I12" s="197">
        <v>13.7</v>
      </c>
      <c r="J12" s="197">
        <v>0.85</v>
      </c>
      <c r="K12" s="197">
        <v>48.89</v>
      </c>
      <c r="L12" s="197">
        <v>4.18</v>
      </c>
      <c r="M12" s="189"/>
    </row>
    <row r="13" spans="1:13" ht="14.25">
      <c r="A13" s="195" t="s">
        <v>175</v>
      </c>
      <c r="B13" s="196">
        <v>5.52</v>
      </c>
      <c r="C13" s="197">
        <v>95.38038496791934</v>
      </c>
      <c r="D13" s="197">
        <v>119.73</v>
      </c>
      <c r="E13" s="197">
        <v>104.06</v>
      </c>
      <c r="F13" s="197">
        <v>129.98</v>
      </c>
      <c r="G13" s="197">
        <v>124.57</v>
      </c>
      <c r="H13" s="197">
        <v>116.17</v>
      </c>
      <c r="I13" s="197">
        <v>9.1</v>
      </c>
      <c r="J13" s="197">
        <v>-13.09</v>
      </c>
      <c r="K13" s="197">
        <v>11.64</v>
      </c>
      <c r="L13" s="197">
        <v>-6.74</v>
      </c>
      <c r="M13" s="189"/>
    </row>
    <row r="14" spans="1:13" ht="14.25">
      <c r="A14" s="195" t="s">
        <v>176</v>
      </c>
      <c r="B14" s="196">
        <v>6.75</v>
      </c>
      <c r="C14" s="197">
        <v>92.16748768472907</v>
      </c>
      <c r="D14" s="197">
        <v>96.25</v>
      </c>
      <c r="E14" s="197">
        <v>93.55</v>
      </c>
      <c r="F14" s="197">
        <v>106.92</v>
      </c>
      <c r="G14" s="197">
        <v>105.52</v>
      </c>
      <c r="H14" s="197">
        <v>106.51</v>
      </c>
      <c r="I14" s="197">
        <v>1.5</v>
      </c>
      <c r="J14" s="197">
        <v>-2.81</v>
      </c>
      <c r="K14" s="197">
        <v>13.85</v>
      </c>
      <c r="L14" s="197">
        <v>0.94</v>
      </c>
      <c r="M14" s="189"/>
    </row>
    <row r="15" spans="1:13" ht="14.25">
      <c r="A15" s="195" t="s">
        <v>177</v>
      </c>
      <c r="B15" s="196">
        <v>5.24</v>
      </c>
      <c r="C15" s="197">
        <v>89.2</v>
      </c>
      <c r="D15" s="197">
        <v>98.07</v>
      </c>
      <c r="E15" s="197">
        <v>98.12</v>
      </c>
      <c r="F15" s="197">
        <v>108.83</v>
      </c>
      <c r="G15" s="197">
        <v>109.72</v>
      </c>
      <c r="H15" s="197">
        <v>109.78</v>
      </c>
      <c r="I15" s="197">
        <v>10</v>
      </c>
      <c r="J15" s="197">
        <v>0.05</v>
      </c>
      <c r="K15" s="197">
        <v>11.88</v>
      </c>
      <c r="L15" s="197">
        <v>0.05</v>
      </c>
      <c r="M15" s="189"/>
    </row>
    <row r="16" spans="1:13" ht="14.25">
      <c r="A16" s="195" t="s">
        <v>178</v>
      </c>
      <c r="B16" s="196">
        <v>2.95</v>
      </c>
      <c r="C16" s="197">
        <v>100.04016064257029</v>
      </c>
      <c r="D16" s="197">
        <v>99.64</v>
      </c>
      <c r="E16" s="197">
        <v>99.64</v>
      </c>
      <c r="F16" s="197">
        <v>116.99</v>
      </c>
      <c r="G16" s="197">
        <v>140.6</v>
      </c>
      <c r="H16" s="197">
        <v>141.79</v>
      </c>
      <c r="I16" s="197">
        <v>-0.4</v>
      </c>
      <c r="J16" s="197">
        <v>0</v>
      </c>
      <c r="K16" s="197">
        <v>42.29</v>
      </c>
      <c r="L16" s="197">
        <v>0.84</v>
      </c>
      <c r="M16" s="189"/>
    </row>
    <row r="17" spans="1:13" ht="14.25">
      <c r="A17" s="195" t="s">
        <v>179</v>
      </c>
      <c r="B17" s="196">
        <v>2.08</v>
      </c>
      <c r="C17" s="197">
        <v>82.53309796999118</v>
      </c>
      <c r="D17" s="197">
        <v>97.76</v>
      </c>
      <c r="E17" s="197">
        <v>93.51</v>
      </c>
      <c r="F17" s="197">
        <v>107.12</v>
      </c>
      <c r="G17" s="197">
        <v>107.77</v>
      </c>
      <c r="H17" s="197">
        <v>106.91</v>
      </c>
      <c r="I17" s="197">
        <v>13.3</v>
      </c>
      <c r="J17" s="197">
        <v>-4.34</v>
      </c>
      <c r="K17" s="197">
        <v>14.33</v>
      </c>
      <c r="L17" s="197">
        <v>-0.8</v>
      </c>
      <c r="M17" s="189"/>
    </row>
    <row r="18" spans="1:13" ht="14.25">
      <c r="A18" s="195" t="s">
        <v>180</v>
      </c>
      <c r="B18" s="196">
        <v>1.74</v>
      </c>
      <c r="C18" s="197">
        <v>100.16949152542374</v>
      </c>
      <c r="D18" s="197">
        <v>100.57</v>
      </c>
      <c r="E18" s="197">
        <v>100.47</v>
      </c>
      <c r="F18" s="197">
        <v>102.32</v>
      </c>
      <c r="G18" s="197">
        <v>107.79</v>
      </c>
      <c r="H18" s="197">
        <v>107.96</v>
      </c>
      <c r="I18" s="197">
        <v>0.3</v>
      </c>
      <c r="J18" s="197">
        <v>-0.09</v>
      </c>
      <c r="K18" s="197">
        <v>7.45</v>
      </c>
      <c r="L18" s="197">
        <v>0.15</v>
      </c>
      <c r="M18" s="189"/>
    </row>
    <row r="19" spans="1:13" ht="14.25">
      <c r="A19" s="195" t="s">
        <v>181</v>
      </c>
      <c r="B19" s="196">
        <v>1.21</v>
      </c>
      <c r="C19" s="197">
        <v>88.51387645478962</v>
      </c>
      <c r="D19" s="197">
        <v>101.03</v>
      </c>
      <c r="E19" s="197">
        <v>98.87</v>
      </c>
      <c r="F19" s="197">
        <v>110.72</v>
      </c>
      <c r="G19" s="197">
        <v>112.9</v>
      </c>
      <c r="H19" s="197">
        <v>114.01</v>
      </c>
      <c r="I19" s="197">
        <v>11.7</v>
      </c>
      <c r="J19" s="197">
        <v>-2.14</v>
      </c>
      <c r="K19" s="197">
        <v>15.32</v>
      </c>
      <c r="L19" s="197">
        <v>0.98</v>
      </c>
      <c r="M19" s="189"/>
    </row>
    <row r="20" spans="1:13" ht="14.25">
      <c r="A20" s="195" t="s">
        <v>182</v>
      </c>
      <c r="B20" s="196">
        <v>1.24</v>
      </c>
      <c r="C20" s="197">
        <v>98.42829076620825</v>
      </c>
      <c r="D20" s="197">
        <v>99.87</v>
      </c>
      <c r="E20" s="197">
        <v>100.2</v>
      </c>
      <c r="F20" s="197">
        <v>103.13</v>
      </c>
      <c r="G20" s="197">
        <v>104.57</v>
      </c>
      <c r="H20" s="197">
        <v>104.8</v>
      </c>
      <c r="I20" s="197">
        <v>1.8</v>
      </c>
      <c r="J20" s="197">
        <v>0.32</v>
      </c>
      <c r="K20" s="197">
        <v>4.6</v>
      </c>
      <c r="L20" s="197">
        <v>0.23</v>
      </c>
      <c r="M20" s="189"/>
    </row>
    <row r="21" spans="1:13" ht="14.25">
      <c r="A21" s="195" t="s">
        <v>183</v>
      </c>
      <c r="B21" s="196">
        <v>0.68</v>
      </c>
      <c r="C21" s="197">
        <v>83.65996649916248</v>
      </c>
      <c r="D21" s="197">
        <v>99.89</v>
      </c>
      <c r="E21" s="197">
        <v>99.89</v>
      </c>
      <c r="F21" s="197">
        <v>107.84</v>
      </c>
      <c r="G21" s="197">
        <v>112.72</v>
      </c>
      <c r="H21" s="197">
        <v>112.72</v>
      </c>
      <c r="I21" s="197">
        <v>19.4</v>
      </c>
      <c r="J21" s="197">
        <v>0</v>
      </c>
      <c r="K21" s="197">
        <v>12.84</v>
      </c>
      <c r="L21" s="197">
        <v>0</v>
      </c>
      <c r="M21" s="189"/>
    </row>
    <row r="22" spans="1:13" ht="14.25">
      <c r="A22" s="195" t="s">
        <v>184</v>
      </c>
      <c r="B22" s="196">
        <v>0.41</v>
      </c>
      <c r="C22" s="197">
        <v>80.89068825910933</v>
      </c>
      <c r="D22" s="197">
        <v>99.9</v>
      </c>
      <c r="E22" s="197">
        <v>99.9</v>
      </c>
      <c r="F22" s="197">
        <v>106.15</v>
      </c>
      <c r="G22" s="197">
        <v>107.79</v>
      </c>
      <c r="H22" s="197">
        <v>107.79</v>
      </c>
      <c r="I22" s="197">
        <v>23.5</v>
      </c>
      <c r="J22" s="197">
        <v>0</v>
      </c>
      <c r="K22" s="197">
        <v>7.9</v>
      </c>
      <c r="L22" s="197">
        <v>0</v>
      </c>
      <c r="M22" s="189"/>
    </row>
    <row r="23" spans="1:13" ht="14.25">
      <c r="A23" s="195" t="s">
        <v>185</v>
      </c>
      <c r="B23" s="196">
        <v>2.92</v>
      </c>
      <c r="C23" s="197">
        <v>89.56795679567958</v>
      </c>
      <c r="D23" s="197">
        <v>99.3</v>
      </c>
      <c r="E23" s="197">
        <v>99.51</v>
      </c>
      <c r="F23" s="197">
        <v>105.49</v>
      </c>
      <c r="G23" s="197">
        <v>108.34</v>
      </c>
      <c r="H23" s="197">
        <v>109.27</v>
      </c>
      <c r="I23" s="197">
        <v>11.1</v>
      </c>
      <c r="J23" s="197">
        <v>0.22</v>
      </c>
      <c r="K23" s="197">
        <v>9.8</v>
      </c>
      <c r="L23" s="197">
        <v>0.86</v>
      </c>
      <c r="M23" s="189"/>
    </row>
    <row r="24" spans="1:13" ht="14.25">
      <c r="A24" s="195"/>
      <c r="B24" s="197"/>
      <c r="M24" s="189"/>
    </row>
    <row r="25" spans="1:13" ht="14.25">
      <c r="A25" s="198" t="s">
        <v>186</v>
      </c>
      <c r="B25" s="199">
        <v>56.09</v>
      </c>
      <c r="C25" s="194">
        <v>95.07633587786259</v>
      </c>
      <c r="D25" s="194">
        <v>99.67</v>
      </c>
      <c r="E25" s="194">
        <v>99.64</v>
      </c>
      <c r="F25" s="194">
        <v>106.51</v>
      </c>
      <c r="G25" s="194">
        <v>108.8</v>
      </c>
      <c r="H25" s="194">
        <v>108.7</v>
      </c>
      <c r="I25" s="194">
        <v>4.8</v>
      </c>
      <c r="J25" s="194">
        <v>-0.03</v>
      </c>
      <c r="K25" s="194">
        <v>9.09</v>
      </c>
      <c r="L25" s="194">
        <v>-0.1</v>
      </c>
      <c r="M25" s="189"/>
    </row>
    <row r="26" spans="1:13" ht="14.25">
      <c r="A26" s="195" t="s">
        <v>187</v>
      </c>
      <c r="B26" s="196">
        <v>7.19</v>
      </c>
      <c r="C26" s="197">
        <v>92.56505576208177</v>
      </c>
      <c r="D26" s="197">
        <v>99.6</v>
      </c>
      <c r="E26" s="197">
        <v>99.6</v>
      </c>
      <c r="F26" s="197">
        <v>109.31</v>
      </c>
      <c r="G26" s="197">
        <v>114.12</v>
      </c>
      <c r="H26" s="197">
        <v>114.12</v>
      </c>
      <c r="I26" s="197">
        <v>7.6</v>
      </c>
      <c r="J26" s="197">
        <v>0</v>
      </c>
      <c r="K26" s="197">
        <v>14.57</v>
      </c>
      <c r="L26" s="197">
        <v>0</v>
      </c>
      <c r="M26" s="189"/>
    </row>
    <row r="27" spans="1:13" ht="14.25">
      <c r="A27" s="195" t="s">
        <v>188</v>
      </c>
      <c r="B27" s="196">
        <v>20.3</v>
      </c>
      <c r="C27" s="197">
        <v>98.1648675171737</v>
      </c>
      <c r="D27" s="197">
        <v>100.04</v>
      </c>
      <c r="E27" s="197">
        <v>100.03</v>
      </c>
      <c r="F27" s="197">
        <v>109.23</v>
      </c>
      <c r="G27" s="197">
        <v>111.43</v>
      </c>
      <c r="H27" s="197">
        <v>111.4</v>
      </c>
      <c r="I27" s="197">
        <v>1.9</v>
      </c>
      <c r="J27" s="197">
        <v>-0.01</v>
      </c>
      <c r="K27" s="197">
        <v>11.37</v>
      </c>
      <c r="L27" s="197">
        <v>-0.02</v>
      </c>
      <c r="M27" s="189"/>
    </row>
    <row r="28" spans="1:13" ht="14.25">
      <c r="A28" s="195" t="s">
        <v>189</v>
      </c>
      <c r="B28" s="196">
        <v>4.3</v>
      </c>
      <c r="C28" s="197">
        <v>93.4489222118088</v>
      </c>
      <c r="D28" s="197">
        <v>99.62</v>
      </c>
      <c r="E28" s="197">
        <v>99.71</v>
      </c>
      <c r="F28" s="197">
        <v>103.11</v>
      </c>
      <c r="G28" s="197">
        <v>105.57</v>
      </c>
      <c r="H28" s="197">
        <v>105.74</v>
      </c>
      <c r="I28" s="197">
        <v>6.7</v>
      </c>
      <c r="J28" s="197">
        <v>0.09</v>
      </c>
      <c r="K28" s="197">
        <v>6.05</v>
      </c>
      <c r="L28" s="197">
        <v>0.17</v>
      </c>
      <c r="M28" s="189"/>
    </row>
    <row r="29" spans="1:13" ht="14.25">
      <c r="A29" s="195" t="s">
        <v>190</v>
      </c>
      <c r="B29" s="196">
        <v>3.47</v>
      </c>
      <c r="C29" s="197">
        <v>93.36763330215155</v>
      </c>
      <c r="D29" s="197">
        <v>99.81</v>
      </c>
      <c r="E29" s="197">
        <v>99.81</v>
      </c>
      <c r="F29" s="197">
        <v>101.2</v>
      </c>
      <c r="G29" s="197">
        <v>101.64</v>
      </c>
      <c r="H29" s="197">
        <v>101.64</v>
      </c>
      <c r="I29" s="197">
        <v>6.9</v>
      </c>
      <c r="J29" s="197">
        <v>0</v>
      </c>
      <c r="K29" s="197">
        <v>1.83</v>
      </c>
      <c r="L29" s="197">
        <v>0</v>
      </c>
      <c r="M29" s="189"/>
    </row>
    <row r="30" spans="1:13" ht="14.25">
      <c r="A30" s="195" t="s">
        <v>191</v>
      </c>
      <c r="B30" s="196">
        <v>5.34</v>
      </c>
      <c r="C30" s="197">
        <v>99.97038499506417</v>
      </c>
      <c r="D30" s="197">
        <v>102.12</v>
      </c>
      <c r="E30" s="197">
        <v>101.27</v>
      </c>
      <c r="F30" s="197">
        <v>101.48</v>
      </c>
      <c r="G30" s="197">
        <v>107.07</v>
      </c>
      <c r="H30" s="197">
        <v>106.21</v>
      </c>
      <c r="I30" s="197">
        <v>1.3</v>
      </c>
      <c r="J30" s="197">
        <v>-0.84</v>
      </c>
      <c r="K30" s="197">
        <v>4.88</v>
      </c>
      <c r="L30" s="197">
        <v>-0.8</v>
      </c>
      <c r="M30" s="189"/>
    </row>
    <row r="31" spans="1:13" ht="14.25">
      <c r="A31" s="195" t="s">
        <v>192</v>
      </c>
      <c r="B31" s="196">
        <v>2.82</v>
      </c>
      <c r="C31" s="197">
        <v>100.06012024048096</v>
      </c>
      <c r="D31" s="197">
        <v>99.86</v>
      </c>
      <c r="E31" s="197">
        <v>99.86</v>
      </c>
      <c r="F31" s="197">
        <v>103.58</v>
      </c>
      <c r="G31" s="197">
        <v>105.61</v>
      </c>
      <c r="H31" s="197">
        <v>105.61</v>
      </c>
      <c r="I31" s="197">
        <v>-0.2</v>
      </c>
      <c r="J31" s="197">
        <v>0</v>
      </c>
      <c r="K31" s="197">
        <v>5.76</v>
      </c>
      <c r="L31" s="197">
        <v>0</v>
      </c>
      <c r="M31" s="189"/>
    </row>
    <row r="32" spans="1:13" ht="14.25">
      <c r="A32" s="195" t="s">
        <v>193</v>
      </c>
      <c r="B32" s="196">
        <v>2.46</v>
      </c>
      <c r="C32" s="197">
        <v>94.5411542100284</v>
      </c>
      <c r="D32" s="197">
        <v>99.93</v>
      </c>
      <c r="E32" s="197">
        <v>99.93</v>
      </c>
      <c r="F32" s="197">
        <v>102.74</v>
      </c>
      <c r="G32" s="197">
        <v>103.65</v>
      </c>
      <c r="H32" s="197">
        <v>103.65</v>
      </c>
      <c r="I32" s="197">
        <v>5.7</v>
      </c>
      <c r="J32" s="197">
        <v>0</v>
      </c>
      <c r="K32" s="197">
        <v>3.72</v>
      </c>
      <c r="L32" s="197">
        <v>0</v>
      </c>
      <c r="M32" s="189"/>
    </row>
    <row r="33" spans="1:13" ht="14.25">
      <c r="A33" s="195" t="s">
        <v>194</v>
      </c>
      <c r="B33" s="196">
        <v>7.41</v>
      </c>
      <c r="C33" s="197">
        <v>92.00947867298578</v>
      </c>
      <c r="D33" s="197">
        <v>97.07</v>
      </c>
      <c r="E33" s="197">
        <v>97.07</v>
      </c>
      <c r="F33" s="197">
        <v>109.14</v>
      </c>
      <c r="G33" s="197">
        <v>109.16</v>
      </c>
      <c r="H33" s="197">
        <v>109.16</v>
      </c>
      <c r="I33" s="197">
        <v>5.5</v>
      </c>
      <c r="J33" s="197">
        <v>0</v>
      </c>
      <c r="K33" s="197">
        <v>12.45</v>
      </c>
      <c r="L33" s="197">
        <v>0</v>
      </c>
      <c r="M33" s="189"/>
    </row>
    <row r="34" spans="1:13" ht="14.25">
      <c r="A34" s="195" t="s">
        <v>195</v>
      </c>
      <c r="B34" s="196">
        <v>2.81</v>
      </c>
      <c r="C34" s="197">
        <v>93.98871119473189</v>
      </c>
      <c r="D34" s="197">
        <v>99.02</v>
      </c>
      <c r="E34" s="197">
        <v>99.91</v>
      </c>
      <c r="F34" s="197">
        <v>101.48</v>
      </c>
      <c r="G34" s="197">
        <v>101.41</v>
      </c>
      <c r="H34" s="197">
        <v>100.95</v>
      </c>
      <c r="I34" s="197">
        <v>6.3</v>
      </c>
      <c r="J34" s="197">
        <v>0.9</v>
      </c>
      <c r="K34" s="197">
        <v>1.05</v>
      </c>
      <c r="L34" s="197">
        <v>-0.45</v>
      </c>
      <c r="M34" s="189"/>
    </row>
    <row r="35" spans="1:13" ht="14.25">
      <c r="A35" s="1685" t="s">
        <v>196</v>
      </c>
      <c r="B35" s="1686"/>
      <c r="C35" s="1686"/>
      <c r="D35" s="1686"/>
      <c r="E35" s="1686"/>
      <c r="F35" s="1686"/>
      <c r="G35" s="1686"/>
      <c r="H35" s="1686"/>
      <c r="I35" s="1686"/>
      <c r="J35" s="1686"/>
      <c r="K35" s="1686"/>
      <c r="L35" s="1687"/>
      <c r="M35" s="189"/>
    </row>
    <row r="36" spans="1:13" ht="14.25">
      <c r="A36" s="198" t="s">
        <v>171</v>
      </c>
      <c r="B36" s="199">
        <v>100</v>
      </c>
      <c r="C36" s="194">
        <v>92.77829747427504</v>
      </c>
      <c r="D36" s="194">
        <v>100.54</v>
      </c>
      <c r="E36" s="194">
        <v>99.18</v>
      </c>
      <c r="F36" s="194">
        <v>109.41</v>
      </c>
      <c r="G36" s="194">
        <v>112.41</v>
      </c>
      <c r="H36" s="194">
        <v>112.25</v>
      </c>
      <c r="I36" s="194">
        <v>6.9</v>
      </c>
      <c r="J36" s="194">
        <v>-1.36</v>
      </c>
      <c r="K36" s="194">
        <v>13.18</v>
      </c>
      <c r="L36" s="194">
        <v>-0.14</v>
      </c>
      <c r="M36" s="189"/>
    </row>
    <row r="37" spans="1:13" ht="14.25">
      <c r="A37" s="195" t="s">
        <v>172</v>
      </c>
      <c r="B37" s="196">
        <v>39.77</v>
      </c>
      <c r="C37" s="197">
        <v>89.36479128856624</v>
      </c>
      <c r="D37" s="197">
        <v>101.86</v>
      </c>
      <c r="E37" s="197">
        <v>98.48</v>
      </c>
      <c r="F37" s="197">
        <v>111.82</v>
      </c>
      <c r="G37" s="197">
        <v>115.94</v>
      </c>
      <c r="H37" s="197">
        <v>115.62</v>
      </c>
      <c r="I37" s="197">
        <v>10.2</v>
      </c>
      <c r="J37" s="197">
        <v>-3.32</v>
      </c>
      <c r="K37" s="197">
        <v>17.41</v>
      </c>
      <c r="L37" s="197">
        <v>-0.28</v>
      </c>
      <c r="M37" s="189"/>
    </row>
    <row r="38" spans="1:13" ht="14.25">
      <c r="A38" s="195" t="s">
        <v>186</v>
      </c>
      <c r="B38" s="196">
        <v>60.23</v>
      </c>
      <c r="C38" s="197">
        <v>95.8076923076923</v>
      </c>
      <c r="D38" s="197">
        <v>99.69</v>
      </c>
      <c r="E38" s="197">
        <v>99.64</v>
      </c>
      <c r="F38" s="197">
        <v>107.85</v>
      </c>
      <c r="G38" s="197">
        <v>110.14</v>
      </c>
      <c r="H38" s="197">
        <v>110.08</v>
      </c>
      <c r="I38" s="197">
        <v>4</v>
      </c>
      <c r="J38" s="197">
        <v>-0.05</v>
      </c>
      <c r="K38" s="197">
        <v>10.47</v>
      </c>
      <c r="L38" s="197">
        <v>-0.05</v>
      </c>
      <c r="M38" s="189"/>
    </row>
    <row r="39" spans="1:13" ht="14.25">
      <c r="A39" s="1685" t="s">
        <v>197</v>
      </c>
      <c r="B39" s="1686"/>
      <c r="C39" s="1686"/>
      <c r="D39" s="1686"/>
      <c r="E39" s="1686"/>
      <c r="F39" s="1686"/>
      <c r="G39" s="1686"/>
      <c r="H39" s="1686"/>
      <c r="I39" s="1686"/>
      <c r="J39" s="1686"/>
      <c r="K39" s="1686"/>
      <c r="L39" s="1687"/>
      <c r="M39" s="189"/>
    </row>
    <row r="40" spans="1:13" ht="14.25">
      <c r="A40" s="198" t="s">
        <v>171</v>
      </c>
      <c r="B40" s="199">
        <v>100</v>
      </c>
      <c r="C40" s="194">
        <v>92.83582089552237</v>
      </c>
      <c r="D40" s="194">
        <v>100.56</v>
      </c>
      <c r="E40" s="194">
        <v>99.52</v>
      </c>
      <c r="F40" s="194">
        <v>107.97</v>
      </c>
      <c r="G40" s="194">
        <v>109.7</v>
      </c>
      <c r="H40" s="194">
        <v>109.64</v>
      </c>
      <c r="I40" s="194">
        <v>7.2</v>
      </c>
      <c r="J40" s="194">
        <v>-1.04</v>
      </c>
      <c r="K40" s="194">
        <v>10.17</v>
      </c>
      <c r="L40" s="194">
        <v>-0.06</v>
      </c>
      <c r="M40" s="189"/>
    </row>
    <row r="41" spans="1:13" ht="14.25">
      <c r="A41" s="195" t="s">
        <v>172</v>
      </c>
      <c r="B41" s="196">
        <v>44.14</v>
      </c>
      <c r="C41" s="197">
        <v>89.52252252252252</v>
      </c>
      <c r="D41" s="197">
        <v>101.69</v>
      </c>
      <c r="E41" s="197">
        <v>99.37</v>
      </c>
      <c r="F41" s="197">
        <v>111.23</v>
      </c>
      <c r="G41" s="197">
        <v>112.69</v>
      </c>
      <c r="H41" s="197">
        <v>112.65</v>
      </c>
      <c r="I41" s="197">
        <v>11</v>
      </c>
      <c r="J41" s="197">
        <v>-2.29</v>
      </c>
      <c r="K41" s="197">
        <v>13.37</v>
      </c>
      <c r="L41" s="197">
        <v>-0.03</v>
      </c>
      <c r="M41" s="189"/>
    </row>
    <row r="42" spans="1:13" ht="14.25">
      <c r="A42" s="195" t="s">
        <v>186</v>
      </c>
      <c r="B42" s="196">
        <v>55.86</v>
      </c>
      <c r="C42" s="197">
        <v>95.52253116011505</v>
      </c>
      <c r="D42" s="197">
        <v>99.68</v>
      </c>
      <c r="E42" s="197">
        <v>99.63</v>
      </c>
      <c r="F42" s="197">
        <v>105.47</v>
      </c>
      <c r="G42" s="197">
        <v>107.39</v>
      </c>
      <c r="H42" s="197">
        <v>107.31</v>
      </c>
      <c r="I42" s="197">
        <v>4.3</v>
      </c>
      <c r="J42" s="197">
        <v>-0.04</v>
      </c>
      <c r="K42" s="197">
        <v>7.7</v>
      </c>
      <c r="L42" s="197">
        <v>-0.08</v>
      </c>
      <c r="M42" s="189"/>
    </row>
    <row r="43" spans="1:13" ht="14.25">
      <c r="A43" s="1685" t="s">
        <v>198</v>
      </c>
      <c r="B43" s="1686"/>
      <c r="C43" s="1686"/>
      <c r="D43" s="1686"/>
      <c r="E43" s="1686"/>
      <c r="F43" s="1686"/>
      <c r="G43" s="1686"/>
      <c r="H43" s="1686"/>
      <c r="I43" s="1686"/>
      <c r="J43" s="1686"/>
      <c r="K43" s="1686"/>
      <c r="L43" s="1687"/>
      <c r="M43" s="189"/>
    </row>
    <row r="44" spans="1:13" ht="14.25">
      <c r="A44" s="198" t="s">
        <v>171</v>
      </c>
      <c r="B44" s="199">
        <v>100</v>
      </c>
      <c r="C44" s="194">
        <v>92.91861552853133</v>
      </c>
      <c r="D44" s="194">
        <v>99.85</v>
      </c>
      <c r="E44" s="194">
        <v>99.33</v>
      </c>
      <c r="F44" s="194">
        <v>108.02</v>
      </c>
      <c r="G44" s="194">
        <v>111.21</v>
      </c>
      <c r="H44" s="194">
        <v>111.61</v>
      </c>
      <c r="I44" s="194">
        <v>6.9</v>
      </c>
      <c r="J44" s="194">
        <v>-0.52</v>
      </c>
      <c r="K44" s="194">
        <v>12.36</v>
      </c>
      <c r="L44" s="194">
        <v>0.36</v>
      </c>
      <c r="M44" s="189"/>
    </row>
    <row r="45" spans="1:13" ht="14.25">
      <c r="A45" s="195" t="s">
        <v>172</v>
      </c>
      <c r="B45" s="196">
        <v>46.88</v>
      </c>
      <c r="C45" s="197">
        <v>92.26467847157502</v>
      </c>
      <c r="D45" s="197">
        <v>100.1</v>
      </c>
      <c r="E45" s="197">
        <v>99</v>
      </c>
      <c r="F45" s="197">
        <v>109.52</v>
      </c>
      <c r="G45" s="197">
        <v>112.9</v>
      </c>
      <c r="H45" s="197">
        <v>113.94</v>
      </c>
      <c r="I45" s="197">
        <v>7.3</v>
      </c>
      <c r="J45" s="197">
        <v>-1.1</v>
      </c>
      <c r="K45" s="197">
        <v>15.09</v>
      </c>
      <c r="L45" s="197">
        <v>0.93</v>
      </c>
      <c r="M45" s="189"/>
    </row>
    <row r="46" spans="1:13" ht="14.25">
      <c r="A46" s="195" t="s">
        <v>186</v>
      </c>
      <c r="B46" s="196">
        <v>53.12</v>
      </c>
      <c r="C46" s="197">
        <v>93.46153846153845</v>
      </c>
      <c r="D46" s="197">
        <v>99.62</v>
      </c>
      <c r="E46" s="197">
        <v>99.63</v>
      </c>
      <c r="F46" s="197">
        <v>106.71</v>
      </c>
      <c r="G46" s="197">
        <v>109.75</v>
      </c>
      <c r="H46" s="197">
        <v>109.59</v>
      </c>
      <c r="I46" s="197">
        <v>6.6</v>
      </c>
      <c r="J46" s="197">
        <v>0</v>
      </c>
      <c r="K46" s="197">
        <v>10</v>
      </c>
      <c r="L46" s="197">
        <v>-0.14</v>
      </c>
      <c r="M46" s="189"/>
    </row>
    <row r="47" spans="1:13" ht="14.25">
      <c r="A47" s="1685" t="s">
        <v>199</v>
      </c>
      <c r="B47" s="1686"/>
      <c r="C47" s="1686"/>
      <c r="D47" s="1686"/>
      <c r="E47" s="1686"/>
      <c r="F47" s="1686"/>
      <c r="G47" s="1686"/>
      <c r="H47" s="1686"/>
      <c r="I47" s="1686"/>
      <c r="J47" s="1686"/>
      <c r="K47" s="1686"/>
      <c r="L47" s="1687"/>
      <c r="M47" s="189"/>
    </row>
    <row r="48" spans="1:13" ht="14.25">
      <c r="A48" s="198" t="s">
        <v>171</v>
      </c>
      <c r="B48" s="199">
        <v>100</v>
      </c>
      <c r="C48" s="194"/>
      <c r="D48" s="194">
        <v>100.18</v>
      </c>
      <c r="E48" s="194">
        <v>99.68</v>
      </c>
      <c r="F48" s="194">
        <v>106.55</v>
      </c>
      <c r="G48" s="194">
        <v>109.77</v>
      </c>
      <c r="H48" s="194">
        <v>109.93</v>
      </c>
      <c r="I48" s="194"/>
      <c r="J48" s="194">
        <v>-0.5</v>
      </c>
      <c r="K48" s="194">
        <v>10.27</v>
      </c>
      <c r="L48" s="194">
        <v>0.14</v>
      </c>
      <c r="M48" s="189"/>
    </row>
    <row r="49" spans="1:13" ht="14.25">
      <c r="A49" s="195" t="s">
        <v>172</v>
      </c>
      <c r="B49" s="196">
        <v>59.53</v>
      </c>
      <c r="C49" s="197"/>
      <c r="D49" s="197">
        <v>100.44</v>
      </c>
      <c r="E49" s="197">
        <v>99.59</v>
      </c>
      <c r="F49" s="197">
        <v>106.62</v>
      </c>
      <c r="G49" s="197">
        <v>111.02</v>
      </c>
      <c r="H49" s="197">
        <v>111.86</v>
      </c>
      <c r="I49" s="197"/>
      <c r="J49" s="197">
        <v>-0.85</v>
      </c>
      <c r="K49" s="197">
        <v>12.32</v>
      </c>
      <c r="L49" s="197">
        <v>0.76</v>
      </c>
      <c r="M49" s="189"/>
    </row>
    <row r="50" spans="1:13" ht="14.25">
      <c r="A50" s="195" t="s">
        <v>186</v>
      </c>
      <c r="B50" s="196">
        <v>40.47</v>
      </c>
      <c r="C50" s="197"/>
      <c r="D50" s="197">
        <v>99.8</v>
      </c>
      <c r="E50" s="197">
        <v>99.83</v>
      </c>
      <c r="F50" s="197">
        <v>106.44</v>
      </c>
      <c r="G50" s="197">
        <v>107.96</v>
      </c>
      <c r="H50" s="197">
        <v>107.14</v>
      </c>
      <c r="I50" s="197"/>
      <c r="J50" s="197">
        <v>0.03</v>
      </c>
      <c r="K50" s="197">
        <v>7.33</v>
      </c>
      <c r="L50" s="197">
        <v>-0.76</v>
      </c>
      <c r="M50" s="189"/>
    </row>
    <row r="51" spans="1:12" ht="14.25">
      <c r="A51" s="200" t="s">
        <v>74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</row>
  </sheetData>
  <sheetProtection/>
  <mergeCells count="13">
    <mergeCell ref="A47:L47"/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35:L35"/>
    <mergeCell ref="A39:L39"/>
    <mergeCell ref="A43:L43"/>
  </mergeCells>
  <printOptions horizontalCentered="1"/>
  <pageMargins left="0.75" right="0.7" top="0.75" bottom="0.75" header="0.3" footer="0.3"/>
  <pageSetup fitToHeight="1" fitToWidth="1" horizontalDpi="600" verticalDpi="600" orientation="portrait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225" customWidth="1"/>
    <col min="2" max="2" width="11.7109375" style="225" customWidth="1"/>
    <col min="3" max="3" width="23.140625" style="225" bestFit="1" customWidth="1"/>
    <col min="4" max="9" width="11.7109375" style="225" customWidth="1"/>
    <col min="10" max="16384" width="9.140625" style="225" customWidth="1"/>
  </cols>
  <sheetData>
    <row r="1" spans="2:9" ht="12.75">
      <c r="B1" s="1775" t="s">
        <v>1227</v>
      </c>
      <c r="C1" s="1775"/>
      <c r="D1" s="1775"/>
      <c r="E1" s="1775"/>
      <c r="F1" s="1775"/>
      <c r="G1" s="1775"/>
      <c r="H1" s="1775"/>
      <c r="I1" s="1775"/>
    </row>
    <row r="2" spans="2:9" ht="15.75">
      <c r="B2" s="1376" t="s">
        <v>22</v>
      </c>
      <c r="C2" s="1375"/>
      <c r="D2" s="1375"/>
      <c r="E2" s="1375"/>
      <c r="F2" s="1375"/>
      <c r="G2" s="1375"/>
      <c r="H2" s="1375"/>
      <c r="I2" s="1375"/>
    </row>
    <row r="3" spans="2:9" ht="13.5" customHeight="1" thickBot="1">
      <c r="B3" s="1827" t="s">
        <v>1226</v>
      </c>
      <c r="C3" s="1827"/>
      <c r="D3" s="1827"/>
      <c r="E3" s="1827"/>
      <c r="F3" s="1827"/>
      <c r="G3" s="1827"/>
      <c r="H3" s="1827"/>
      <c r="I3" s="1827"/>
    </row>
    <row r="4" spans="2:9" ht="15" customHeight="1" thickTop="1">
      <c r="B4" s="1373"/>
      <c r="C4" s="1443"/>
      <c r="D4" s="1442"/>
      <c r="E4" s="1441"/>
      <c r="F4" s="1441"/>
      <c r="G4" s="1441"/>
      <c r="H4" s="1440" t="s">
        <v>205</v>
      </c>
      <c r="I4" s="1369"/>
    </row>
    <row r="5" spans="2:9" ht="15" customHeight="1">
      <c r="B5" s="1439"/>
      <c r="C5" s="1438"/>
      <c r="D5" s="1366" t="s">
        <v>79</v>
      </c>
      <c r="E5" s="1366" t="str">
        <f>ReserveRs!E5</f>
        <v>Mid-Dec</v>
      </c>
      <c r="F5" s="1366" t="s">
        <v>79</v>
      </c>
      <c r="G5" s="1366" t="str">
        <f>ReserveRs!G5</f>
        <v>Mid-Dec</v>
      </c>
      <c r="H5" s="1365" t="s">
        <v>1222</v>
      </c>
      <c r="I5" s="1364"/>
    </row>
    <row r="6" spans="2:9" ht="15" customHeight="1">
      <c r="B6" s="1437"/>
      <c r="C6" s="1436"/>
      <c r="D6" s="1361">
        <v>2014</v>
      </c>
      <c r="E6" s="1361">
        <v>2014</v>
      </c>
      <c r="F6" s="1361">
        <v>2015</v>
      </c>
      <c r="G6" s="1361">
        <v>2015</v>
      </c>
      <c r="H6" s="1360" t="s">
        <v>57</v>
      </c>
      <c r="I6" s="1359" t="s">
        <v>58</v>
      </c>
    </row>
    <row r="7" spans="2:9" ht="15" customHeight="1">
      <c r="B7" s="1420"/>
      <c r="C7" s="1401"/>
      <c r="D7" s="1434"/>
      <c r="E7" s="1435"/>
      <c r="F7" s="1435"/>
      <c r="G7" s="1435"/>
      <c r="H7" s="1434"/>
      <c r="I7" s="1433"/>
    </row>
    <row r="8" spans="2:14" ht="15" customHeight="1">
      <c r="B8" s="1340" t="s">
        <v>1124</v>
      </c>
      <c r="C8" s="1432"/>
      <c r="D8" s="1426">
        <v>5968.726590198123</v>
      </c>
      <c r="E8" s="1426">
        <v>5979.886283586596</v>
      </c>
      <c r="F8" s="1426">
        <v>6951.363753213368</v>
      </c>
      <c r="G8" s="1425">
        <v>7905.503738317759</v>
      </c>
      <c r="H8" s="1425">
        <v>0.18696941834794245</v>
      </c>
      <c r="I8" s="1424">
        <v>13.725939527525455</v>
      </c>
      <c r="L8" s="1196"/>
      <c r="N8" s="1196"/>
    </row>
    <row r="9" spans="2:14" ht="15" customHeight="1">
      <c r="B9" s="1420"/>
      <c r="C9" s="1401" t="s">
        <v>1219</v>
      </c>
      <c r="D9" s="1397">
        <v>4443.5125518160585</v>
      </c>
      <c r="E9" s="1397">
        <v>4334.658132249975</v>
      </c>
      <c r="F9" s="1431">
        <v>5116.24163463338</v>
      </c>
      <c r="G9" s="1395">
        <v>6036.952052510842</v>
      </c>
      <c r="H9" s="1395">
        <v>-2.4497380911323177</v>
      </c>
      <c r="I9" s="1393">
        <v>17.995835295285815</v>
      </c>
      <c r="L9" s="1196"/>
      <c r="N9" s="1196"/>
    </row>
    <row r="10" spans="2:14" ht="15" customHeight="1">
      <c r="B10" s="1420"/>
      <c r="C10" s="1419" t="s">
        <v>1218</v>
      </c>
      <c r="D10" s="1397">
        <v>1525.2140383820645</v>
      </c>
      <c r="E10" s="1397">
        <v>1645.2281513366208</v>
      </c>
      <c r="F10" s="1431">
        <v>1835.15221185799</v>
      </c>
      <c r="G10" s="1395">
        <v>1868.5516858069159</v>
      </c>
      <c r="H10" s="1395">
        <v>7.868673506432344</v>
      </c>
      <c r="I10" s="1393">
        <v>1.821653550380347</v>
      </c>
      <c r="L10" s="1196"/>
      <c r="N10" s="1196"/>
    </row>
    <row r="11" spans="2:14" ht="15" customHeight="1">
      <c r="B11" s="1420"/>
      <c r="C11" s="1401"/>
      <c r="D11" s="1397"/>
      <c r="E11" s="1397"/>
      <c r="F11" s="1397"/>
      <c r="G11" s="1395"/>
      <c r="H11" s="1395"/>
      <c r="I11" s="1393"/>
      <c r="L11" s="1196"/>
      <c r="N11" s="1196"/>
    </row>
    <row r="12" spans="2:14" ht="15" customHeight="1">
      <c r="B12" s="1430"/>
      <c r="C12" s="1429"/>
      <c r="D12" s="1410"/>
      <c r="E12" s="1410"/>
      <c r="F12" s="1410"/>
      <c r="G12" s="1409"/>
      <c r="H12" s="1409"/>
      <c r="I12" s="1408"/>
      <c r="L12" s="1196"/>
      <c r="N12" s="1196"/>
    </row>
    <row r="13" spans="2:14" ht="15" customHeight="1">
      <c r="B13" s="1428" t="s">
        <v>1221</v>
      </c>
      <c r="C13" s="1407"/>
      <c r="D13" s="1426">
        <v>969.8236704900937</v>
      </c>
      <c r="E13" s="1426">
        <v>1085.8458287209419</v>
      </c>
      <c r="F13" s="1426">
        <v>1196.3131303144157</v>
      </c>
      <c r="G13" s="1425">
        <v>1305.0065420560745</v>
      </c>
      <c r="H13" s="1425">
        <v>11.963221950668327</v>
      </c>
      <c r="I13" s="1424">
        <v>9.0856991357348</v>
      </c>
      <c r="L13" s="1196"/>
      <c r="N13" s="1196"/>
    </row>
    <row r="14" spans="2:14" ht="15" customHeight="1">
      <c r="B14" s="1420"/>
      <c r="C14" s="1401" t="s">
        <v>1219</v>
      </c>
      <c r="D14" s="1397">
        <v>911.0774765380604</v>
      </c>
      <c r="E14" s="1397">
        <v>1027.5586193016</v>
      </c>
      <c r="F14" s="1397">
        <v>1135.4895194779515</v>
      </c>
      <c r="G14" s="1395">
        <v>1231.7370093457941</v>
      </c>
      <c r="H14" s="1395">
        <v>12.784987639706344</v>
      </c>
      <c r="I14" s="1393">
        <v>8.476299271532952</v>
      </c>
      <c r="L14" s="1196"/>
      <c r="N14" s="1196"/>
    </row>
    <row r="15" spans="2:14" ht="15" customHeight="1">
      <c r="B15" s="1420"/>
      <c r="C15" s="1419" t="s">
        <v>1218</v>
      </c>
      <c r="D15" s="1397">
        <v>58.746193952033366</v>
      </c>
      <c r="E15" s="1397">
        <v>58.28720941934185</v>
      </c>
      <c r="F15" s="1397">
        <v>60.823610836464304</v>
      </c>
      <c r="G15" s="1395">
        <v>73.26953271028037</v>
      </c>
      <c r="H15" s="1395">
        <v>-0.7813008840475248</v>
      </c>
      <c r="I15" s="1393">
        <v>20.462319981757176</v>
      </c>
      <c r="L15" s="1196"/>
      <c r="N15" s="1196"/>
    </row>
    <row r="16" spans="2:14" ht="15" customHeight="1">
      <c r="B16" s="1420"/>
      <c r="C16" s="1401"/>
      <c r="D16" s="1417"/>
      <c r="E16" s="1417"/>
      <c r="F16" s="1417"/>
      <c r="G16" s="1416"/>
      <c r="H16" s="1416"/>
      <c r="I16" s="1415"/>
      <c r="L16" s="1196"/>
      <c r="N16" s="1196"/>
    </row>
    <row r="17" spans="2:14" ht="15" customHeight="1">
      <c r="B17" s="1430"/>
      <c r="C17" s="1429"/>
      <c r="D17" s="1410"/>
      <c r="E17" s="1410"/>
      <c r="F17" s="1410"/>
      <c r="G17" s="1409"/>
      <c r="H17" s="1409"/>
      <c r="I17" s="1408"/>
      <c r="L17" s="1196"/>
      <c r="N17" s="1196"/>
    </row>
    <row r="18" spans="2:14" ht="15" customHeight="1">
      <c r="B18" s="1428" t="s">
        <v>1220</v>
      </c>
      <c r="C18" s="1427"/>
      <c r="D18" s="1426">
        <v>6938.550260688216</v>
      </c>
      <c r="E18" s="1426">
        <v>7065.732112307538</v>
      </c>
      <c r="F18" s="1426">
        <v>8147.6768835277835</v>
      </c>
      <c r="G18" s="1425">
        <v>9210.510280373832</v>
      </c>
      <c r="H18" s="1425">
        <v>1.832974423200426</v>
      </c>
      <c r="I18" s="1424">
        <v>13.044618877741527</v>
      </c>
      <c r="L18" s="1196"/>
      <c r="N18" s="1196"/>
    </row>
    <row r="19" spans="2:14" ht="15" customHeight="1">
      <c r="B19" s="1420"/>
      <c r="C19" s="1401"/>
      <c r="D19" s="1423"/>
      <c r="E19" s="1423"/>
      <c r="F19" s="1423"/>
      <c r="G19" s="1422"/>
      <c r="H19" s="1422"/>
      <c r="I19" s="1421"/>
      <c r="L19" s="1196"/>
      <c r="N19" s="1196"/>
    </row>
    <row r="20" spans="2:14" ht="15" customHeight="1">
      <c r="B20" s="1420"/>
      <c r="C20" s="1401" t="s">
        <v>1219</v>
      </c>
      <c r="D20" s="1397">
        <v>5354.590028354119</v>
      </c>
      <c r="E20" s="1397">
        <v>5362.216751551575</v>
      </c>
      <c r="F20" s="1397">
        <v>6251.731154111331</v>
      </c>
      <c r="G20" s="1395">
        <v>7268.689061856636</v>
      </c>
      <c r="H20" s="1395">
        <v>0.1424333731820724</v>
      </c>
      <c r="I20" s="1393">
        <v>16.266820864114123</v>
      </c>
      <c r="L20" s="1196"/>
      <c r="N20" s="1196"/>
    </row>
    <row r="21" spans="2:14" ht="15" customHeight="1">
      <c r="B21" s="1420"/>
      <c r="C21" s="1413" t="s">
        <v>1217</v>
      </c>
      <c r="D21" s="1397">
        <v>77.17159676267894</v>
      </c>
      <c r="E21" s="1397">
        <v>75.89046211094428</v>
      </c>
      <c r="F21" s="1397">
        <v>76.73022928474865</v>
      </c>
      <c r="G21" s="1395">
        <v>78.91733292285754</v>
      </c>
      <c r="H21" s="1395" t="s">
        <v>152</v>
      </c>
      <c r="I21" s="1393" t="s">
        <v>152</v>
      </c>
      <c r="L21" s="1196"/>
      <c r="N21" s="1196"/>
    </row>
    <row r="22" spans="2:14" ht="15" customHeight="1">
      <c r="B22" s="1420"/>
      <c r="C22" s="1419" t="s">
        <v>1218</v>
      </c>
      <c r="D22" s="1397">
        <v>1583.9602323340978</v>
      </c>
      <c r="E22" s="1397">
        <v>1703.5153607559628</v>
      </c>
      <c r="F22" s="1397">
        <v>1895.9457294164527</v>
      </c>
      <c r="G22" s="1395">
        <v>1941.8212185171963</v>
      </c>
      <c r="H22" s="1395">
        <v>7.547861744337524</v>
      </c>
      <c r="I22" s="1393">
        <v>2.4196625667583618</v>
      </c>
      <c r="L22" s="1196"/>
      <c r="N22" s="1196"/>
    </row>
    <row r="23" spans="2:14" ht="15" customHeight="1">
      <c r="B23" s="1329"/>
      <c r="C23" s="1411" t="s">
        <v>1217</v>
      </c>
      <c r="D23" s="1410">
        <v>22.828403237321062</v>
      </c>
      <c r="E23" s="1410">
        <v>24.10953788905572</v>
      </c>
      <c r="F23" s="1410">
        <v>23.269770715251354</v>
      </c>
      <c r="G23" s="1409">
        <v>21.08266707714247</v>
      </c>
      <c r="H23" s="1409" t="s">
        <v>152</v>
      </c>
      <c r="I23" s="1408" t="s">
        <v>152</v>
      </c>
      <c r="L23" s="1196"/>
      <c r="N23" s="1196"/>
    </row>
    <row r="24" spans="2:14" ht="15" customHeight="1">
      <c r="B24" s="1328" t="s">
        <v>1216</v>
      </c>
      <c r="C24" s="1418"/>
      <c r="D24" s="1417"/>
      <c r="E24" s="1417"/>
      <c r="F24" s="1417"/>
      <c r="G24" s="1416"/>
      <c r="H24" s="1416"/>
      <c r="I24" s="1415"/>
      <c r="L24" s="1196"/>
      <c r="N24" s="1196"/>
    </row>
    <row r="25" spans="2:14" ht="15" customHeight="1">
      <c r="B25" s="1414"/>
      <c r="C25" s="1413" t="s">
        <v>1215</v>
      </c>
      <c r="D25" s="1397">
        <v>11.466383963888333</v>
      </c>
      <c r="E25" s="1397">
        <v>11.264805354827946</v>
      </c>
      <c r="F25" s="1397">
        <v>12.981127553746326</v>
      </c>
      <c r="G25" s="1397">
        <v>23.44015880400378</v>
      </c>
      <c r="H25" s="1395" t="s">
        <v>152</v>
      </c>
      <c r="I25" s="1393" t="s">
        <v>152</v>
      </c>
      <c r="L25" s="1196"/>
      <c r="N25" s="1196"/>
    </row>
    <row r="26" spans="2:14" ht="15" customHeight="1">
      <c r="B26" s="1412"/>
      <c r="C26" s="1411" t="s">
        <v>1214</v>
      </c>
      <c r="D26" s="1410">
        <v>9.97421859883483</v>
      </c>
      <c r="E26" s="1410">
        <v>9.674707866239915</v>
      </c>
      <c r="F26" s="1410">
        <v>11.19332249619925</v>
      </c>
      <c r="G26" s="1410">
        <v>18.717619611245407</v>
      </c>
      <c r="H26" s="1409" t="s">
        <v>152</v>
      </c>
      <c r="I26" s="1408" t="s">
        <v>152</v>
      </c>
      <c r="L26" s="1196"/>
      <c r="N26" s="1196"/>
    </row>
    <row r="27" spans="2:14" ht="15" customHeight="1">
      <c r="B27" s="1318" t="s">
        <v>1213</v>
      </c>
      <c r="C27" s="1407"/>
      <c r="D27" s="1406">
        <v>6938.550260688216</v>
      </c>
      <c r="E27" s="1405">
        <v>7065.732112307538</v>
      </c>
      <c r="F27" s="1405">
        <v>8147.6768835277835</v>
      </c>
      <c r="G27" s="1404">
        <v>9210.510280373832</v>
      </c>
      <c r="H27" s="1403">
        <v>1.832974423200426</v>
      </c>
      <c r="I27" s="1402">
        <v>13.044618877741527</v>
      </c>
      <c r="L27" s="1196"/>
      <c r="N27" s="1196"/>
    </row>
    <row r="28" spans="2:14" ht="15" customHeight="1">
      <c r="B28" s="1314" t="s">
        <v>1212</v>
      </c>
      <c r="C28" s="1401"/>
      <c r="D28" s="1397">
        <v>222.64921793534933</v>
      </c>
      <c r="E28" s="1396">
        <v>240.1841602093187</v>
      </c>
      <c r="F28" s="1396">
        <v>233.5668380462725</v>
      </c>
      <c r="G28" s="1400">
        <v>248.12897196261682</v>
      </c>
      <c r="H28" s="1395">
        <v>7.875591226671631</v>
      </c>
      <c r="I28" s="1399">
        <v>6.23467528102573</v>
      </c>
      <c r="L28" s="1196"/>
      <c r="N28" s="1196"/>
    </row>
    <row r="29" spans="2:14" ht="15" customHeight="1">
      <c r="B29" s="1314" t="s">
        <v>1225</v>
      </c>
      <c r="C29" s="1398"/>
      <c r="D29" s="1397">
        <v>7161.199478623566</v>
      </c>
      <c r="E29" s="1396">
        <v>7305.916272516856</v>
      </c>
      <c r="F29" s="1396">
        <v>8381.243721574056</v>
      </c>
      <c r="G29" s="1400">
        <v>9458.63831775701</v>
      </c>
      <c r="H29" s="1395">
        <v>2.020845730177953</v>
      </c>
      <c r="I29" s="1399">
        <v>12.854829569144329</v>
      </c>
      <c r="L29" s="1196"/>
      <c r="N29" s="1196"/>
    </row>
    <row r="30" spans="2:14" ht="15" customHeight="1">
      <c r="B30" s="1314" t="s">
        <v>1210</v>
      </c>
      <c r="C30" s="1398"/>
      <c r="D30" s="1397">
        <v>912.8185610010426</v>
      </c>
      <c r="E30" s="1396">
        <v>998.2197846432524</v>
      </c>
      <c r="F30" s="1396">
        <v>992.6003559422583</v>
      </c>
      <c r="G30" s="1400">
        <v>1053.83738317757</v>
      </c>
      <c r="H30" s="1395">
        <v>9.355772033004527</v>
      </c>
      <c r="I30" s="1393">
        <v>6.169353745312776</v>
      </c>
      <c r="L30" s="1196"/>
      <c r="N30" s="1196"/>
    </row>
    <row r="31" spans="2:14" ht="15" customHeight="1">
      <c r="B31" s="1314" t="s">
        <v>1224</v>
      </c>
      <c r="C31" s="1398"/>
      <c r="D31" s="1397">
        <v>6248.380917622523</v>
      </c>
      <c r="E31" s="1396">
        <v>6307.697494213546</v>
      </c>
      <c r="F31" s="1396">
        <v>7388.643365631798</v>
      </c>
      <c r="G31" s="1400">
        <v>8404.80093457944</v>
      </c>
      <c r="H31" s="1395">
        <v>0.94931114752832</v>
      </c>
      <c r="I31" s="1399">
        <v>13.75296544524383</v>
      </c>
      <c r="L31" s="1196"/>
      <c r="N31" s="1196"/>
    </row>
    <row r="32" spans="2:14" ht="15" customHeight="1">
      <c r="B32" s="1314" t="s">
        <v>1208</v>
      </c>
      <c r="C32" s="1398"/>
      <c r="D32" s="1397">
        <v>-1365.816100104276</v>
      </c>
      <c r="E32" s="1396">
        <v>-277.5100130824197</v>
      </c>
      <c r="F32" s="1396">
        <v>-1463.9871465295632</v>
      </c>
      <c r="G32" s="1395">
        <v>-1420.8066355140193</v>
      </c>
      <c r="H32" s="1394" t="s">
        <v>152</v>
      </c>
      <c r="I32" s="1393" t="s">
        <v>152</v>
      </c>
      <c r="L32" s="1196"/>
      <c r="N32" s="1196"/>
    </row>
    <row r="33" spans="2:14" ht="15" customHeight="1">
      <c r="B33" s="1314" t="s">
        <v>1207</v>
      </c>
      <c r="C33" s="1398"/>
      <c r="D33" s="1397">
        <v>40.19395203336809</v>
      </c>
      <c r="E33" s="1396">
        <v>42.48565965583174</v>
      </c>
      <c r="F33" s="1396">
        <v>29.975281787621118</v>
      </c>
      <c r="G33" s="1395">
        <v>223.5392523364486</v>
      </c>
      <c r="H33" s="1394" t="s">
        <v>152</v>
      </c>
      <c r="I33" s="1393" t="s">
        <v>152</v>
      </c>
      <c r="L33" s="1196"/>
      <c r="N33" s="1196"/>
    </row>
    <row r="34" spans="2:14" ht="15" customHeight="1" thickBot="1">
      <c r="B34" s="1308" t="s">
        <v>1206</v>
      </c>
      <c r="C34" s="1392"/>
      <c r="D34" s="1391">
        <v>-1325.6211053180402</v>
      </c>
      <c r="E34" s="1390">
        <v>-235.02535976652953</v>
      </c>
      <c r="F34" s="1390">
        <v>-1434.011864741942</v>
      </c>
      <c r="G34" s="1389">
        <v>-1197.2673831775705</v>
      </c>
      <c r="H34" s="1388" t="s">
        <v>152</v>
      </c>
      <c r="I34" s="1387" t="s">
        <v>152</v>
      </c>
      <c r="L34" s="1196"/>
      <c r="N34" s="1196"/>
    </row>
    <row r="35" spans="2:9" ht="16.5" thickTop="1">
      <c r="B35" s="47" t="s">
        <v>1204</v>
      </c>
      <c r="C35" s="1299"/>
      <c r="D35" s="47"/>
      <c r="E35" s="47"/>
      <c r="F35" s="47"/>
      <c r="G35" s="48"/>
      <c r="H35" s="48"/>
      <c r="I35" s="48"/>
    </row>
    <row r="36" spans="2:9" ht="15.75">
      <c r="B36" s="1386" t="s">
        <v>1203</v>
      </c>
      <c r="C36" s="1380"/>
      <c r="D36" s="1385"/>
      <c r="E36" s="1385"/>
      <c r="F36" s="1385"/>
      <c r="G36" s="1382"/>
      <c r="H36" s="1382"/>
      <c r="I36" s="1381"/>
    </row>
    <row r="37" spans="2:9" ht="15.75">
      <c r="B37" s="1384" t="s">
        <v>1202</v>
      </c>
      <c r="C37" s="1380"/>
      <c r="D37" s="1383"/>
      <c r="E37" s="1383"/>
      <c r="F37" s="1383"/>
      <c r="G37" s="1378"/>
      <c r="H37" s="1382"/>
      <c r="I37" s="1381"/>
    </row>
    <row r="38" spans="2:9" ht="15.75">
      <c r="B38" s="1380" t="s">
        <v>1201</v>
      </c>
      <c r="C38" s="1378"/>
      <c r="D38" s="1379">
        <v>95.9</v>
      </c>
      <c r="E38" s="1379">
        <v>99.37</v>
      </c>
      <c r="F38" s="1379">
        <v>101.14</v>
      </c>
      <c r="G38" s="1379">
        <v>107</v>
      </c>
      <c r="H38" s="1378"/>
      <c r="I38" s="1377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9"/>
  <sheetViews>
    <sheetView zoomScalePageLayoutView="0" workbookViewId="0" topLeftCell="A40">
      <selection activeCell="L9" sqref="L9"/>
    </sheetView>
  </sheetViews>
  <sheetFormatPr defaultColWidth="9.140625" defaultRowHeight="15"/>
  <cols>
    <col min="1" max="1" width="9.140625" style="47" customWidth="1"/>
    <col min="2" max="2" width="14.57421875" style="47" customWidth="1"/>
    <col min="3" max="3" width="13.7109375" style="47" bestFit="1" customWidth="1"/>
    <col min="4" max="4" width="12.57421875" style="47" customWidth="1"/>
    <col min="5" max="5" width="10.8515625" style="47" customWidth="1"/>
    <col min="6" max="6" width="10.7109375" style="47" customWidth="1"/>
    <col min="7" max="7" width="10.8515625" style="47" customWidth="1"/>
    <col min="8" max="8" width="10.57421875" style="47" customWidth="1"/>
    <col min="9" max="9" width="10.140625" style="47" customWidth="1"/>
    <col min="10" max="16384" width="9.140625" style="47" customWidth="1"/>
  </cols>
  <sheetData>
    <row r="1" spans="2:9" ht="12.75">
      <c r="B1" s="1775" t="s">
        <v>1251</v>
      </c>
      <c r="C1" s="1775"/>
      <c r="D1" s="1775"/>
      <c r="E1" s="1775"/>
      <c r="F1" s="1775"/>
      <c r="G1" s="1775"/>
      <c r="H1" s="1775"/>
      <c r="I1" s="1775"/>
    </row>
    <row r="2" spans="2:9" ht="16.5" thickBot="1">
      <c r="B2" s="1828" t="s">
        <v>1250</v>
      </c>
      <c r="C2" s="1829"/>
      <c r="D2" s="1829"/>
      <c r="E2" s="1829"/>
      <c r="F2" s="1829"/>
      <c r="G2" s="1829"/>
      <c r="H2" s="1829"/>
      <c r="I2" s="1829"/>
    </row>
    <row r="3" spans="2:9" ht="13.5" thickTop="1">
      <c r="B3" s="1830" t="s">
        <v>1249</v>
      </c>
      <c r="C3" s="1832" t="s">
        <v>806</v>
      </c>
      <c r="D3" s="1834" t="s">
        <v>1248</v>
      </c>
      <c r="E3" s="1834"/>
      <c r="F3" s="1834"/>
      <c r="G3" s="1835" t="s">
        <v>1247</v>
      </c>
      <c r="H3" s="1834"/>
      <c r="I3" s="1836"/>
    </row>
    <row r="4" spans="2:9" ht="13.5" thickBot="1">
      <c r="B4" s="1831"/>
      <c r="C4" s="1833"/>
      <c r="D4" s="1501" t="s">
        <v>1246</v>
      </c>
      <c r="E4" s="1501" t="s">
        <v>1245</v>
      </c>
      <c r="F4" s="1501" t="s">
        <v>1244</v>
      </c>
      <c r="G4" s="1502" t="s">
        <v>1246</v>
      </c>
      <c r="H4" s="1501" t="s">
        <v>1245</v>
      </c>
      <c r="I4" s="1500" t="s">
        <v>1244</v>
      </c>
    </row>
    <row r="5" spans="2:9" ht="12.75">
      <c r="B5" s="1331" t="s">
        <v>750</v>
      </c>
      <c r="C5" s="1467" t="s">
        <v>1191</v>
      </c>
      <c r="D5" s="1499">
        <v>72.1</v>
      </c>
      <c r="E5" s="1499">
        <v>72.7</v>
      </c>
      <c r="F5" s="1499">
        <v>72.4</v>
      </c>
      <c r="G5" s="1499">
        <v>71.1071875</v>
      </c>
      <c r="H5" s="1499">
        <v>71.7071875</v>
      </c>
      <c r="I5" s="1497">
        <v>71.4071875</v>
      </c>
    </row>
    <row r="6" spans="2:9" ht="12.75">
      <c r="B6" s="1331"/>
      <c r="C6" s="1467" t="s">
        <v>808</v>
      </c>
      <c r="D6" s="1499">
        <v>75.6</v>
      </c>
      <c r="E6" s="1499">
        <v>76.2</v>
      </c>
      <c r="F6" s="1499">
        <v>75.9</v>
      </c>
      <c r="G6" s="1499">
        <v>73.61709677419353</v>
      </c>
      <c r="H6" s="1499">
        <v>74.21709677419355</v>
      </c>
      <c r="I6" s="1497">
        <v>73.91709677419354</v>
      </c>
    </row>
    <row r="7" spans="2:9" ht="12.75">
      <c r="B7" s="1331"/>
      <c r="C7" s="1467" t="s">
        <v>1190</v>
      </c>
      <c r="D7" s="1499">
        <v>78.1</v>
      </c>
      <c r="E7" s="1499">
        <v>78.7</v>
      </c>
      <c r="F7" s="1499">
        <v>78.4</v>
      </c>
      <c r="G7" s="1499">
        <v>77.85466666666666</v>
      </c>
      <c r="H7" s="1499">
        <v>78.45466666666667</v>
      </c>
      <c r="I7" s="1497">
        <v>78.15466666666666</v>
      </c>
    </row>
    <row r="8" spans="2:9" ht="12.75">
      <c r="B8" s="1331"/>
      <c r="C8" s="1467" t="s">
        <v>810</v>
      </c>
      <c r="D8" s="1499">
        <v>80.74</v>
      </c>
      <c r="E8" s="1499">
        <v>81.34</v>
      </c>
      <c r="F8" s="1499">
        <v>81.04</v>
      </c>
      <c r="G8" s="1499">
        <v>78.98333333333333</v>
      </c>
      <c r="H8" s="1499">
        <v>79.58333333333333</v>
      </c>
      <c r="I8" s="1497">
        <v>79.28333333333333</v>
      </c>
    </row>
    <row r="9" spans="2:9" ht="12.75">
      <c r="B9" s="1331"/>
      <c r="C9" s="1467" t="s">
        <v>811</v>
      </c>
      <c r="D9" s="1499">
        <v>85.51</v>
      </c>
      <c r="E9" s="1499">
        <v>86.11</v>
      </c>
      <c r="F9" s="1499">
        <v>85.81</v>
      </c>
      <c r="G9" s="1499">
        <v>82.69724137931034</v>
      </c>
      <c r="H9" s="1499">
        <v>83.29724137931034</v>
      </c>
      <c r="I9" s="1497">
        <v>82.99724137931034</v>
      </c>
    </row>
    <row r="10" spans="2:9" ht="12.75">
      <c r="B10" s="1331"/>
      <c r="C10" s="1467" t="s">
        <v>812</v>
      </c>
      <c r="D10" s="1499">
        <v>81.9</v>
      </c>
      <c r="E10" s="1499">
        <v>82.5</v>
      </c>
      <c r="F10" s="1499">
        <v>82.2</v>
      </c>
      <c r="G10" s="1499">
        <v>84.16366666666666</v>
      </c>
      <c r="H10" s="1499">
        <v>84.76366666666667</v>
      </c>
      <c r="I10" s="1497">
        <v>84.46366666666665</v>
      </c>
    </row>
    <row r="11" spans="2:9" ht="12.75">
      <c r="B11" s="1331"/>
      <c r="C11" s="1467" t="s">
        <v>813</v>
      </c>
      <c r="D11" s="1499">
        <v>79.05</v>
      </c>
      <c r="E11" s="1499">
        <v>79.65</v>
      </c>
      <c r="F11" s="1499">
        <v>79.35</v>
      </c>
      <c r="G11" s="1499">
        <v>79.45551724137931</v>
      </c>
      <c r="H11" s="1499">
        <v>80.0555172413793</v>
      </c>
      <c r="I11" s="1497">
        <v>79.75551724137931</v>
      </c>
    </row>
    <row r="12" spans="2:9" ht="12.75">
      <c r="B12" s="1331"/>
      <c r="C12" s="1467" t="s">
        <v>814</v>
      </c>
      <c r="D12" s="1499">
        <v>79.55</v>
      </c>
      <c r="E12" s="1499">
        <v>80.15</v>
      </c>
      <c r="F12" s="1499">
        <v>79.85</v>
      </c>
      <c r="G12" s="1499">
        <v>78.76</v>
      </c>
      <c r="H12" s="1499">
        <v>79.36</v>
      </c>
      <c r="I12" s="1497">
        <v>79.06</v>
      </c>
    </row>
    <row r="13" spans="2:9" ht="12.75">
      <c r="B13" s="1331"/>
      <c r="C13" s="1467" t="s">
        <v>815</v>
      </c>
      <c r="D13" s="1499">
        <v>82.13</v>
      </c>
      <c r="E13" s="1499">
        <v>82.73</v>
      </c>
      <c r="F13" s="1499">
        <v>82.43</v>
      </c>
      <c r="G13" s="1499">
        <v>80.99233333333332</v>
      </c>
      <c r="H13" s="1499">
        <v>81.59233333333334</v>
      </c>
      <c r="I13" s="1497">
        <v>81.29233333333333</v>
      </c>
    </row>
    <row r="14" spans="2:9" ht="12.75">
      <c r="B14" s="1331"/>
      <c r="C14" s="1467" t="s">
        <v>816</v>
      </c>
      <c r="D14" s="1499">
        <v>85.32</v>
      </c>
      <c r="E14" s="1499">
        <v>85.92</v>
      </c>
      <c r="F14" s="1499">
        <v>85.62</v>
      </c>
      <c r="G14" s="1499">
        <v>83.74677419354839</v>
      </c>
      <c r="H14" s="1499">
        <v>84.34677419354838</v>
      </c>
      <c r="I14" s="1497">
        <v>84.04677419354839</v>
      </c>
    </row>
    <row r="15" spans="2:9" ht="12.75">
      <c r="B15" s="1331"/>
      <c r="C15" s="1467" t="s">
        <v>817</v>
      </c>
      <c r="D15" s="1498">
        <v>88.6</v>
      </c>
      <c r="E15" s="1499">
        <v>89.2</v>
      </c>
      <c r="F15" s="1498">
        <v>88.9</v>
      </c>
      <c r="G15" s="1499">
        <v>88.0559375</v>
      </c>
      <c r="H15" s="1498">
        <v>88.6559375</v>
      </c>
      <c r="I15" s="1497">
        <v>88.3559375</v>
      </c>
    </row>
    <row r="16" spans="2:9" ht="12.75">
      <c r="B16" s="1331"/>
      <c r="C16" s="1482" t="s">
        <v>818</v>
      </c>
      <c r="D16" s="1496">
        <v>88.6</v>
      </c>
      <c r="E16" s="1496">
        <v>89.2</v>
      </c>
      <c r="F16" s="1496">
        <v>88.9</v>
      </c>
      <c r="G16" s="1496">
        <v>89.20290322580645</v>
      </c>
      <c r="H16" s="1496">
        <v>89.80290322580646</v>
      </c>
      <c r="I16" s="1495">
        <v>89.50290322580645</v>
      </c>
    </row>
    <row r="17" spans="2:9" ht="12.75">
      <c r="B17" s="999"/>
      <c r="C17" s="1494" t="s">
        <v>819</v>
      </c>
      <c r="D17" s="1493">
        <v>81.43333333333332</v>
      </c>
      <c r="E17" s="1493">
        <v>82.03333333333335</v>
      </c>
      <c r="F17" s="1493">
        <v>81.73333333333333</v>
      </c>
      <c r="G17" s="1493">
        <v>80.71972148451984</v>
      </c>
      <c r="H17" s="1493">
        <v>81.31972148451985</v>
      </c>
      <c r="I17" s="1492">
        <v>81.0197214845198</v>
      </c>
    </row>
    <row r="18" spans="2:9" ht="12.75">
      <c r="B18" s="1331" t="s">
        <v>751</v>
      </c>
      <c r="C18" s="1467" t="s">
        <v>1191</v>
      </c>
      <c r="D18" s="1475">
        <v>88.75</v>
      </c>
      <c r="E18" s="1475">
        <v>89.35</v>
      </c>
      <c r="F18" s="1475">
        <v>89.05</v>
      </c>
      <c r="G18" s="1466">
        <v>88.4484375</v>
      </c>
      <c r="H18" s="1475">
        <v>89.0484375</v>
      </c>
      <c r="I18" s="1474">
        <v>88.7484375</v>
      </c>
    </row>
    <row r="19" spans="2:9" ht="12.75">
      <c r="B19" s="1331"/>
      <c r="C19" s="1467" t="s">
        <v>808</v>
      </c>
      <c r="D19" s="1475">
        <v>87.23</v>
      </c>
      <c r="E19" s="1475">
        <v>87.83</v>
      </c>
      <c r="F19" s="1475">
        <v>87.53</v>
      </c>
      <c r="G19" s="1466">
        <v>88.50096774193551</v>
      </c>
      <c r="H19" s="1475">
        <v>89.10096774193548</v>
      </c>
      <c r="I19" s="1474">
        <v>88.8009677419355</v>
      </c>
    </row>
    <row r="20" spans="2:9" ht="12.75">
      <c r="B20" s="1331"/>
      <c r="C20" s="1467" t="s">
        <v>1190</v>
      </c>
      <c r="D20" s="1475">
        <v>84.6</v>
      </c>
      <c r="E20" s="1475">
        <v>85.2</v>
      </c>
      <c r="F20" s="1475">
        <v>84.9</v>
      </c>
      <c r="G20" s="1466">
        <v>84.46933333333332</v>
      </c>
      <c r="H20" s="1475">
        <v>85.06933333333333</v>
      </c>
      <c r="I20" s="1474">
        <v>84.76933333333332</v>
      </c>
    </row>
    <row r="21" spans="2:9" ht="12.75">
      <c r="B21" s="1331"/>
      <c r="C21" s="1467" t="s">
        <v>810</v>
      </c>
      <c r="D21" s="1475">
        <v>87.64</v>
      </c>
      <c r="E21" s="1475">
        <v>88.24</v>
      </c>
      <c r="F21" s="1475">
        <v>87.94</v>
      </c>
      <c r="G21" s="1466">
        <v>85.92666666666668</v>
      </c>
      <c r="H21" s="1475">
        <v>86.52666666666666</v>
      </c>
      <c r="I21" s="1474">
        <v>86.22666666666666</v>
      </c>
    </row>
    <row r="22" spans="2:9" ht="12.75">
      <c r="B22" s="1331"/>
      <c r="C22" s="1467" t="s">
        <v>811</v>
      </c>
      <c r="D22" s="1475">
        <v>86.61</v>
      </c>
      <c r="E22" s="1475">
        <v>87.21</v>
      </c>
      <c r="F22" s="1475">
        <v>86.91</v>
      </c>
      <c r="G22" s="1466">
        <v>87.38366666666667</v>
      </c>
      <c r="H22" s="1475">
        <v>87.98366666666668</v>
      </c>
      <c r="I22" s="1474">
        <v>87.68366666666668</v>
      </c>
    </row>
    <row r="23" spans="2:9" ht="12.75">
      <c r="B23" s="1331"/>
      <c r="C23" s="1467" t="s">
        <v>812</v>
      </c>
      <c r="D23" s="1475">
        <v>87.1</v>
      </c>
      <c r="E23" s="1475">
        <v>87.7</v>
      </c>
      <c r="F23" s="1475">
        <v>87.4</v>
      </c>
      <c r="G23" s="1466">
        <v>87.40275862068967</v>
      </c>
      <c r="H23" s="1475">
        <v>88.00275862068963</v>
      </c>
      <c r="I23" s="1474">
        <v>87.70275862068965</v>
      </c>
    </row>
    <row r="24" spans="2:9" ht="12.75">
      <c r="B24" s="1331"/>
      <c r="C24" s="1467" t="s">
        <v>813</v>
      </c>
      <c r="D24" s="1475">
        <v>85.3</v>
      </c>
      <c r="E24" s="1475">
        <v>85.9</v>
      </c>
      <c r="F24" s="1475">
        <v>85.6</v>
      </c>
      <c r="G24" s="1466">
        <v>85.64689655172413</v>
      </c>
      <c r="H24" s="1475">
        <v>86.24689655172415</v>
      </c>
      <c r="I24" s="1474">
        <v>85.94689655172414</v>
      </c>
    </row>
    <row r="25" spans="2:9" ht="12.75">
      <c r="B25" s="1331"/>
      <c r="C25" s="1467" t="s">
        <v>814</v>
      </c>
      <c r="D25" s="1475">
        <v>86.77</v>
      </c>
      <c r="E25" s="1475">
        <v>87.37</v>
      </c>
      <c r="F25" s="1475">
        <v>87.07</v>
      </c>
      <c r="G25" s="1466">
        <v>86.57233333333333</v>
      </c>
      <c r="H25" s="1475">
        <v>87.17233333333334</v>
      </c>
      <c r="I25" s="1474">
        <v>86.87233333333333</v>
      </c>
    </row>
    <row r="26" spans="2:9" ht="12.75">
      <c r="B26" s="1331"/>
      <c r="C26" s="1467" t="s">
        <v>815</v>
      </c>
      <c r="D26" s="1475">
        <v>86.86</v>
      </c>
      <c r="E26" s="1475">
        <v>87.46</v>
      </c>
      <c r="F26" s="1475">
        <v>87.16</v>
      </c>
      <c r="G26" s="1466">
        <v>86.68645161290321</v>
      </c>
      <c r="H26" s="1475">
        <v>87.29100000000001</v>
      </c>
      <c r="I26" s="1474">
        <v>86.98872580645161</v>
      </c>
    </row>
    <row r="27" spans="2:9" ht="12.75">
      <c r="B27" s="1331"/>
      <c r="C27" s="1467" t="s">
        <v>816</v>
      </c>
      <c r="D27" s="1475">
        <v>87.61</v>
      </c>
      <c r="E27" s="1475">
        <v>88.21</v>
      </c>
      <c r="F27" s="1475">
        <v>87.91</v>
      </c>
      <c r="G27" s="1466">
        <v>86.4558064516129</v>
      </c>
      <c r="H27" s="1475">
        <v>87.0558064516129</v>
      </c>
      <c r="I27" s="1474">
        <v>86.7558064516129</v>
      </c>
    </row>
    <row r="28" spans="2:9" ht="12.75">
      <c r="B28" s="1331"/>
      <c r="C28" s="1467" t="s">
        <v>817</v>
      </c>
      <c r="D28" s="1475">
        <v>92.72</v>
      </c>
      <c r="E28" s="1475">
        <v>93.32</v>
      </c>
      <c r="F28" s="1475">
        <v>93.02</v>
      </c>
      <c r="G28" s="1466">
        <v>89.45870967741936</v>
      </c>
      <c r="H28" s="1475">
        <v>90.05870967741934</v>
      </c>
      <c r="I28" s="1474">
        <v>89.75870967741935</v>
      </c>
    </row>
    <row r="29" spans="2:9" ht="12.75">
      <c r="B29" s="1331"/>
      <c r="C29" s="1482" t="s">
        <v>818</v>
      </c>
      <c r="D29" s="1475">
        <v>95</v>
      </c>
      <c r="E29" s="1475">
        <v>95.6</v>
      </c>
      <c r="F29" s="1475">
        <v>95.3</v>
      </c>
      <c r="G29" s="1466">
        <v>94.91548387096775</v>
      </c>
      <c r="H29" s="1475">
        <v>95.51548387096774</v>
      </c>
      <c r="I29" s="1474">
        <v>95.21548387096774</v>
      </c>
    </row>
    <row r="30" spans="2:9" ht="12.75">
      <c r="B30" s="1473"/>
      <c r="C30" s="1491" t="s">
        <v>819</v>
      </c>
      <c r="D30" s="1471">
        <v>88.01583333333333</v>
      </c>
      <c r="E30" s="1471">
        <v>88.61583333333333</v>
      </c>
      <c r="F30" s="1471">
        <v>88.31583333333333</v>
      </c>
      <c r="G30" s="1490">
        <v>87.65562600227105</v>
      </c>
      <c r="H30" s="1471">
        <v>88.2560050345291</v>
      </c>
      <c r="I30" s="1470">
        <v>87.95581551840007</v>
      </c>
    </row>
    <row r="31" spans="2:11" ht="12.75">
      <c r="B31" s="1489" t="s">
        <v>56</v>
      </c>
      <c r="C31" s="1467" t="s">
        <v>1191</v>
      </c>
      <c r="D31" s="1488">
        <v>97.96</v>
      </c>
      <c r="E31" s="1488">
        <v>98.56</v>
      </c>
      <c r="F31" s="1488">
        <v>98.25999999999999</v>
      </c>
      <c r="G31" s="1488">
        <v>96.0121875</v>
      </c>
      <c r="H31" s="1488">
        <v>96.6121875</v>
      </c>
      <c r="I31" s="1487">
        <v>96.3121875</v>
      </c>
      <c r="K31" s="1116"/>
    </row>
    <row r="32" spans="2:12" ht="12.75">
      <c r="B32" s="1476"/>
      <c r="C32" s="1467" t="s">
        <v>808</v>
      </c>
      <c r="D32" s="1475">
        <v>101.29</v>
      </c>
      <c r="E32" s="1475">
        <v>101.89</v>
      </c>
      <c r="F32" s="1475">
        <v>101.59</v>
      </c>
      <c r="G32" s="1475">
        <v>103.24870967741936</v>
      </c>
      <c r="H32" s="1475">
        <v>103.84870967741935</v>
      </c>
      <c r="I32" s="1474">
        <v>103.54870967741935</v>
      </c>
      <c r="K32" s="1116"/>
      <c r="L32" s="1116"/>
    </row>
    <row r="33" spans="2:12" ht="12.75">
      <c r="B33" s="1476"/>
      <c r="C33" s="1467" t="s">
        <v>1190</v>
      </c>
      <c r="D33" s="1475">
        <v>98.64</v>
      </c>
      <c r="E33" s="1475">
        <v>99.24</v>
      </c>
      <c r="F33" s="1475">
        <v>98.94</v>
      </c>
      <c r="G33" s="1475">
        <v>98.93967741935484</v>
      </c>
      <c r="H33" s="1475">
        <v>99.53967741935485</v>
      </c>
      <c r="I33" s="1474">
        <v>98.74</v>
      </c>
      <c r="K33" s="1116"/>
      <c r="L33" s="1116"/>
    </row>
    <row r="34" spans="2:12" ht="12.75">
      <c r="B34" s="1476"/>
      <c r="C34" s="1467" t="s">
        <v>810</v>
      </c>
      <c r="D34" s="1475">
        <v>100.73</v>
      </c>
      <c r="E34" s="1475">
        <v>101.33</v>
      </c>
      <c r="F34" s="1475">
        <v>101.03</v>
      </c>
      <c r="G34" s="1475">
        <v>98.80310344827586</v>
      </c>
      <c r="H34" s="1475">
        <v>99.40310344827586</v>
      </c>
      <c r="I34" s="1474">
        <v>99.10310344827586</v>
      </c>
      <c r="K34" s="1116"/>
      <c r="L34" s="1116"/>
    </row>
    <row r="35" spans="2:12" ht="12.75">
      <c r="B35" s="1476"/>
      <c r="C35" s="1467" t="s">
        <v>811</v>
      </c>
      <c r="D35" s="1475">
        <v>99.11</v>
      </c>
      <c r="E35" s="1475">
        <v>99.71</v>
      </c>
      <c r="F35" s="1475">
        <v>99.41</v>
      </c>
      <c r="G35" s="1475">
        <v>99.2683333333333</v>
      </c>
      <c r="H35" s="1475">
        <v>99.86833333333334</v>
      </c>
      <c r="I35" s="1474">
        <v>99.56833333333333</v>
      </c>
      <c r="K35" s="1116"/>
      <c r="L35" s="1116"/>
    </row>
    <row r="36" spans="2:12" ht="12.75">
      <c r="B36" s="1476"/>
      <c r="C36" s="1467" t="s">
        <v>812</v>
      </c>
      <c r="D36" s="1475">
        <v>98.14</v>
      </c>
      <c r="E36" s="1475">
        <v>98.74</v>
      </c>
      <c r="F36" s="1475">
        <v>98.44</v>
      </c>
      <c r="G36" s="1475">
        <v>98.89533333333334</v>
      </c>
      <c r="H36" s="1475">
        <v>99.49533333333332</v>
      </c>
      <c r="I36" s="1474">
        <v>99.19533333333334</v>
      </c>
      <c r="K36" s="1116"/>
      <c r="L36" s="1116"/>
    </row>
    <row r="37" spans="2:12" ht="12.75">
      <c r="B37" s="939"/>
      <c r="C37" s="1486" t="s">
        <v>813</v>
      </c>
      <c r="D37" s="1485">
        <v>99.26</v>
      </c>
      <c r="E37" s="1485">
        <v>99.86</v>
      </c>
      <c r="F37" s="1485">
        <v>99.56</v>
      </c>
      <c r="G37" s="1485">
        <v>99.27</v>
      </c>
      <c r="H37" s="1485">
        <v>99.87</v>
      </c>
      <c r="I37" s="1484">
        <v>99.57</v>
      </c>
      <c r="K37" s="1116"/>
      <c r="L37" s="1116"/>
    </row>
    <row r="38" spans="2:12" ht="12.75">
      <c r="B38" s="939"/>
      <c r="C38" s="1486" t="s">
        <v>814</v>
      </c>
      <c r="D38" s="1485">
        <v>97.58</v>
      </c>
      <c r="E38" s="1485">
        <v>98.18</v>
      </c>
      <c r="F38" s="1485">
        <v>97.88</v>
      </c>
      <c r="G38" s="1485">
        <v>98.50866666666667</v>
      </c>
      <c r="H38" s="1485">
        <v>99.10866666666668</v>
      </c>
      <c r="I38" s="1484">
        <v>98.80866666666668</v>
      </c>
      <c r="K38" s="1116"/>
      <c r="L38" s="1116"/>
    </row>
    <row r="39" spans="2:12" ht="12.75">
      <c r="B39" s="1476"/>
      <c r="C39" s="1467" t="s">
        <v>815</v>
      </c>
      <c r="D39" s="1475">
        <v>95.99</v>
      </c>
      <c r="E39" s="1475">
        <v>96.59</v>
      </c>
      <c r="F39" s="1475">
        <v>96.28999999999999</v>
      </c>
      <c r="G39" s="1475">
        <v>96.41466666666666</v>
      </c>
      <c r="H39" s="1475">
        <v>97.01466666666668</v>
      </c>
      <c r="I39" s="1474">
        <v>96.71466666666667</v>
      </c>
      <c r="K39" s="1116"/>
      <c r="L39" s="1116"/>
    </row>
    <row r="40" spans="2:12" ht="12.75">
      <c r="B40" s="1476"/>
      <c r="C40" s="1467" t="s">
        <v>816</v>
      </c>
      <c r="D40" s="1475">
        <v>95.2</v>
      </c>
      <c r="E40" s="1475">
        <v>95.8</v>
      </c>
      <c r="F40" s="1475">
        <v>95.5</v>
      </c>
      <c r="G40" s="1475">
        <v>96.2209677419355</v>
      </c>
      <c r="H40" s="1475">
        <v>96.82096774193548</v>
      </c>
      <c r="I40" s="1474">
        <v>96.5209677419355</v>
      </c>
      <c r="K40" s="1116"/>
      <c r="L40" s="1116"/>
    </row>
    <row r="41" spans="2:12" ht="12.75">
      <c r="B41" s="1476"/>
      <c r="C41" s="1467" t="s">
        <v>817</v>
      </c>
      <c r="D41" s="1475">
        <v>95.32</v>
      </c>
      <c r="E41" s="1475">
        <v>95.92</v>
      </c>
      <c r="F41" s="1475">
        <v>95.62</v>
      </c>
      <c r="G41" s="1475">
        <v>94.15225806451613</v>
      </c>
      <c r="H41" s="1475">
        <v>94.75225806451614</v>
      </c>
      <c r="I41" s="1474">
        <v>94.45225806451614</v>
      </c>
      <c r="K41" s="1116"/>
      <c r="L41" s="1116"/>
    </row>
    <row r="42" spans="2:12" ht="12.75">
      <c r="B42" s="1483"/>
      <c r="C42" s="1482" t="s">
        <v>818</v>
      </c>
      <c r="D42" s="1481">
        <v>95.9</v>
      </c>
      <c r="E42" s="1481">
        <v>96.5</v>
      </c>
      <c r="F42" s="1481">
        <v>96.2</v>
      </c>
      <c r="G42" s="1481">
        <v>95.7140625</v>
      </c>
      <c r="H42" s="1481">
        <v>96.3140625</v>
      </c>
      <c r="I42" s="1480">
        <v>96.0140625</v>
      </c>
      <c r="K42" s="1116"/>
      <c r="L42" s="1116"/>
    </row>
    <row r="43" spans="2:10" ht="12.75">
      <c r="B43" s="1473"/>
      <c r="C43" s="1472" t="s">
        <v>819</v>
      </c>
      <c r="D43" s="1479">
        <v>97.92666666666668</v>
      </c>
      <c r="E43" s="1479">
        <v>98.52666666666666</v>
      </c>
      <c r="F43" s="1479">
        <v>98.25163978494624</v>
      </c>
      <c r="G43" s="1479">
        <v>97.95399719595848</v>
      </c>
      <c r="H43" s="1479">
        <v>98.55399719595847</v>
      </c>
      <c r="I43" s="1478">
        <v>98.21235741101223</v>
      </c>
      <c r="J43" s="1477"/>
    </row>
    <row r="44" spans="2:18" ht="12.75">
      <c r="B44" s="1331" t="s">
        <v>57</v>
      </c>
      <c r="C44" s="1467" t="s">
        <v>1191</v>
      </c>
      <c r="D44" s="1469">
        <v>96.92</v>
      </c>
      <c r="E44" s="1469">
        <v>97.52</v>
      </c>
      <c r="F44" s="1469">
        <v>97.22</v>
      </c>
      <c r="G44" s="1469">
        <v>96.7141935483871</v>
      </c>
      <c r="H44" s="1469">
        <v>97.3141935483871</v>
      </c>
      <c r="I44" s="1468">
        <v>97.0141935483871</v>
      </c>
      <c r="K44" s="1116"/>
      <c r="L44" s="1116"/>
      <c r="M44" s="1477"/>
      <c r="N44" s="1477"/>
      <c r="O44" s="1477"/>
      <c r="P44" s="1477"/>
      <c r="Q44" s="1477"/>
      <c r="R44" s="1477"/>
    </row>
    <row r="45" spans="2:18" ht="12.75">
      <c r="B45" s="1331"/>
      <c r="C45" s="1467" t="s">
        <v>808</v>
      </c>
      <c r="D45" s="1466">
        <v>97.52</v>
      </c>
      <c r="E45" s="1466">
        <v>98.12</v>
      </c>
      <c r="F45" s="1466">
        <v>97.82</v>
      </c>
      <c r="G45" s="1466">
        <v>96.64225806451614</v>
      </c>
      <c r="H45" s="1466">
        <v>97.24225806451611</v>
      </c>
      <c r="I45" s="1465">
        <v>96.94225806451612</v>
      </c>
      <c r="K45" s="1116"/>
      <c r="L45" s="1116"/>
      <c r="M45" s="1477"/>
      <c r="N45" s="1477"/>
      <c r="O45" s="1477"/>
      <c r="P45" s="1477"/>
      <c r="Q45" s="1477"/>
      <c r="R45" s="1477"/>
    </row>
    <row r="46" spans="2:12" ht="12.75">
      <c r="B46" s="1331"/>
      <c r="C46" s="1467" t="s">
        <v>1190</v>
      </c>
      <c r="D46" s="1466">
        <v>98.64</v>
      </c>
      <c r="E46" s="1466">
        <v>99.24</v>
      </c>
      <c r="F46" s="1466">
        <v>98.94</v>
      </c>
      <c r="G46" s="1466">
        <v>97.7341935483871</v>
      </c>
      <c r="H46" s="1466">
        <v>98.3341935483871</v>
      </c>
      <c r="I46" s="1465">
        <v>98.0341935483871</v>
      </c>
      <c r="K46" s="1116"/>
      <c r="L46" s="1116"/>
    </row>
    <row r="47" spans="2:12" ht="12.75">
      <c r="B47" s="1331"/>
      <c r="C47" s="1467" t="s">
        <v>810</v>
      </c>
      <c r="D47" s="1466">
        <v>98.46</v>
      </c>
      <c r="E47" s="1466">
        <v>99.06</v>
      </c>
      <c r="F47" s="1466">
        <v>98.76</v>
      </c>
      <c r="G47" s="1466">
        <v>97.99633333333331</v>
      </c>
      <c r="H47" s="1466">
        <v>98.59633333333333</v>
      </c>
      <c r="I47" s="1465">
        <v>98.29633333333332</v>
      </c>
      <c r="K47" s="1116"/>
      <c r="L47" s="1116"/>
    </row>
    <row r="48" spans="2:12" ht="12.75">
      <c r="B48" s="1331"/>
      <c r="C48" s="1467" t="s">
        <v>811</v>
      </c>
      <c r="D48" s="1466">
        <v>99.37</v>
      </c>
      <c r="E48" s="1466">
        <v>99.97</v>
      </c>
      <c r="F48" s="1466">
        <v>99.67</v>
      </c>
      <c r="G48" s="1466">
        <v>98.79517241379308</v>
      </c>
      <c r="H48" s="1466">
        <v>99.3951724137931</v>
      </c>
      <c r="I48" s="1465">
        <v>99.0951724137931</v>
      </c>
      <c r="K48" s="1116"/>
      <c r="L48" s="1116"/>
    </row>
    <row r="49" spans="2:18" ht="12.75">
      <c r="B49" s="1331"/>
      <c r="C49" s="1467" t="s">
        <v>812</v>
      </c>
      <c r="D49" s="1466">
        <v>99.13</v>
      </c>
      <c r="E49" s="1466">
        <v>99.73</v>
      </c>
      <c r="F49" s="1466">
        <v>99.43</v>
      </c>
      <c r="G49" s="1466">
        <v>100.75700000000002</v>
      </c>
      <c r="H49" s="1466">
        <v>101.357</v>
      </c>
      <c r="I49" s="1465">
        <v>101.05700000000002</v>
      </c>
      <c r="K49" s="1116"/>
      <c r="L49" s="1116"/>
      <c r="M49" s="1477"/>
      <c r="N49" s="1477"/>
      <c r="O49" s="1477"/>
      <c r="P49" s="1477"/>
      <c r="Q49" s="1477"/>
      <c r="R49" s="1477"/>
    </row>
    <row r="50" spans="2:12" ht="12.75">
      <c r="B50" s="1331"/>
      <c r="C50" s="1467" t="s">
        <v>1243</v>
      </c>
      <c r="D50" s="1466">
        <v>99.31</v>
      </c>
      <c r="E50" s="1466">
        <v>99.91</v>
      </c>
      <c r="F50" s="1466">
        <v>99.61</v>
      </c>
      <c r="G50" s="1466">
        <v>98.53</v>
      </c>
      <c r="H50" s="1466">
        <v>99.13</v>
      </c>
      <c r="I50" s="1465">
        <v>98.83</v>
      </c>
      <c r="K50" s="1116"/>
      <c r="L50" s="1116"/>
    </row>
    <row r="51" spans="2:12" ht="12.75">
      <c r="B51" s="1331"/>
      <c r="C51" s="1467" t="s">
        <v>814</v>
      </c>
      <c r="D51" s="1466">
        <v>100.45</v>
      </c>
      <c r="E51" s="1466">
        <v>101.05</v>
      </c>
      <c r="F51" s="1466">
        <v>100.75</v>
      </c>
      <c r="G51" s="1466">
        <v>99.25366666666669</v>
      </c>
      <c r="H51" s="1466">
        <v>99.85366666666665</v>
      </c>
      <c r="I51" s="1465">
        <v>99.55366666666667</v>
      </c>
      <c r="K51" s="1116"/>
      <c r="L51" s="1116"/>
    </row>
    <row r="52" spans="2:12" ht="12.75">
      <c r="B52" s="1331"/>
      <c r="C52" s="1467" t="s">
        <v>815</v>
      </c>
      <c r="D52" s="1466">
        <v>99.4</v>
      </c>
      <c r="E52" s="1466">
        <v>100</v>
      </c>
      <c r="F52" s="1466">
        <v>99.7</v>
      </c>
      <c r="G52" s="1466">
        <v>99.667</v>
      </c>
      <c r="H52" s="1466">
        <v>100.26700000000001</v>
      </c>
      <c r="I52" s="1465">
        <v>99.96700000000001</v>
      </c>
      <c r="K52" s="1116"/>
      <c r="L52" s="1116"/>
    </row>
    <row r="53" spans="2:12" ht="12.75">
      <c r="B53" s="1331"/>
      <c r="C53" s="1467" t="s">
        <v>816</v>
      </c>
      <c r="D53" s="1466">
        <v>102.16</v>
      </c>
      <c r="E53" s="1466">
        <v>102.76</v>
      </c>
      <c r="F53" s="1466">
        <v>102.46000000000001</v>
      </c>
      <c r="G53" s="1466">
        <v>100.94516129032259</v>
      </c>
      <c r="H53" s="1466">
        <v>101.54516129032258</v>
      </c>
      <c r="I53" s="1465">
        <v>101.24516129032259</v>
      </c>
      <c r="K53" s="1116"/>
      <c r="L53" s="1116"/>
    </row>
    <row r="54" spans="2:12" ht="12.75">
      <c r="B54" s="1476"/>
      <c r="C54" s="1467" t="s">
        <v>1242</v>
      </c>
      <c r="D54" s="1466">
        <v>102.2</v>
      </c>
      <c r="E54" s="1466">
        <v>102.8</v>
      </c>
      <c r="F54" s="1466">
        <v>102.5</v>
      </c>
      <c r="G54" s="1466">
        <v>101.78375</v>
      </c>
      <c r="H54" s="1466">
        <v>102.38374999999999</v>
      </c>
      <c r="I54" s="1465">
        <v>102.08375</v>
      </c>
      <c r="K54" s="1116"/>
      <c r="L54" s="1116"/>
    </row>
    <row r="55" spans="2:12" ht="12.75">
      <c r="B55" s="1476"/>
      <c r="C55" s="1467" t="s">
        <v>818</v>
      </c>
      <c r="D55" s="1475">
        <v>101.14</v>
      </c>
      <c r="E55" s="1475">
        <v>101.74</v>
      </c>
      <c r="F55" s="1475">
        <v>101.44</v>
      </c>
      <c r="G55" s="1475">
        <v>101.45258064516129</v>
      </c>
      <c r="H55" s="1475">
        <v>102.0525806451613</v>
      </c>
      <c r="I55" s="1474">
        <v>101.75258064516129</v>
      </c>
      <c r="K55" s="1116"/>
      <c r="L55" s="1116"/>
    </row>
    <row r="56" spans="2:12" ht="12.75">
      <c r="B56" s="1473"/>
      <c r="C56" s="1472" t="s">
        <v>819</v>
      </c>
      <c r="D56" s="1471">
        <v>99.55833333333334</v>
      </c>
      <c r="E56" s="1471">
        <v>100.15833333333332</v>
      </c>
      <c r="F56" s="1471">
        <v>99.85833333333335</v>
      </c>
      <c r="G56" s="1471">
        <v>99.18927579254729</v>
      </c>
      <c r="H56" s="1471">
        <v>99.78927579254726</v>
      </c>
      <c r="I56" s="1470">
        <v>99.48927579254728</v>
      </c>
      <c r="K56" s="1116"/>
      <c r="L56" s="1116"/>
    </row>
    <row r="57" spans="2:13" ht="12.75">
      <c r="B57" s="1331" t="s">
        <v>58</v>
      </c>
      <c r="C57" s="1467" t="s">
        <v>1191</v>
      </c>
      <c r="D57" s="1469">
        <v>103.71</v>
      </c>
      <c r="E57" s="1469">
        <v>104.31</v>
      </c>
      <c r="F57" s="1469">
        <v>104.00999999999999</v>
      </c>
      <c r="G57" s="1469">
        <v>102.12375000000002</v>
      </c>
      <c r="H57" s="1469">
        <v>102.72375</v>
      </c>
      <c r="I57" s="1468">
        <v>102.42375000000001</v>
      </c>
      <c r="K57" s="1116"/>
      <c r="L57" s="1116"/>
      <c r="M57" s="1116"/>
    </row>
    <row r="58" spans="2:13" ht="12.75">
      <c r="B58" s="1331"/>
      <c r="C58" s="1467" t="s">
        <v>808</v>
      </c>
      <c r="D58" s="1466">
        <v>105.92</v>
      </c>
      <c r="E58" s="1466">
        <v>106.52</v>
      </c>
      <c r="F58" s="1466">
        <v>106.22</v>
      </c>
      <c r="G58" s="1466">
        <v>105.59096774193547</v>
      </c>
      <c r="H58" s="1466">
        <v>106.1909677419355</v>
      </c>
      <c r="I58" s="1465">
        <v>105.89096774193548</v>
      </c>
      <c r="K58" s="1116"/>
      <c r="L58" s="1116"/>
      <c r="M58" s="1116"/>
    </row>
    <row r="59" spans="2:13" ht="12.75">
      <c r="B59" s="1331"/>
      <c r="C59" s="1467" t="s">
        <v>1190</v>
      </c>
      <c r="D59" s="1466">
        <v>103.49</v>
      </c>
      <c r="E59" s="1466">
        <v>104.09</v>
      </c>
      <c r="F59" s="1466">
        <v>103.78999999999999</v>
      </c>
      <c r="G59" s="1466">
        <v>104.52666666666666</v>
      </c>
      <c r="H59" s="1466">
        <v>105.12666666666668</v>
      </c>
      <c r="I59" s="1465">
        <v>104.82666666666667</v>
      </c>
      <c r="K59" s="1116"/>
      <c r="L59" s="1116"/>
      <c r="M59" s="1116"/>
    </row>
    <row r="60" spans="2:12" ht="12.75">
      <c r="B60" s="1331"/>
      <c r="C60" s="1467" t="s">
        <v>810</v>
      </c>
      <c r="D60" s="1466">
        <v>105.46</v>
      </c>
      <c r="E60" s="1466">
        <v>106.06</v>
      </c>
      <c r="F60" s="1466">
        <v>105.75999999999999</v>
      </c>
      <c r="G60" s="1466">
        <v>104.429</v>
      </c>
      <c r="H60" s="1466">
        <v>105.02900000000001</v>
      </c>
      <c r="I60" s="1465">
        <v>104.72900000000001</v>
      </c>
      <c r="K60" s="1116"/>
      <c r="L60" s="1116"/>
    </row>
    <row r="61" spans="2:12" ht="13.5" thickBot="1">
      <c r="B61" s="1464"/>
      <c r="C61" s="1463" t="s">
        <v>811</v>
      </c>
      <c r="D61" s="1462">
        <v>107</v>
      </c>
      <c r="E61" s="1462">
        <v>107.6</v>
      </c>
      <c r="F61" s="1462">
        <v>107.3</v>
      </c>
      <c r="G61" s="1462">
        <v>106.20206896551723</v>
      </c>
      <c r="H61" s="1462">
        <v>106.80206896551724</v>
      </c>
      <c r="I61" s="1461">
        <v>106.50206896551722</v>
      </c>
      <c r="K61" s="1116"/>
      <c r="L61" s="1116"/>
    </row>
    <row r="62" spans="2:12" ht="13.5" thickTop="1">
      <c r="B62" s="1446" t="s">
        <v>1241</v>
      </c>
      <c r="J62" s="689"/>
      <c r="K62" s="689"/>
      <c r="L62" s="689"/>
    </row>
    <row r="63" spans="2:12" ht="13.5" customHeight="1">
      <c r="B63" s="1775" t="s">
        <v>1240</v>
      </c>
      <c r="C63" s="1775"/>
      <c r="D63" s="1775"/>
      <c r="E63" s="1775"/>
      <c r="F63" s="1775"/>
      <c r="G63" s="1775"/>
      <c r="H63" s="1775"/>
      <c r="I63" s="1775"/>
      <c r="J63" s="1775"/>
      <c r="K63" s="1775"/>
      <c r="L63" s="1775"/>
    </row>
    <row r="64" spans="2:12" ht="12.75">
      <c r="B64" s="1775" t="s">
        <v>25</v>
      </c>
      <c r="C64" s="1775"/>
      <c r="D64" s="1775"/>
      <c r="E64" s="1775"/>
      <c r="F64" s="1775"/>
      <c r="G64" s="1775"/>
      <c r="H64" s="1775"/>
      <c r="I64" s="1775"/>
      <c r="J64" s="1775"/>
      <c r="K64" s="1775"/>
      <c r="L64" s="1775"/>
    </row>
    <row r="65" spans="2:9" ht="16.5" thickBot="1">
      <c r="B65" s="690"/>
      <c r="C65" s="690"/>
      <c r="D65" s="690"/>
      <c r="E65" s="690"/>
      <c r="F65" s="690"/>
      <c r="G65" s="690"/>
      <c r="H65" s="690"/>
      <c r="I65" s="690"/>
    </row>
    <row r="66" spans="2:12" ht="15.75" customHeight="1" thickTop="1">
      <c r="B66" s="1837"/>
      <c r="C66" s="1839" t="s">
        <v>1239</v>
      </c>
      <c r="D66" s="1840"/>
      <c r="E66" s="1841"/>
      <c r="F66" s="1839" t="s">
        <v>149</v>
      </c>
      <c r="G66" s="1840"/>
      <c r="H66" s="1841"/>
      <c r="I66" s="1847" t="s">
        <v>205</v>
      </c>
      <c r="J66" s="1848"/>
      <c r="K66" s="1848"/>
      <c r="L66" s="1849"/>
    </row>
    <row r="67" spans="2:12" ht="12.75">
      <c r="B67" s="1838"/>
      <c r="C67" s="1842"/>
      <c r="D67" s="1843"/>
      <c r="E67" s="1844"/>
      <c r="F67" s="1842"/>
      <c r="G67" s="1843"/>
      <c r="H67" s="1844"/>
      <c r="I67" s="1845" t="s">
        <v>1238</v>
      </c>
      <c r="J67" s="1850"/>
      <c r="K67" s="1845" t="s">
        <v>1237</v>
      </c>
      <c r="L67" s="1846"/>
    </row>
    <row r="68" spans="2:12" ht="12.75">
      <c r="B68" s="1460"/>
      <c r="C68" s="1459" t="s">
        <v>1236</v>
      </c>
      <c r="D68" s="1458" t="s">
        <v>1235</v>
      </c>
      <c r="E68" s="1458" t="s">
        <v>1234</v>
      </c>
      <c r="F68" s="1458">
        <v>2013</v>
      </c>
      <c r="G68" s="1458">
        <v>2014</v>
      </c>
      <c r="H68" s="1458">
        <v>2015</v>
      </c>
      <c r="I68" s="1457">
        <v>2014</v>
      </c>
      <c r="J68" s="1457">
        <v>2015</v>
      </c>
      <c r="K68" s="1457">
        <v>2014</v>
      </c>
      <c r="L68" s="1456">
        <v>2015</v>
      </c>
    </row>
    <row r="69" spans="2:12" ht="12.75">
      <c r="B69" s="1455" t="s">
        <v>1233</v>
      </c>
      <c r="C69" s="1454">
        <v>109.05</v>
      </c>
      <c r="D69" s="1454">
        <v>104.73</v>
      </c>
      <c r="E69" s="1454">
        <v>57.31</v>
      </c>
      <c r="F69" s="1453">
        <v>110.3</v>
      </c>
      <c r="G69" s="1453">
        <v>61.09</v>
      </c>
      <c r="H69" s="1453">
        <v>37.66</v>
      </c>
      <c r="I69" s="1452">
        <v>-3.961485557083904</v>
      </c>
      <c r="J69" s="1452">
        <v>-45.2783347655877</v>
      </c>
      <c r="K69" s="1452">
        <v>-44.61468721668177</v>
      </c>
      <c r="L69" s="1451">
        <v>-38.35324930430514</v>
      </c>
    </row>
    <row r="70" spans="2:12" ht="13.5" thickBot="1">
      <c r="B70" s="1450" t="s">
        <v>1232</v>
      </c>
      <c r="C70" s="1449">
        <v>1284.75</v>
      </c>
      <c r="D70" s="1449">
        <v>1310</v>
      </c>
      <c r="E70" s="1449">
        <v>1144.4</v>
      </c>
      <c r="F70" s="1449">
        <v>1234.75</v>
      </c>
      <c r="G70" s="1449">
        <v>1209.25</v>
      </c>
      <c r="H70" s="1449">
        <v>1061.5</v>
      </c>
      <c r="I70" s="1448">
        <v>1.9653629110721909</v>
      </c>
      <c r="J70" s="1448">
        <v>-12.641221374045799</v>
      </c>
      <c r="K70" s="1448">
        <v>-2.0651953836809014</v>
      </c>
      <c r="L70" s="1447">
        <v>-12.218317138722341</v>
      </c>
    </row>
    <row r="71" ht="13.5" thickTop="1">
      <c r="B71" s="1446" t="s">
        <v>1231</v>
      </c>
    </row>
    <row r="72" ht="12.75">
      <c r="B72" s="1446" t="s">
        <v>1230</v>
      </c>
    </row>
    <row r="73" spans="2:8" ht="12.75">
      <c r="B73" s="1446" t="s">
        <v>1229</v>
      </c>
      <c r="C73" s="1445"/>
      <c r="D73" s="1445"/>
      <c r="E73" s="1445"/>
      <c r="F73" s="1445"/>
      <c r="G73" s="1445"/>
      <c r="H73" s="1445"/>
    </row>
    <row r="74" ht="12.75">
      <c r="B74" s="1444" t="s">
        <v>1228</v>
      </c>
    </row>
    <row r="76" spans="10:11" ht="12.75">
      <c r="J76" s="1116"/>
      <c r="K76" s="1116"/>
    </row>
    <row r="77" spans="10:11" ht="12.75">
      <c r="J77" s="1116"/>
      <c r="K77" s="1116"/>
    </row>
    <row r="78" spans="10:11" ht="12.75">
      <c r="J78" s="1116"/>
      <c r="K78" s="1116"/>
    </row>
    <row r="79" spans="10:11" ht="12.75">
      <c r="J79" s="1116"/>
      <c r="K79" s="1116"/>
    </row>
  </sheetData>
  <sheetProtection/>
  <mergeCells count="14">
    <mergeCell ref="B63:L63"/>
    <mergeCell ref="B66:B67"/>
    <mergeCell ref="C66:E67"/>
    <mergeCell ref="F66:H67"/>
    <mergeCell ref="K67:L67"/>
    <mergeCell ref="B64:L64"/>
    <mergeCell ref="I66:L66"/>
    <mergeCell ref="I67:J67"/>
    <mergeCell ref="B1:I1"/>
    <mergeCell ref="B2:I2"/>
    <mergeCell ref="B3:B4"/>
    <mergeCell ref="C3:C4"/>
    <mergeCell ref="D3:F3"/>
    <mergeCell ref="G3:I3"/>
  </mergeCells>
  <hyperlinks>
    <hyperlink ref="B74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8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27.28125" style="0" customWidth="1"/>
    <col min="5" max="5" width="10.8515625" style="0" customWidth="1"/>
    <col min="6" max="7" width="9.28125" style="0" bestFit="1" customWidth="1"/>
    <col min="8" max="8" width="10.8515625" style="0" customWidth="1"/>
  </cols>
  <sheetData>
    <row r="1" spans="2:8" ht="15">
      <c r="B1" s="1775" t="s">
        <v>1268</v>
      </c>
      <c r="C1" s="1775"/>
      <c r="D1" s="1775"/>
      <c r="E1" s="1775"/>
      <c r="F1" s="1775"/>
      <c r="G1" s="1775"/>
      <c r="H1" s="1775"/>
    </row>
    <row r="2" spans="2:8" ht="15">
      <c r="B2" s="1851" t="s">
        <v>1267</v>
      </c>
      <c r="C2" s="1851"/>
      <c r="D2" s="1851"/>
      <c r="E2" s="1851"/>
      <c r="F2" s="1851"/>
      <c r="G2" s="1851"/>
      <c r="H2" s="1851"/>
    </row>
    <row r="3" spans="2:8" ht="15">
      <c r="B3" s="1852" t="s">
        <v>145</v>
      </c>
      <c r="C3" s="1852"/>
      <c r="D3" s="1852"/>
      <c r="E3" s="1852"/>
      <c r="F3" s="1852"/>
      <c r="G3" s="1852"/>
      <c r="H3" s="1852"/>
    </row>
    <row r="4" spans="2:8" ht="15.75" thickBot="1">
      <c r="B4" s="1853" t="s">
        <v>1179</v>
      </c>
      <c r="C4" s="1853"/>
      <c r="D4" s="1853"/>
      <c r="E4" s="1853"/>
      <c r="F4" s="1853"/>
      <c r="G4" s="1853"/>
      <c r="H4" s="1853"/>
    </row>
    <row r="5" spans="2:8" ht="15.75" customHeight="1" thickTop="1">
      <c r="B5" s="1854" t="s">
        <v>1266</v>
      </c>
      <c r="C5" s="1856" t="s">
        <v>1265</v>
      </c>
      <c r="D5" s="1857"/>
      <c r="E5" s="1858" t="s">
        <v>1263</v>
      </c>
      <c r="F5" s="1856" t="s">
        <v>1264</v>
      </c>
      <c r="G5" s="1857"/>
      <c r="H5" s="1860" t="s">
        <v>1263</v>
      </c>
    </row>
    <row r="6" spans="2:8" ht="15" customHeight="1">
      <c r="B6" s="1855"/>
      <c r="C6" s="1514" t="s">
        <v>57</v>
      </c>
      <c r="D6" s="1515" t="s">
        <v>58</v>
      </c>
      <c r="E6" s="1859"/>
      <c r="F6" s="1515" t="s">
        <v>57</v>
      </c>
      <c r="G6" s="1514" t="s">
        <v>58</v>
      </c>
      <c r="H6" s="1861"/>
    </row>
    <row r="7" spans="2:8" ht="15">
      <c r="B7" s="1529" t="s">
        <v>1262</v>
      </c>
      <c r="C7" s="1510">
        <v>7197.295264</v>
      </c>
      <c r="D7" s="1510">
        <v>2555.2976429999994</v>
      </c>
      <c r="E7" s="1513">
        <v>-64.49592446405524</v>
      </c>
      <c r="F7" s="1510">
        <v>132086.481239</v>
      </c>
      <c r="G7" s="1510">
        <v>43586.049113</v>
      </c>
      <c r="H7" s="1530">
        <v>-67.00193486265687</v>
      </c>
    </row>
    <row r="8" spans="2:8" ht="15">
      <c r="B8" s="1529" t="s">
        <v>1261</v>
      </c>
      <c r="C8" s="1510">
        <v>1255.452734</v>
      </c>
      <c r="D8" s="1510">
        <v>884.923229</v>
      </c>
      <c r="E8" s="1512">
        <v>-29.513616479965393</v>
      </c>
      <c r="F8" s="1510">
        <v>35239.643404</v>
      </c>
      <c r="G8" s="1510">
        <v>28482.682752</v>
      </c>
      <c r="H8" s="1531">
        <v>-19.17431619422412</v>
      </c>
    </row>
    <row r="9" spans="2:8" ht="15">
      <c r="B9" s="1529" t="s">
        <v>1260</v>
      </c>
      <c r="C9" s="1510">
        <v>2746.7635160000004</v>
      </c>
      <c r="D9" s="1510">
        <v>1276.201767</v>
      </c>
      <c r="E9" s="1512">
        <v>-53.53798171680682</v>
      </c>
      <c r="F9" s="1510">
        <v>42570.230096</v>
      </c>
      <c r="G9" s="1510">
        <v>41429.14580300001</v>
      </c>
      <c r="H9" s="1531">
        <v>-2.680474806987746</v>
      </c>
    </row>
    <row r="10" spans="2:8" ht="15">
      <c r="B10" s="1529" t="s">
        <v>1259</v>
      </c>
      <c r="C10" s="1510">
        <v>10630.393872</v>
      </c>
      <c r="D10" s="1510">
        <v>8385.212499</v>
      </c>
      <c r="E10" s="1512">
        <v>-21.12039685484949</v>
      </c>
      <c r="F10" s="1510">
        <v>39695.580347</v>
      </c>
      <c r="G10" s="1510">
        <v>35116.109667</v>
      </c>
      <c r="H10" s="1531">
        <v>-11.536474942470761</v>
      </c>
    </row>
    <row r="11" spans="2:8" ht="15">
      <c r="B11" s="1529" t="s">
        <v>1258</v>
      </c>
      <c r="C11" s="1510">
        <v>9120.005655</v>
      </c>
      <c r="D11" s="1510">
        <v>10092.480371000001</v>
      </c>
      <c r="E11" s="1512">
        <v>10.663093344320956</v>
      </c>
      <c r="F11" s="1510">
        <v>35665.098025</v>
      </c>
      <c r="G11" s="1510">
        <v>38428.564518</v>
      </c>
      <c r="H11" s="1531">
        <v>7.74837767461878</v>
      </c>
    </row>
    <row r="12" spans="2:8" ht="15">
      <c r="B12" s="1529" t="s">
        <v>1257</v>
      </c>
      <c r="C12" s="1510">
        <v>728.952189</v>
      </c>
      <c r="D12" s="1510">
        <v>414.239301</v>
      </c>
      <c r="E12" s="1512">
        <v>-43.1733236759647</v>
      </c>
      <c r="F12" s="1510">
        <v>10164.324389000001</v>
      </c>
      <c r="G12" s="1510">
        <v>7981.6730529999995</v>
      </c>
      <c r="H12" s="1531">
        <v>-21.473648935900783</v>
      </c>
    </row>
    <row r="13" spans="2:8" ht="15">
      <c r="B13" s="1529" t="s">
        <v>1256</v>
      </c>
      <c r="C13" s="1510">
        <v>3730.7787220000005</v>
      </c>
      <c r="D13" s="1510">
        <v>2257.018798</v>
      </c>
      <c r="E13" s="1512">
        <v>-39.50274282710462</v>
      </c>
      <c r="F13" s="1510">
        <v>7778.959914000001</v>
      </c>
      <c r="G13" s="1510">
        <v>9839.172478999999</v>
      </c>
      <c r="H13" s="1531">
        <v>26.484421924995118</v>
      </c>
    </row>
    <row r="14" spans="2:8" ht="15">
      <c r="B14" s="1529" t="s">
        <v>1255</v>
      </c>
      <c r="C14" s="1510">
        <v>156.995917</v>
      </c>
      <c r="D14" s="1510">
        <v>106.657277</v>
      </c>
      <c r="E14" s="1511">
        <v>-32.06366188491387</v>
      </c>
      <c r="F14" s="1510">
        <v>2325.9461549999996</v>
      </c>
      <c r="G14" s="1510">
        <v>2520.8672189999997</v>
      </c>
      <c r="H14" s="1532">
        <v>8.380291331378658</v>
      </c>
    </row>
    <row r="15" spans="2:8" ht="15">
      <c r="B15" s="1529" t="s">
        <v>1254</v>
      </c>
      <c r="C15" s="1510">
        <v>318.46042</v>
      </c>
      <c r="D15" s="1510">
        <v>197.042</v>
      </c>
      <c r="E15" s="1511">
        <v>-38.12669090871638</v>
      </c>
      <c r="F15" s="1510">
        <v>2592.2046680000003</v>
      </c>
      <c r="G15" s="1510">
        <v>6100.81004</v>
      </c>
      <c r="H15" s="1532">
        <v>135.35217397425038</v>
      </c>
    </row>
    <row r="16" spans="2:8" ht="15">
      <c r="B16" s="1529" t="s">
        <v>1253</v>
      </c>
      <c r="C16" s="1510">
        <v>0.819735</v>
      </c>
      <c r="D16" s="1510">
        <v>0.45718</v>
      </c>
      <c r="E16" s="1511">
        <v>-44.22831768803333</v>
      </c>
      <c r="F16" s="1510">
        <v>429.692406</v>
      </c>
      <c r="G16" s="1510">
        <v>342.592024</v>
      </c>
      <c r="H16" s="1532">
        <v>-20.270402917011296</v>
      </c>
    </row>
    <row r="17" spans="2:8" ht="15">
      <c r="B17" s="1529" t="s">
        <v>1252</v>
      </c>
      <c r="C17" s="1510">
        <v>1026.454624</v>
      </c>
      <c r="D17" s="1510">
        <v>0</v>
      </c>
      <c r="E17" s="1509" t="s">
        <v>152</v>
      </c>
      <c r="F17" s="1510">
        <v>5968.1032940000005</v>
      </c>
      <c r="G17" s="1510">
        <v>0</v>
      </c>
      <c r="H17" s="1533" t="s">
        <v>152</v>
      </c>
    </row>
    <row r="18" spans="2:8" ht="15.75" thickBot="1">
      <c r="B18" s="1534" t="s">
        <v>430</v>
      </c>
      <c r="C18" s="1535">
        <v>36912.372648</v>
      </c>
      <c r="D18" s="1535">
        <v>26169.530065000006</v>
      </c>
      <c r="E18" s="1536">
        <v>-29.1034439560092</v>
      </c>
      <c r="F18" s="1535">
        <v>314516.263937</v>
      </c>
      <c r="G18" s="1535">
        <v>213827.666668</v>
      </c>
      <c r="H18" s="1537">
        <v>-32.01383991432917</v>
      </c>
    </row>
    <row r="19" spans="2:8" ht="16.5" thickTop="1">
      <c r="B19" s="1508"/>
      <c r="C19" s="1507"/>
      <c r="D19" s="1507"/>
      <c r="E19" s="1507"/>
      <c r="F19" s="1506"/>
      <c r="G19" s="1506"/>
      <c r="H19" s="1505"/>
    </row>
    <row r="22" spans="3:9" ht="15">
      <c r="C22" s="1503"/>
      <c r="D22" s="1503"/>
      <c r="F22" s="1503"/>
      <c r="G22" s="1503"/>
      <c r="I22" s="1503"/>
    </row>
    <row r="23" spans="3:9" ht="15">
      <c r="C23" s="1504"/>
      <c r="D23" s="1504"/>
      <c r="F23" s="1503"/>
      <c r="G23" s="1504"/>
      <c r="I23" s="1503"/>
    </row>
    <row r="24" spans="6:9" ht="15">
      <c r="F24" s="1503"/>
      <c r="I24" s="1503"/>
    </row>
    <row r="25" spans="6:9" ht="15">
      <c r="F25" s="1503"/>
      <c r="I25" s="1503"/>
    </row>
    <row r="26" spans="6:9" ht="15">
      <c r="F26" s="1503"/>
      <c r="I26" s="1503"/>
    </row>
    <row r="27" spans="6:9" ht="15">
      <c r="F27" s="1503"/>
      <c r="I27" s="1503"/>
    </row>
    <row r="28" spans="6:9" ht="15">
      <c r="F28" s="1503"/>
      <c r="I28" s="1503"/>
    </row>
    <row r="29" spans="6:9" ht="15">
      <c r="F29" s="1503"/>
      <c r="I29" s="1503"/>
    </row>
    <row r="30" spans="6:9" ht="15">
      <c r="F30" s="1503"/>
      <c r="I30" s="1503"/>
    </row>
    <row r="31" spans="6:9" ht="15">
      <c r="F31" s="1503"/>
      <c r="I31" s="1503"/>
    </row>
    <row r="32" spans="6:9" ht="15">
      <c r="F32" s="1503"/>
      <c r="I32" s="1503"/>
    </row>
    <row r="33" spans="6:9" ht="15">
      <c r="F33" s="1503"/>
      <c r="I33" s="1503"/>
    </row>
  </sheetData>
  <sheetProtection/>
  <mergeCells count="9">
    <mergeCell ref="B1:H1"/>
    <mergeCell ref="B2:H2"/>
    <mergeCell ref="B3:H3"/>
    <mergeCell ref="B4:H4"/>
    <mergeCell ref="B5:B6"/>
    <mergeCell ref="C5:D5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30" sqref="L30"/>
    </sheetView>
  </sheetViews>
  <sheetFormatPr defaultColWidth="9.140625" defaultRowHeight="17.25" customHeight="1"/>
  <cols>
    <col min="1" max="1" width="35.7109375" style="51" customWidth="1"/>
    <col min="2" max="2" width="12.00390625" style="51" bestFit="1" customWidth="1"/>
    <col min="3" max="3" width="10.7109375" style="51" customWidth="1"/>
    <col min="4" max="4" width="12.00390625" style="51" bestFit="1" customWidth="1"/>
    <col min="5" max="5" width="10.7109375" style="51" customWidth="1"/>
    <col min="6" max="6" width="11.140625" style="51" customWidth="1"/>
    <col min="7" max="8" width="10.7109375" style="51" customWidth="1"/>
    <col min="9" max="16384" width="9.140625" style="51" customWidth="1"/>
  </cols>
  <sheetData>
    <row r="1" spans="1:8" ht="17.25" customHeight="1">
      <c r="A1" s="1863" t="s">
        <v>96</v>
      </c>
      <c r="B1" s="1863"/>
      <c r="C1" s="1863"/>
      <c r="D1" s="1863"/>
      <c r="E1" s="1863"/>
      <c r="F1" s="1863"/>
      <c r="G1" s="1863"/>
      <c r="H1" s="1863"/>
    </row>
    <row r="2" spans="1:8" ht="17.25" customHeight="1">
      <c r="A2" s="1864" t="s">
        <v>97</v>
      </c>
      <c r="B2" s="1864"/>
      <c r="C2" s="1864"/>
      <c r="D2" s="1864"/>
      <c r="E2" s="1864"/>
      <c r="F2" s="1864"/>
      <c r="G2" s="1864"/>
      <c r="H2" s="1864"/>
    </row>
    <row r="3" spans="1:8" ht="17.25" customHeight="1">
      <c r="A3" s="1865" t="s">
        <v>98</v>
      </c>
      <c r="B3" s="1865"/>
      <c r="C3" s="1865"/>
      <c r="D3" s="1865"/>
      <c r="E3" s="1865"/>
      <c r="F3" s="1865"/>
      <c r="G3" s="1865"/>
      <c r="H3" s="1865"/>
    </row>
    <row r="4" spans="1:8" ht="17.25" customHeight="1">
      <c r="A4" s="1866" t="s">
        <v>145</v>
      </c>
      <c r="B4" s="1866"/>
      <c r="C4" s="1866"/>
      <c r="D4" s="1866"/>
      <c r="E4" s="1866"/>
      <c r="F4" s="1866"/>
      <c r="G4" s="1866"/>
      <c r="H4" s="1866"/>
    </row>
    <row r="5" spans="1:8" ht="12.75" customHeight="1" thickBot="1">
      <c r="A5" s="52"/>
      <c r="B5" s="1867"/>
      <c r="C5" s="1867"/>
      <c r="D5" s="1867"/>
      <c r="E5" s="52"/>
      <c r="F5" s="52"/>
      <c r="G5" s="1868" t="s">
        <v>99</v>
      </c>
      <c r="H5" s="1868"/>
    </row>
    <row r="6" spans="1:8" ht="17.25" customHeight="1" thickTop="1">
      <c r="A6" s="1872" t="s">
        <v>100</v>
      </c>
      <c r="B6" s="1874" t="s">
        <v>101</v>
      </c>
      <c r="C6" s="1875"/>
      <c r="D6" s="1875"/>
      <c r="E6" s="1875"/>
      <c r="F6" s="1875"/>
      <c r="G6" s="1876" t="s">
        <v>146</v>
      </c>
      <c r="H6" s="1877"/>
    </row>
    <row r="7" spans="1:8" ht="15.75">
      <c r="A7" s="1873"/>
      <c r="B7" s="1880" t="s">
        <v>56</v>
      </c>
      <c r="C7" s="1881"/>
      <c r="D7" s="1882" t="s">
        <v>57</v>
      </c>
      <c r="E7" s="1881"/>
      <c r="F7" s="53" t="s">
        <v>102</v>
      </c>
      <c r="G7" s="1878"/>
      <c r="H7" s="1879"/>
    </row>
    <row r="8" spans="1:8" ht="17.25" customHeight="1">
      <c r="A8" s="54"/>
      <c r="B8" s="55" t="s">
        <v>145</v>
      </c>
      <c r="C8" s="55" t="s">
        <v>103</v>
      </c>
      <c r="D8" s="55" t="str">
        <f>B8</f>
        <v>Five Months</v>
      </c>
      <c r="E8" s="55" t="s">
        <v>1272</v>
      </c>
      <c r="F8" s="55" t="str">
        <f>D8</f>
        <v>Five Months</v>
      </c>
      <c r="G8" s="56" t="s">
        <v>57</v>
      </c>
      <c r="H8" s="57" t="s">
        <v>58</v>
      </c>
    </row>
    <row r="9" spans="1:8" ht="17.25" customHeight="1">
      <c r="A9" s="58" t="s">
        <v>104</v>
      </c>
      <c r="B9" s="59">
        <v>94502.09999999999</v>
      </c>
      <c r="C9" s="59">
        <v>417327.5</v>
      </c>
      <c r="D9" s="59">
        <v>117214.4</v>
      </c>
      <c r="E9" s="59">
        <f>E10+E14+E18</f>
        <v>509213.9</v>
      </c>
      <c r="F9" s="59">
        <v>106652.00000000001</v>
      </c>
      <c r="G9" s="60">
        <f>D9/B9*100-100</f>
        <v>24.033645813161826</v>
      </c>
      <c r="H9" s="61">
        <f>F9/D9*100-100</f>
        <v>-9.011179513779851</v>
      </c>
    </row>
    <row r="10" spans="1:8" s="63" customFormat="1" ht="17.25" customHeight="1">
      <c r="A10" s="58" t="s">
        <v>105</v>
      </c>
      <c r="B10" s="62">
        <v>82997.59999999999</v>
      </c>
      <c r="C10" s="62">
        <v>296552.2</v>
      </c>
      <c r="D10" s="62">
        <v>95276.2</v>
      </c>
      <c r="E10" s="62">
        <f>E11+E12+E13</f>
        <v>334881.5</v>
      </c>
      <c r="F10" s="62">
        <v>83215.80000000002</v>
      </c>
      <c r="G10" s="60">
        <f aca="true" t="shared" si="0" ref="G10:G49">D10/B10*100-100</f>
        <v>14.793921751954286</v>
      </c>
      <c r="H10" s="61">
        <f aca="true" t="shared" si="1" ref="H10:H49">F10/D10*100-100</f>
        <v>-12.658355392007635</v>
      </c>
    </row>
    <row r="11" spans="1:8" ht="15">
      <c r="A11" s="64" t="s">
        <v>106</v>
      </c>
      <c r="B11" s="65">
        <v>75421.9</v>
      </c>
      <c r="C11" s="65">
        <v>268110.5</v>
      </c>
      <c r="D11" s="65">
        <v>91112.9</v>
      </c>
      <c r="E11" s="65">
        <v>309169.3</v>
      </c>
      <c r="F11" s="65">
        <v>78117.6</v>
      </c>
      <c r="G11" s="66">
        <f t="shared" si="0"/>
        <v>20.804302198698267</v>
      </c>
      <c r="H11" s="67">
        <f t="shared" si="1"/>
        <v>-14.262854107376668</v>
      </c>
    </row>
    <row r="12" spans="1:8" ht="17.25" customHeight="1">
      <c r="A12" s="64" t="s">
        <v>107</v>
      </c>
      <c r="B12" s="65">
        <v>859.4</v>
      </c>
      <c r="C12" s="65">
        <v>4209.599999999999</v>
      </c>
      <c r="D12" s="65">
        <v>714.2</v>
      </c>
      <c r="E12" s="65">
        <v>3625.7</v>
      </c>
      <c r="F12" s="65">
        <v>1279.1000000000001</v>
      </c>
      <c r="G12" s="66">
        <f t="shared" si="0"/>
        <v>-16.89550849429834</v>
      </c>
      <c r="H12" s="67">
        <f t="shared" si="1"/>
        <v>79.09549145897506</v>
      </c>
    </row>
    <row r="13" spans="1:8" ht="17.25" customHeight="1">
      <c r="A13" s="64" t="s">
        <v>108</v>
      </c>
      <c r="B13" s="65">
        <v>6716.3</v>
      </c>
      <c r="C13" s="65">
        <v>24232.1</v>
      </c>
      <c r="D13" s="65">
        <v>3449.1</v>
      </c>
      <c r="E13" s="65">
        <f>19133.6+2952.9</f>
        <v>22086.5</v>
      </c>
      <c r="F13" s="65">
        <v>3819.1000000000004</v>
      </c>
      <c r="G13" s="66">
        <f t="shared" si="0"/>
        <v>-48.64583178238018</v>
      </c>
      <c r="H13" s="67">
        <f t="shared" si="1"/>
        <v>10.727436142761903</v>
      </c>
    </row>
    <row r="14" spans="1:8" s="63" customFormat="1" ht="17.25" customHeight="1">
      <c r="A14" s="58" t="s">
        <v>109</v>
      </c>
      <c r="B14" s="62">
        <v>5869.099999999999</v>
      </c>
      <c r="C14" s="62">
        <v>61360</v>
      </c>
      <c r="D14" s="62">
        <v>8799.7</v>
      </c>
      <c r="E14" s="62">
        <f>E15+E16+E17</f>
        <v>81030.3</v>
      </c>
      <c r="F14" s="62">
        <v>8518.9</v>
      </c>
      <c r="G14" s="60">
        <f t="shared" si="0"/>
        <v>49.93269836942636</v>
      </c>
      <c r="H14" s="61">
        <f t="shared" si="1"/>
        <v>-3.191017875609404</v>
      </c>
    </row>
    <row r="15" spans="1:8" ht="17.25" customHeight="1">
      <c r="A15" s="64" t="s">
        <v>106</v>
      </c>
      <c r="B15" s="65">
        <v>4934.4</v>
      </c>
      <c r="C15" s="65">
        <v>48804</v>
      </c>
      <c r="D15" s="65">
        <v>7420.3</v>
      </c>
      <c r="E15" s="65">
        <v>68626</v>
      </c>
      <c r="F15" s="65">
        <v>7165.1</v>
      </c>
      <c r="G15" s="66">
        <f t="shared" si="0"/>
        <v>50.3789721141375</v>
      </c>
      <c r="H15" s="67">
        <f t="shared" si="1"/>
        <v>-3.439214047949548</v>
      </c>
    </row>
    <row r="16" spans="1:8" ht="17.25" customHeight="1">
      <c r="A16" s="64" t="s">
        <v>107</v>
      </c>
      <c r="B16" s="65">
        <v>311.5</v>
      </c>
      <c r="C16" s="65">
        <v>5446.8</v>
      </c>
      <c r="D16" s="65">
        <v>914.9</v>
      </c>
      <c r="E16" s="65">
        <f>6654.3+991.9</f>
        <v>7646.2</v>
      </c>
      <c r="F16" s="65">
        <v>963</v>
      </c>
      <c r="G16" s="66">
        <f t="shared" si="0"/>
        <v>193.70786516853934</v>
      </c>
      <c r="H16" s="67">
        <f t="shared" si="1"/>
        <v>5.257405180894082</v>
      </c>
    </row>
    <row r="17" spans="1:8" ht="17.25" customHeight="1">
      <c r="A17" s="64" t="s">
        <v>108</v>
      </c>
      <c r="B17" s="65">
        <v>623.2</v>
      </c>
      <c r="C17" s="65">
        <v>7109.2</v>
      </c>
      <c r="D17" s="65">
        <v>464.5</v>
      </c>
      <c r="E17" s="65">
        <f>3953.2+804.9</f>
        <v>4758.099999999999</v>
      </c>
      <c r="F17" s="65">
        <v>390.8</v>
      </c>
      <c r="G17" s="66">
        <f t="shared" si="0"/>
        <v>-25.465340179717586</v>
      </c>
      <c r="H17" s="67">
        <f t="shared" si="1"/>
        <v>-15.866523143164684</v>
      </c>
    </row>
    <row r="18" spans="1:8" s="63" customFormat="1" ht="17.25" customHeight="1">
      <c r="A18" s="68" t="s">
        <v>110</v>
      </c>
      <c r="B18" s="62">
        <v>5635.4</v>
      </c>
      <c r="C18" s="62">
        <v>59415.3</v>
      </c>
      <c r="D18" s="62">
        <v>13138.5</v>
      </c>
      <c r="E18" s="62">
        <f>E19+E20+E21</f>
        <v>93302.1</v>
      </c>
      <c r="F18" s="62">
        <v>14917.3</v>
      </c>
      <c r="G18" s="66">
        <f t="shared" si="0"/>
        <v>133.14227916385707</v>
      </c>
      <c r="H18" s="67">
        <f t="shared" si="1"/>
        <v>13.538836244624576</v>
      </c>
    </row>
    <row r="19" spans="1:8" ht="17.25" customHeight="1">
      <c r="A19" s="64" t="s">
        <v>106</v>
      </c>
      <c r="B19" s="65">
        <v>5635.4</v>
      </c>
      <c r="C19" s="69">
        <v>57937.4</v>
      </c>
      <c r="D19" s="65">
        <v>13138.5</v>
      </c>
      <c r="E19" s="65">
        <v>87750.5</v>
      </c>
      <c r="F19" s="65">
        <v>14917.3</v>
      </c>
      <c r="G19" s="66">
        <f t="shared" si="0"/>
        <v>133.14227916385707</v>
      </c>
      <c r="H19" s="67">
        <f t="shared" si="1"/>
        <v>13.538836244624576</v>
      </c>
    </row>
    <row r="20" spans="1:8" ht="17.25" customHeight="1">
      <c r="A20" s="64" t="s">
        <v>107</v>
      </c>
      <c r="B20" s="65">
        <v>0</v>
      </c>
      <c r="C20" s="65">
        <v>319.3</v>
      </c>
      <c r="D20" s="65">
        <v>0</v>
      </c>
      <c r="E20" s="65">
        <f>3051.6+1000</f>
        <v>4051.6</v>
      </c>
      <c r="F20" s="65">
        <v>0</v>
      </c>
      <c r="G20" s="176" t="s">
        <v>152</v>
      </c>
      <c r="H20" s="61" t="s">
        <v>152</v>
      </c>
    </row>
    <row r="21" spans="1:8" ht="17.25" customHeight="1">
      <c r="A21" s="70" t="s">
        <v>108</v>
      </c>
      <c r="B21" s="71">
        <v>0</v>
      </c>
      <c r="C21" s="71">
        <v>1158.6</v>
      </c>
      <c r="D21" s="71">
        <v>0</v>
      </c>
      <c r="E21" s="71">
        <f>500+1000</f>
        <v>1500</v>
      </c>
      <c r="F21" s="71">
        <v>0</v>
      </c>
      <c r="G21" s="72" t="s">
        <v>152</v>
      </c>
      <c r="H21" s="73" t="s">
        <v>152</v>
      </c>
    </row>
    <row r="22" spans="1:8" s="77" customFormat="1" ht="18" customHeight="1">
      <c r="A22" s="74" t="s">
        <v>111</v>
      </c>
      <c r="B22" s="75">
        <v>138.39999999999998</v>
      </c>
      <c r="C22" s="75">
        <v>138.39999999999998</v>
      </c>
      <c r="D22" s="76">
        <v>0</v>
      </c>
      <c r="E22" s="76">
        <v>0</v>
      </c>
      <c r="F22" s="76">
        <v>0</v>
      </c>
      <c r="G22" s="60">
        <f t="shared" si="0"/>
        <v>-100</v>
      </c>
      <c r="H22" s="67" t="s">
        <v>152</v>
      </c>
    </row>
    <row r="23" spans="1:8" s="77" customFormat="1" ht="18" customHeight="1">
      <c r="A23" s="78" t="s">
        <v>112</v>
      </c>
      <c r="B23" s="65">
        <v>9.2</v>
      </c>
      <c r="C23" s="79">
        <v>9.200000000000001</v>
      </c>
      <c r="D23" s="80">
        <v>0</v>
      </c>
      <c r="E23" s="80">
        <v>0</v>
      </c>
      <c r="F23" s="80">
        <v>0</v>
      </c>
      <c r="G23" s="66">
        <f t="shared" si="0"/>
        <v>-100</v>
      </c>
      <c r="H23" s="81" t="s">
        <v>152</v>
      </c>
    </row>
    <row r="24" spans="1:8" s="77" customFormat="1" ht="18" customHeight="1">
      <c r="A24" s="78" t="s">
        <v>113</v>
      </c>
      <c r="B24" s="65">
        <v>129.2</v>
      </c>
      <c r="C24" s="79">
        <v>129.2</v>
      </c>
      <c r="D24" s="80">
        <v>0</v>
      </c>
      <c r="E24" s="80">
        <v>0</v>
      </c>
      <c r="F24" s="80">
        <v>0</v>
      </c>
      <c r="G24" s="66">
        <f t="shared" si="0"/>
        <v>-100</v>
      </c>
      <c r="H24" s="81" t="s">
        <v>152</v>
      </c>
    </row>
    <row r="25" spans="1:8" s="85" customFormat="1" ht="22.5" customHeight="1" thickBot="1">
      <c r="A25" s="82" t="s">
        <v>114</v>
      </c>
      <c r="B25" s="71">
        <v>0</v>
      </c>
      <c r="C25" s="79">
        <v>0</v>
      </c>
      <c r="D25" s="83">
        <v>0</v>
      </c>
      <c r="E25" s="83">
        <v>0</v>
      </c>
      <c r="F25" s="83">
        <v>0</v>
      </c>
      <c r="G25" s="66" t="s">
        <v>152</v>
      </c>
      <c r="H25" s="84" t="s">
        <v>152</v>
      </c>
    </row>
    <row r="26" spans="1:8" ht="17.25" customHeight="1" thickBot="1">
      <c r="A26" s="86" t="s">
        <v>115</v>
      </c>
      <c r="B26" s="87">
        <v>94640.49999999999</v>
      </c>
      <c r="C26" s="87">
        <v>417465.9</v>
      </c>
      <c r="D26" s="87">
        <v>117214.4</v>
      </c>
      <c r="E26" s="87">
        <f>E18+E14+E10</f>
        <v>509213.9</v>
      </c>
      <c r="F26" s="87">
        <v>106652.00000000001</v>
      </c>
      <c r="G26" s="88">
        <f t="shared" si="0"/>
        <v>23.852261980864427</v>
      </c>
      <c r="H26" s="89">
        <f t="shared" si="1"/>
        <v>-9.011179513779851</v>
      </c>
    </row>
    <row r="27" spans="1:8" ht="17.25" customHeight="1" thickBot="1">
      <c r="A27" s="86" t="s">
        <v>116</v>
      </c>
      <c r="B27" s="90">
        <v>133049.8</v>
      </c>
      <c r="C27" s="90">
        <v>403715</v>
      </c>
      <c r="D27" s="90">
        <v>163847.90000000002</v>
      </c>
      <c r="E27" s="90">
        <v>461340.60000000003</v>
      </c>
      <c r="F27" s="90">
        <v>139461.70000000004</v>
      </c>
      <c r="G27" s="88">
        <f t="shared" si="0"/>
        <v>23.147798794135753</v>
      </c>
      <c r="H27" s="89">
        <f t="shared" si="1"/>
        <v>-14.883437627214008</v>
      </c>
    </row>
    <row r="28" spans="1:8" ht="17.25" customHeight="1">
      <c r="A28" s="78" t="s">
        <v>117</v>
      </c>
      <c r="B28" s="91">
        <v>129428.7</v>
      </c>
      <c r="C28" s="91">
        <v>393560.30000000005</v>
      </c>
      <c r="D28" s="91">
        <v>154064.7</v>
      </c>
      <c r="E28" s="91">
        <f>E29+E30</f>
        <v>434795.19999999995</v>
      </c>
      <c r="F28" s="91">
        <v>131008.20000000001</v>
      </c>
      <c r="G28" s="60">
        <f t="shared" si="0"/>
        <v>19.034418177730302</v>
      </c>
      <c r="H28" s="61">
        <f t="shared" si="1"/>
        <v>-14.96546580754709</v>
      </c>
    </row>
    <row r="29" spans="1:8" ht="17.25" customHeight="1">
      <c r="A29" s="92" t="s">
        <v>118</v>
      </c>
      <c r="B29" s="93">
        <v>114506</v>
      </c>
      <c r="C29" s="94">
        <v>356619.60000000003</v>
      </c>
      <c r="D29" s="93">
        <v>142108.5</v>
      </c>
      <c r="E29" s="93">
        <v>405846.6</v>
      </c>
      <c r="F29" s="93">
        <v>112812.1</v>
      </c>
      <c r="G29" s="95">
        <f t="shared" si="0"/>
        <v>24.10572371753446</v>
      </c>
      <c r="H29" s="96">
        <f t="shared" si="1"/>
        <v>-20.61551560955185</v>
      </c>
    </row>
    <row r="30" spans="1:8" ht="17.25" customHeight="1">
      <c r="A30" s="92" t="s">
        <v>119</v>
      </c>
      <c r="B30" s="93">
        <v>14922.7</v>
      </c>
      <c r="C30" s="94">
        <v>36940.7</v>
      </c>
      <c r="D30" s="93">
        <v>11956.2</v>
      </c>
      <c r="E30" s="93">
        <v>28948.6</v>
      </c>
      <c r="F30" s="93">
        <v>18196.1</v>
      </c>
      <c r="G30" s="95">
        <f t="shared" si="0"/>
        <v>-19.879110348663446</v>
      </c>
      <c r="H30" s="96">
        <f t="shared" si="1"/>
        <v>52.18965892173094</v>
      </c>
    </row>
    <row r="31" spans="1:8" ht="17.25" customHeight="1">
      <c r="A31" s="78" t="s">
        <v>120</v>
      </c>
      <c r="B31" s="65">
        <v>895.6999999999999</v>
      </c>
      <c r="C31" s="79">
        <v>8084.4</v>
      </c>
      <c r="D31" s="65">
        <v>5092.9000000000015</v>
      </c>
      <c r="E31" s="65">
        <v>11104.8</v>
      </c>
      <c r="F31" s="65">
        <v>6031.9000000000015</v>
      </c>
      <c r="G31" s="66">
        <f t="shared" si="0"/>
        <v>468.5943954449036</v>
      </c>
      <c r="H31" s="67">
        <f t="shared" si="1"/>
        <v>18.43743250407431</v>
      </c>
    </row>
    <row r="32" spans="1:8" ht="17.25" customHeight="1">
      <c r="A32" s="78" t="s">
        <v>121</v>
      </c>
      <c r="B32" s="65">
        <v>-139.8</v>
      </c>
      <c r="C32" s="79">
        <v>-63.400000000000034</v>
      </c>
      <c r="D32" s="65">
        <v>0.6999999999999886</v>
      </c>
      <c r="E32" s="65">
        <v>-26.499999999999943</v>
      </c>
      <c r="F32" s="65">
        <v>35.69999999999999</v>
      </c>
      <c r="G32" s="66">
        <f t="shared" si="0"/>
        <v>-100.50071530758225</v>
      </c>
      <c r="H32" s="67">
        <f t="shared" si="1"/>
        <v>5000.000000000081</v>
      </c>
    </row>
    <row r="33" spans="1:8" ht="17.25" customHeight="1">
      <c r="A33" s="78" t="s">
        <v>122</v>
      </c>
      <c r="B33" s="65">
        <v>763.4</v>
      </c>
      <c r="C33" s="79">
        <v>-44.7</v>
      </c>
      <c r="D33" s="65">
        <v>2379</v>
      </c>
      <c r="E33" s="65">
        <v>1129.6</v>
      </c>
      <c r="F33" s="65">
        <v>318.7</v>
      </c>
      <c r="G33" s="66">
        <f t="shared" si="0"/>
        <v>211.63217186271942</v>
      </c>
      <c r="H33" s="67">
        <f t="shared" si="1"/>
        <v>-86.6036149642707</v>
      </c>
    </row>
    <row r="34" spans="1:8" ht="17.25" customHeight="1">
      <c r="A34" s="78" t="s">
        <v>123</v>
      </c>
      <c r="B34" s="65">
        <v>605.7</v>
      </c>
      <c r="C34" s="79">
        <v>136.60000000000002</v>
      </c>
      <c r="D34" s="65">
        <v>46</v>
      </c>
      <c r="E34" s="65">
        <v>832.9</v>
      </c>
      <c r="F34" s="65">
        <v>402</v>
      </c>
      <c r="G34" s="66">
        <f t="shared" si="0"/>
        <v>-92.4054812613505</v>
      </c>
      <c r="H34" s="67">
        <f t="shared" si="1"/>
        <v>773.913043478261</v>
      </c>
    </row>
    <row r="35" spans="1:8" ht="17.25" customHeight="1">
      <c r="A35" s="78" t="s">
        <v>124</v>
      </c>
      <c r="B35" s="65"/>
      <c r="C35" s="97">
        <v>0</v>
      </c>
      <c r="D35" s="65"/>
      <c r="E35" s="65">
        <v>10000</v>
      </c>
      <c r="F35" s="65">
        <v>0</v>
      </c>
      <c r="G35" s="66" t="s">
        <v>152</v>
      </c>
      <c r="H35" s="67" t="s">
        <v>152</v>
      </c>
    </row>
    <row r="36" spans="1:8" ht="17.25" customHeight="1" thickBot="1">
      <c r="A36" s="78" t="s">
        <v>125</v>
      </c>
      <c r="B36" s="98">
        <v>1496.1</v>
      </c>
      <c r="C36" s="99">
        <v>2041.7999999999993</v>
      </c>
      <c r="D36" s="98">
        <v>2264.6</v>
      </c>
      <c r="E36" s="98">
        <v>5497.4</v>
      </c>
      <c r="F36" s="98">
        <v>1665.2000000000007</v>
      </c>
      <c r="G36" s="66">
        <f t="shared" si="0"/>
        <v>51.36688724015775</v>
      </c>
      <c r="H36" s="67">
        <f t="shared" si="1"/>
        <v>-26.46825046365801</v>
      </c>
    </row>
    <row r="37" spans="1:8" ht="17.25" customHeight="1" thickBot="1">
      <c r="A37" s="100" t="s">
        <v>126</v>
      </c>
      <c r="B37" s="90">
        <v>38409.3</v>
      </c>
      <c r="C37" s="90">
        <v>-13750.900000000023</v>
      </c>
      <c r="D37" s="90">
        <v>46633.50000000003</v>
      </c>
      <c r="E37" s="90">
        <v>-45880.5</v>
      </c>
      <c r="F37" s="90">
        <v>32809.700000000026</v>
      </c>
      <c r="G37" s="88">
        <f t="shared" si="0"/>
        <v>21.41200178081877</v>
      </c>
      <c r="H37" s="89">
        <f t="shared" si="1"/>
        <v>-29.643496627960573</v>
      </c>
    </row>
    <row r="38" spans="1:8" ht="17.25" customHeight="1" thickBot="1">
      <c r="A38" s="100" t="s">
        <v>127</v>
      </c>
      <c r="B38" s="101">
        <v>-38409.30000000001</v>
      </c>
      <c r="C38" s="101">
        <v>13750.904999999959</v>
      </c>
      <c r="D38" s="101">
        <v>-46633.5</v>
      </c>
      <c r="E38" s="101">
        <v>45880.5</v>
      </c>
      <c r="F38" s="102">
        <v>-32809.69999999999</v>
      </c>
      <c r="G38" s="88">
        <f t="shared" si="0"/>
        <v>21.412001780818684</v>
      </c>
      <c r="H38" s="89">
        <f t="shared" si="1"/>
        <v>-29.6434966279606</v>
      </c>
    </row>
    <row r="39" spans="1:8" ht="17.25" customHeight="1">
      <c r="A39" s="103" t="s">
        <v>128</v>
      </c>
      <c r="B39" s="91">
        <v>-48503.600000000006</v>
      </c>
      <c r="C39" s="104">
        <v>-1901.795000000042</v>
      </c>
      <c r="D39" s="104">
        <v>-52033.6</v>
      </c>
      <c r="E39" s="104">
        <v>32055.3</v>
      </c>
      <c r="F39" s="91">
        <v>-48419.99999999999</v>
      </c>
      <c r="G39" s="66">
        <f t="shared" si="0"/>
        <v>7.277810306863813</v>
      </c>
      <c r="H39" s="67">
        <f t="shared" si="1"/>
        <v>-6.9447433965745375</v>
      </c>
    </row>
    <row r="40" spans="1:8" ht="17.25" customHeight="1">
      <c r="A40" s="105" t="s">
        <v>129</v>
      </c>
      <c r="B40" s="65">
        <v>3000</v>
      </c>
      <c r="C40" s="79">
        <v>19982.805</v>
      </c>
      <c r="D40" s="65">
        <v>0</v>
      </c>
      <c r="E40" s="65">
        <v>42423.1</v>
      </c>
      <c r="F40" s="65">
        <v>0</v>
      </c>
      <c r="G40" s="106">
        <f t="shared" si="0"/>
        <v>-100</v>
      </c>
      <c r="H40" s="67" t="s">
        <v>152</v>
      </c>
    </row>
    <row r="41" spans="1:8" ht="17.25" customHeight="1">
      <c r="A41" s="64" t="s">
        <v>130</v>
      </c>
      <c r="B41" s="91">
        <v>0</v>
      </c>
      <c r="C41" s="104">
        <v>10000</v>
      </c>
      <c r="D41" s="91">
        <v>0</v>
      </c>
      <c r="E41" s="91">
        <v>10000</v>
      </c>
      <c r="F41" s="91">
        <v>0</v>
      </c>
      <c r="G41" s="106"/>
      <c r="H41" s="67" t="s">
        <v>152</v>
      </c>
    </row>
    <row r="42" spans="1:8" ht="17.25" customHeight="1">
      <c r="A42" s="64" t="s">
        <v>131</v>
      </c>
      <c r="B42" s="91">
        <v>3000</v>
      </c>
      <c r="C42" s="104">
        <v>9000</v>
      </c>
      <c r="D42" s="91">
        <v>0</v>
      </c>
      <c r="E42" s="91">
        <v>30000</v>
      </c>
      <c r="F42" s="91">
        <v>0</v>
      </c>
      <c r="G42" s="106">
        <f t="shared" si="0"/>
        <v>-100</v>
      </c>
      <c r="H42" s="67" t="s">
        <v>152</v>
      </c>
    </row>
    <row r="43" spans="1:8" ht="18.75" customHeight="1">
      <c r="A43" s="64" t="s">
        <v>132</v>
      </c>
      <c r="B43" s="91">
        <v>0</v>
      </c>
      <c r="C43" s="104">
        <v>906.4</v>
      </c>
      <c r="D43" s="91">
        <v>0</v>
      </c>
      <c r="E43" s="91">
        <v>0</v>
      </c>
      <c r="F43" s="91">
        <v>0</v>
      </c>
      <c r="G43" s="106" t="s">
        <v>152</v>
      </c>
      <c r="H43" s="67" t="s">
        <v>152</v>
      </c>
    </row>
    <row r="44" spans="1:8" ht="17.25" customHeight="1">
      <c r="A44" s="64" t="s">
        <v>133</v>
      </c>
      <c r="B44" s="91">
        <v>0</v>
      </c>
      <c r="C44" s="104">
        <v>0</v>
      </c>
      <c r="D44" s="91">
        <v>0</v>
      </c>
      <c r="E44" s="91">
        <v>2339.4</v>
      </c>
      <c r="F44" s="91">
        <v>0</v>
      </c>
      <c r="G44" s="106" t="s">
        <v>152</v>
      </c>
      <c r="H44" s="67" t="s">
        <v>152</v>
      </c>
    </row>
    <row r="45" spans="1:8" ht="17.25" customHeight="1">
      <c r="A45" s="64" t="s">
        <v>134</v>
      </c>
      <c r="B45" s="107">
        <v>0</v>
      </c>
      <c r="C45" s="108">
        <v>76.405</v>
      </c>
      <c r="D45" s="109">
        <v>0</v>
      </c>
      <c r="E45" s="109">
        <v>83.7</v>
      </c>
      <c r="F45" s="91">
        <v>0</v>
      </c>
      <c r="G45" s="106" t="s">
        <v>152</v>
      </c>
      <c r="H45" s="67" t="s">
        <v>152</v>
      </c>
    </row>
    <row r="46" spans="1:8" ht="17.25" customHeight="1">
      <c r="A46" s="105" t="s">
        <v>135</v>
      </c>
      <c r="B46" s="91">
        <v>-51995.3</v>
      </c>
      <c r="C46" s="104">
        <v>-23316.300000000043</v>
      </c>
      <c r="D46" s="91">
        <v>-51962.9</v>
      </c>
      <c r="E46" s="91">
        <v>-10312.299999999996</v>
      </c>
      <c r="F46" s="91">
        <v>-48263.799999999996</v>
      </c>
      <c r="G46" s="110">
        <f t="shared" si="0"/>
        <v>-0.06231332447356408</v>
      </c>
      <c r="H46" s="67">
        <f t="shared" si="1"/>
        <v>-7.118732788200816</v>
      </c>
    </row>
    <row r="47" spans="1:8" ht="17.25" customHeight="1">
      <c r="A47" s="111" t="s">
        <v>136</v>
      </c>
      <c r="B47" s="91">
        <v>491.7</v>
      </c>
      <c r="C47" s="104">
        <v>1431.7000000000007</v>
      </c>
      <c r="D47" s="91">
        <v>-70.7</v>
      </c>
      <c r="E47" s="91">
        <v>-55.5</v>
      </c>
      <c r="F47" s="91">
        <v>-156.2</v>
      </c>
      <c r="G47" s="110">
        <f t="shared" si="0"/>
        <v>-114.37868619076673</v>
      </c>
      <c r="H47" s="67">
        <f t="shared" si="1"/>
        <v>120.9335219236209</v>
      </c>
    </row>
    <row r="48" spans="1:8" ht="17.25" customHeight="1">
      <c r="A48" s="103" t="s">
        <v>137</v>
      </c>
      <c r="B48" s="91">
        <v>92.1</v>
      </c>
      <c r="C48" s="104">
        <v>569.8</v>
      </c>
      <c r="D48" s="91">
        <v>599.9</v>
      </c>
      <c r="E48" s="91">
        <v>11224</v>
      </c>
      <c r="F48" s="91">
        <v>61.8</v>
      </c>
      <c r="G48" s="110">
        <f t="shared" si="0"/>
        <v>551.357220412595</v>
      </c>
      <c r="H48" s="67">
        <f t="shared" si="1"/>
        <v>-89.69828304717453</v>
      </c>
    </row>
    <row r="49" spans="1:8" s="117" customFormat="1" ht="17.25" customHeight="1" thickBot="1">
      <c r="A49" s="112" t="s">
        <v>138</v>
      </c>
      <c r="B49" s="113">
        <v>10002.2</v>
      </c>
      <c r="C49" s="114">
        <v>15082.900000000001</v>
      </c>
      <c r="D49" s="113">
        <v>4800.2</v>
      </c>
      <c r="E49" s="113">
        <v>2601.199999999999</v>
      </c>
      <c r="F49" s="113">
        <v>15548.5</v>
      </c>
      <c r="G49" s="115">
        <f t="shared" si="0"/>
        <v>-52.00855811721422</v>
      </c>
      <c r="H49" s="116">
        <f t="shared" si="1"/>
        <v>223.91358693387775</v>
      </c>
    </row>
    <row r="50" spans="2:8" s="117" customFormat="1" ht="12" customHeight="1" hidden="1" thickTop="1">
      <c r="B50" s="117">
        <v>-34089.4</v>
      </c>
      <c r="D50" s="117">
        <v>-39381.9</v>
      </c>
      <c r="F50" s="117">
        <v>-43539.5</v>
      </c>
      <c r="G50" s="118"/>
      <c r="H50" s="119"/>
    </row>
    <row r="51" spans="1:8" s="117" customFormat="1" ht="17.25" customHeight="1" hidden="1">
      <c r="A51" s="120" t="s">
        <v>139</v>
      </c>
      <c r="B51" s="121">
        <v>262.7</v>
      </c>
      <c r="C51" s="121"/>
      <c r="D51" s="121">
        <v>-44</v>
      </c>
      <c r="E51" s="121"/>
      <c r="F51" s="121">
        <v>-202.3</v>
      </c>
      <c r="G51" s="118"/>
      <c r="H51" s="119"/>
    </row>
    <row r="52" spans="1:8" s="117" customFormat="1" ht="17.25" customHeight="1" hidden="1">
      <c r="A52" s="122" t="s">
        <v>140</v>
      </c>
      <c r="B52" s="121">
        <v>17.7</v>
      </c>
      <c r="C52" s="121"/>
      <c r="D52" s="121">
        <v>0</v>
      </c>
      <c r="E52" s="121"/>
      <c r="F52" s="121">
        <v>61.7</v>
      </c>
      <c r="G52" s="118"/>
      <c r="H52" s="119"/>
    </row>
    <row r="53" spans="1:8" s="117" customFormat="1" ht="17.25" customHeight="1" hidden="1">
      <c r="A53" s="122" t="s">
        <v>141</v>
      </c>
      <c r="B53" s="121">
        <v>1187.8</v>
      </c>
      <c r="C53" s="121"/>
      <c r="D53" s="121">
        <v>1990</v>
      </c>
      <c r="E53" s="121"/>
      <c r="F53" s="121">
        <v>2997.5999999999995</v>
      </c>
      <c r="G53" s="118"/>
      <c r="H53" s="119"/>
    </row>
    <row r="54" spans="1:8" ht="49.5" customHeight="1" thickTop="1">
      <c r="A54" s="1883" t="s">
        <v>151</v>
      </c>
      <c r="B54" s="1883"/>
      <c r="C54" s="1883"/>
      <c r="D54" s="1883"/>
      <c r="E54" s="1883"/>
      <c r="F54" s="1883"/>
      <c r="G54" s="1883"/>
      <c r="H54" s="1883"/>
    </row>
    <row r="55" spans="1:8" ht="19.5" customHeight="1">
      <c r="A55" s="1869" t="s">
        <v>142</v>
      </c>
      <c r="B55" s="1869"/>
      <c r="C55" s="1869"/>
      <c r="D55" s="1869"/>
      <c r="E55" s="1869"/>
      <c r="F55" s="1869"/>
      <c r="G55" s="1869"/>
      <c r="H55" s="1869"/>
    </row>
    <row r="56" spans="1:8" ht="17.25" customHeight="1">
      <c r="A56" s="1870" t="s">
        <v>143</v>
      </c>
      <c r="B56" s="1870"/>
      <c r="C56" s="1870"/>
      <c r="D56" s="1870"/>
      <c r="E56" s="1870"/>
      <c r="F56" s="1870"/>
      <c r="G56" s="1870"/>
      <c r="H56" s="1870"/>
    </row>
    <row r="57" spans="1:8" ht="17.25" customHeight="1">
      <c r="A57" s="1871" t="s">
        <v>144</v>
      </c>
      <c r="B57" s="1871"/>
      <c r="C57" s="1871"/>
      <c r="D57" s="1871"/>
      <c r="E57" s="1871"/>
      <c r="F57" s="1871"/>
      <c r="G57" s="1871"/>
      <c r="H57" s="1871"/>
    </row>
    <row r="58" spans="1:8" ht="17.25" customHeight="1">
      <c r="A58" s="1862" t="s">
        <v>1274</v>
      </c>
      <c r="B58" s="1862"/>
      <c r="C58" s="1862"/>
      <c r="D58" s="1862"/>
      <c r="E58" s="1862"/>
      <c r="F58" s="1862"/>
      <c r="G58" s="1862"/>
      <c r="H58" s="1862"/>
    </row>
    <row r="59" spans="1:8" ht="17.25" customHeight="1">
      <c r="A59" s="1862" t="s">
        <v>1273</v>
      </c>
      <c r="B59" s="1862"/>
      <c r="C59" s="1862"/>
      <c r="D59" s="1862"/>
      <c r="E59" s="1862"/>
      <c r="F59" s="1862"/>
      <c r="G59" s="1862"/>
      <c r="H59" s="1862"/>
    </row>
  </sheetData>
  <sheetProtection/>
  <mergeCells count="17">
    <mergeCell ref="A58:H58"/>
    <mergeCell ref="A6:A7"/>
    <mergeCell ref="B6:F6"/>
    <mergeCell ref="G6:H7"/>
    <mergeCell ref="B7:C7"/>
    <mergeCell ref="D7:E7"/>
    <mergeCell ref="A54:H54"/>
    <mergeCell ref="A59:H59"/>
    <mergeCell ref="A1:H1"/>
    <mergeCell ref="A2:H2"/>
    <mergeCell ref="A3:H3"/>
    <mergeCell ref="A4:H4"/>
    <mergeCell ref="B5:D5"/>
    <mergeCell ref="G5:H5"/>
    <mergeCell ref="A55:H55"/>
    <mergeCell ref="A56:H56"/>
    <mergeCell ref="A57:H57"/>
  </mergeCells>
  <printOptions horizontalCentered="1"/>
  <pageMargins left="1.27" right="0.7" top="0.47" bottom="0.3" header="0.3" footer="0.3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16" sqref="L16"/>
    </sheetView>
  </sheetViews>
  <sheetFormatPr defaultColWidth="9.140625" defaultRowHeight="15"/>
  <cols>
    <col min="1" max="1" width="20.7109375" style="14" customWidth="1"/>
    <col min="2" max="2" width="11.7109375" style="14" customWidth="1"/>
    <col min="3" max="3" width="12.7109375" style="14" bestFit="1" customWidth="1"/>
    <col min="4" max="4" width="11.28125" style="14" bestFit="1" customWidth="1"/>
    <col min="5" max="5" width="12.8515625" style="14" bestFit="1" customWidth="1"/>
    <col min="6" max="6" width="11.421875" style="14" bestFit="1" customWidth="1"/>
    <col min="7" max="10" width="9.421875" style="14" bestFit="1" customWidth="1"/>
    <col min="11" max="16384" width="9.140625" style="14" customWidth="1"/>
  </cols>
  <sheetData>
    <row r="1" spans="1:10" ht="12.75">
      <c r="A1" s="1775" t="s">
        <v>153</v>
      </c>
      <c r="B1" s="1775"/>
      <c r="C1" s="1775"/>
      <c r="D1" s="1775"/>
      <c r="E1" s="1775"/>
      <c r="F1" s="1775"/>
      <c r="G1" s="1775"/>
      <c r="H1" s="1775"/>
      <c r="I1" s="1775"/>
      <c r="J1" s="1775"/>
    </row>
    <row r="2" spans="1:10" ht="15.75">
      <c r="A2" s="1818" t="s">
        <v>28</v>
      </c>
      <c r="B2" s="1818"/>
      <c r="C2" s="1818"/>
      <c r="D2" s="1818"/>
      <c r="E2" s="1818"/>
      <c r="F2" s="1818"/>
      <c r="G2" s="1818"/>
      <c r="H2" s="1818"/>
      <c r="I2" s="1818"/>
      <c r="J2" s="1818"/>
    </row>
    <row r="3" spans="1:10" ht="12.75">
      <c r="A3" s="1885" t="s">
        <v>145</v>
      </c>
      <c r="B3" s="1885"/>
      <c r="C3" s="1885"/>
      <c r="D3" s="1885"/>
      <c r="E3" s="1885"/>
      <c r="F3" s="1885"/>
      <c r="G3" s="1885"/>
      <c r="H3" s="1885"/>
      <c r="I3" s="1885"/>
      <c r="J3" s="1885"/>
    </row>
    <row r="4" spans="1:10" ht="19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3.5">
      <c r="A5" s="1886"/>
      <c r="B5" s="1888" t="s">
        <v>59</v>
      </c>
      <c r="C5" s="1889"/>
      <c r="D5" s="1889"/>
      <c r="E5" s="1889"/>
      <c r="F5" s="1890"/>
      <c r="G5" s="1891" t="s">
        <v>147</v>
      </c>
      <c r="H5" s="1892"/>
      <c r="I5" s="1891" t="s">
        <v>148</v>
      </c>
      <c r="J5" s="1895"/>
    </row>
    <row r="6" spans="1:10" ht="13.5">
      <c r="A6" s="1887"/>
      <c r="B6" s="1897" t="s">
        <v>56</v>
      </c>
      <c r="C6" s="1898"/>
      <c r="D6" s="1897" t="s">
        <v>57</v>
      </c>
      <c r="E6" s="1898"/>
      <c r="F6" s="16" t="s">
        <v>60</v>
      </c>
      <c r="G6" s="1893"/>
      <c r="H6" s="1894"/>
      <c r="I6" s="1893"/>
      <c r="J6" s="1896"/>
    </row>
    <row r="7" spans="1:10" ht="13.5">
      <c r="A7" s="1887"/>
      <c r="B7" s="17" t="s">
        <v>145</v>
      </c>
      <c r="C7" s="18" t="s">
        <v>61</v>
      </c>
      <c r="D7" s="19" t="str">
        <f>B7</f>
        <v>Five Months</v>
      </c>
      <c r="E7" s="18" t="s">
        <v>61</v>
      </c>
      <c r="F7" s="20" t="str">
        <f>B7</f>
        <v>Five Months</v>
      </c>
      <c r="G7" s="16" t="s">
        <v>57</v>
      </c>
      <c r="H7" s="21" t="s">
        <v>58</v>
      </c>
      <c r="I7" s="16" t="s">
        <v>57</v>
      </c>
      <c r="J7" s="22" t="s">
        <v>58</v>
      </c>
    </row>
    <row r="8" spans="1:10" ht="19.5" customHeight="1">
      <c r="A8" s="23" t="s">
        <v>62</v>
      </c>
      <c r="B8" s="123">
        <v>39339.564</v>
      </c>
      <c r="C8" s="24">
        <v>100966.88</v>
      </c>
      <c r="D8" s="25">
        <v>46506.161</v>
      </c>
      <c r="E8" s="25">
        <v>112377.395</v>
      </c>
      <c r="F8" s="25">
        <v>36568.45</v>
      </c>
      <c r="G8" s="26">
        <f aca="true" t="shared" si="0" ref="G8:G18">(D8-B8)/B8*100</f>
        <v>18.217276124361728</v>
      </c>
      <c r="H8" s="26">
        <f aca="true" t="shared" si="1" ref="H8:H18">(F8-D8)/D8*100</f>
        <v>-21.368590282048874</v>
      </c>
      <c r="I8" s="27">
        <f aca="true" t="shared" si="2" ref="I8:I18">D8/D$18%</f>
        <v>32.72581231946013</v>
      </c>
      <c r="J8" s="28">
        <f aca="true" t="shared" si="3" ref="J8:J18">F8/F$18%</f>
        <v>32.41536147274982</v>
      </c>
    </row>
    <row r="9" spans="1:10" ht="19.5" customHeight="1">
      <c r="A9" s="29" t="s">
        <v>63</v>
      </c>
      <c r="B9" s="124">
        <v>24390.605</v>
      </c>
      <c r="C9" s="30">
        <v>77927.541</v>
      </c>
      <c r="D9" s="31">
        <v>30367.917</v>
      </c>
      <c r="E9" s="32">
        <v>74671.022</v>
      </c>
      <c r="F9" s="31">
        <v>20831.834</v>
      </c>
      <c r="G9" s="33">
        <f t="shared" si="0"/>
        <v>24.506616379544507</v>
      </c>
      <c r="H9" s="34">
        <f t="shared" si="1"/>
        <v>-31.40183437672068</v>
      </c>
      <c r="I9" s="35">
        <f t="shared" si="2"/>
        <v>21.369528916285795</v>
      </c>
      <c r="J9" s="36">
        <f t="shared" si="3"/>
        <v>18.465957109210805</v>
      </c>
    </row>
    <row r="10" spans="1:10" ht="19.5" customHeight="1">
      <c r="A10" s="29" t="s">
        <v>64</v>
      </c>
      <c r="B10" s="124">
        <v>15667.296</v>
      </c>
      <c r="C10" s="30">
        <v>67882.009</v>
      </c>
      <c r="D10" s="31">
        <v>19285.645</v>
      </c>
      <c r="E10" s="32">
        <v>88459.09</v>
      </c>
      <c r="F10" s="31">
        <v>19253.987</v>
      </c>
      <c r="G10" s="33">
        <f t="shared" si="0"/>
        <v>23.094916953123246</v>
      </c>
      <c r="H10" s="34">
        <f t="shared" si="1"/>
        <v>-0.16415318232809661</v>
      </c>
      <c r="I10" s="35">
        <f t="shared" si="2"/>
        <v>13.571070695982295</v>
      </c>
      <c r="J10" s="36">
        <f t="shared" si="3"/>
        <v>17.067306609840614</v>
      </c>
    </row>
    <row r="11" spans="1:10" ht="19.5" customHeight="1">
      <c r="A11" s="29" t="s">
        <v>65</v>
      </c>
      <c r="B11" s="124">
        <v>17696.274</v>
      </c>
      <c r="C11" s="30">
        <v>45395.355</v>
      </c>
      <c r="D11" s="31">
        <v>21209.175</v>
      </c>
      <c r="E11" s="32">
        <v>53524.95</v>
      </c>
      <c r="F11" s="31">
        <v>16287.717</v>
      </c>
      <c r="G11" s="33">
        <f t="shared" si="0"/>
        <v>19.851077125049024</v>
      </c>
      <c r="H11" s="34">
        <f t="shared" si="1"/>
        <v>-23.20438206578049</v>
      </c>
      <c r="I11" s="35">
        <f t="shared" si="2"/>
        <v>14.924635049979416</v>
      </c>
      <c r="J11" s="36">
        <f t="shared" si="3"/>
        <v>14.437916677377695</v>
      </c>
    </row>
    <row r="12" spans="1:10" ht="19.5" customHeight="1">
      <c r="A12" s="29" t="s">
        <v>66</v>
      </c>
      <c r="B12" s="124">
        <v>2195.31</v>
      </c>
      <c r="C12" s="30">
        <v>7813.653</v>
      </c>
      <c r="D12" s="31">
        <v>2974.906</v>
      </c>
      <c r="E12" s="32">
        <v>10650</v>
      </c>
      <c r="F12" s="31">
        <v>3146.074</v>
      </c>
      <c r="G12" s="33">
        <f t="shared" si="0"/>
        <v>35.51188670392792</v>
      </c>
      <c r="H12" s="34">
        <f t="shared" si="1"/>
        <v>5.753728016952472</v>
      </c>
      <c r="I12" s="35">
        <f t="shared" si="2"/>
        <v>2.0934046872636047</v>
      </c>
      <c r="J12" s="36">
        <f t="shared" si="3"/>
        <v>2.788773544681821</v>
      </c>
    </row>
    <row r="13" spans="1:10" ht="19.5" customHeight="1">
      <c r="A13" s="29" t="s">
        <v>67</v>
      </c>
      <c r="B13" s="124">
        <v>1987.427</v>
      </c>
      <c r="C13" s="30">
        <v>4090</v>
      </c>
      <c r="D13" s="31">
        <v>2918.773</v>
      </c>
      <c r="E13" s="32">
        <v>6217.373</v>
      </c>
      <c r="F13" s="31">
        <v>1756.461</v>
      </c>
      <c r="G13" s="33">
        <f t="shared" si="0"/>
        <v>46.86189731748639</v>
      </c>
      <c r="H13" s="34">
        <f t="shared" si="1"/>
        <v>-39.82193887637031</v>
      </c>
      <c r="I13" s="35">
        <f t="shared" si="2"/>
        <v>2.053904586988111</v>
      </c>
      <c r="J13" s="36">
        <f t="shared" si="3"/>
        <v>1.5569792602034713</v>
      </c>
    </row>
    <row r="14" spans="1:10" ht="19.5" customHeight="1">
      <c r="A14" s="29" t="s">
        <v>68</v>
      </c>
      <c r="B14" s="31">
        <v>179.873</v>
      </c>
      <c r="C14" s="37">
        <v>434.906</v>
      </c>
      <c r="D14" s="37">
        <v>211.413</v>
      </c>
      <c r="E14" s="38">
        <v>461.616</v>
      </c>
      <c r="F14" s="31">
        <v>211.034</v>
      </c>
      <c r="G14" s="33">
        <f t="shared" si="0"/>
        <v>17.534593852329156</v>
      </c>
      <c r="H14" s="34">
        <f t="shared" si="1"/>
        <v>-0.17926995974704443</v>
      </c>
      <c r="I14" s="35">
        <f t="shared" si="2"/>
        <v>0.14876872249020995</v>
      </c>
      <c r="J14" s="36">
        <f t="shared" si="3"/>
        <v>0.1870668128684778</v>
      </c>
    </row>
    <row r="15" spans="1:10" ht="19.5" customHeight="1">
      <c r="A15" s="29" t="s">
        <v>69</v>
      </c>
      <c r="B15" s="31">
        <v>241.097</v>
      </c>
      <c r="C15" s="37">
        <v>440.533</v>
      </c>
      <c r="D15" s="37">
        <v>315.825</v>
      </c>
      <c r="E15" s="38">
        <v>562.917</v>
      </c>
      <c r="F15" s="31">
        <v>334.449</v>
      </c>
      <c r="G15" s="33">
        <f t="shared" si="0"/>
        <v>30.99499371622209</v>
      </c>
      <c r="H15" s="34">
        <f t="shared" si="1"/>
        <v>5.896936594633111</v>
      </c>
      <c r="I15" s="35">
        <f t="shared" si="2"/>
        <v>0.22224216003968797</v>
      </c>
      <c r="J15" s="36">
        <f t="shared" si="3"/>
        <v>0.29646553871437553</v>
      </c>
    </row>
    <row r="16" spans="1:10" ht="19.5" customHeight="1">
      <c r="A16" s="29" t="s">
        <v>70</v>
      </c>
      <c r="B16" s="31">
        <v>1236.829</v>
      </c>
      <c r="C16" s="37">
        <v>6850.123</v>
      </c>
      <c r="D16" s="37">
        <v>4624.385</v>
      </c>
      <c r="E16" s="38">
        <v>11016.301</v>
      </c>
      <c r="F16" s="31">
        <v>601.094</v>
      </c>
      <c r="G16" s="33">
        <f t="shared" si="0"/>
        <v>273.8904084558173</v>
      </c>
      <c r="H16" s="34">
        <f t="shared" si="1"/>
        <v>-87.00164454300409</v>
      </c>
      <c r="I16" s="35">
        <f t="shared" si="2"/>
        <v>3.2541227301674427</v>
      </c>
      <c r="J16" s="36">
        <f t="shared" si="3"/>
        <v>0.5328275956213918</v>
      </c>
    </row>
    <row r="17" spans="1:10" ht="19.5" customHeight="1">
      <c r="A17" s="29" t="s">
        <v>71</v>
      </c>
      <c r="B17" s="124">
        <v>12907.5</v>
      </c>
      <c r="C17" s="30">
        <v>45045</v>
      </c>
      <c r="D17" s="31">
        <v>13694.3</v>
      </c>
      <c r="E17" s="31">
        <v>45093.2</v>
      </c>
      <c r="F17" s="31">
        <v>13821</v>
      </c>
      <c r="G17" s="34">
        <f t="shared" si="0"/>
        <v>6.095680805733095</v>
      </c>
      <c r="H17" s="34">
        <f t="shared" si="1"/>
        <v>0.9252024564965039</v>
      </c>
      <c r="I17" s="35">
        <f t="shared" si="2"/>
        <v>9.636510131343304</v>
      </c>
      <c r="J17" s="36">
        <f t="shared" si="3"/>
        <v>12.251345378731537</v>
      </c>
    </row>
    <row r="18" spans="1:10" ht="19.5" customHeight="1" thickBot="1">
      <c r="A18" s="39" t="s">
        <v>72</v>
      </c>
      <c r="B18" s="40">
        <f>SUM(B8:B17)</f>
        <v>115841.775</v>
      </c>
      <c r="C18" s="40">
        <v>356846</v>
      </c>
      <c r="D18" s="41">
        <f>SUM(D8:D17)</f>
        <v>142108.5</v>
      </c>
      <c r="E18" s="41">
        <v>403033.864</v>
      </c>
      <c r="F18" s="41">
        <f>SUM(F8:F17)</f>
        <v>112812.09999999999</v>
      </c>
      <c r="G18" s="34">
        <f t="shared" si="0"/>
        <v>22.67465687572554</v>
      </c>
      <c r="H18" s="34">
        <f t="shared" si="1"/>
        <v>-20.615515609551863</v>
      </c>
      <c r="I18" s="35">
        <f t="shared" si="2"/>
        <v>100</v>
      </c>
      <c r="J18" s="36">
        <f t="shared" si="3"/>
        <v>100</v>
      </c>
    </row>
    <row r="19" spans="1:10" ht="24" customHeight="1">
      <c r="A19" s="42"/>
      <c r="B19" s="43"/>
      <c r="C19" s="43"/>
      <c r="D19" s="44"/>
      <c r="E19" s="44"/>
      <c r="F19" s="44"/>
      <c r="G19" s="45"/>
      <c r="H19" s="45"/>
      <c r="I19" s="46"/>
      <c r="J19" s="46"/>
    </row>
    <row r="20" spans="1:10" ht="29.25" customHeight="1">
      <c r="A20" s="1884" t="s">
        <v>73</v>
      </c>
      <c r="B20" s="1884"/>
      <c r="C20" s="1884"/>
      <c r="D20" s="1884"/>
      <c r="E20" s="1884"/>
      <c r="F20" s="1884"/>
      <c r="G20" s="1884"/>
      <c r="H20" s="1884"/>
      <c r="I20" s="1884"/>
      <c r="J20" s="1884"/>
    </row>
    <row r="21" spans="1:10" ht="15.75">
      <c r="A21" s="47" t="s">
        <v>74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75">
      <c r="A22" s="47" t="s">
        <v>75</v>
      </c>
      <c r="B22" s="48"/>
      <c r="C22" s="48"/>
      <c r="D22" s="48"/>
      <c r="E22" s="48"/>
      <c r="F22" s="48"/>
      <c r="G22" s="49"/>
      <c r="H22" s="48"/>
      <c r="I22" s="48"/>
      <c r="J22" s="48"/>
    </row>
  </sheetData>
  <sheetProtection/>
  <mergeCells count="10">
    <mergeCell ref="A20:J20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57421875" style="125" bestFit="1" customWidth="1"/>
    <col min="2" max="2" width="34.57421875" style="125" customWidth="1"/>
    <col min="3" max="3" width="11.7109375" style="127" customWidth="1"/>
    <col min="4" max="5" width="10.00390625" style="128" customWidth="1"/>
    <col min="6" max="6" width="13.00390625" style="127" bestFit="1" customWidth="1"/>
    <col min="7" max="7" width="9.421875" style="125" customWidth="1"/>
    <col min="8" max="8" width="8.8515625" style="125" customWidth="1"/>
    <col min="9" max="9" width="10.00390625" style="126" customWidth="1"/>
    <col min="10" max="16384" width="9.140625" style="125" customWidth="1"/>
  </cols>
  <sheetData>
    <row r="1" spans="1:9" ht="12.75">
      <c r="A1" s="1899" t="s">
        <v>154</v>
      </c>
      <c r="B1" s="1899"/>
      <c r="C1" s="1899"/>
      <c r="D1" s="1899"/>
      <c r="E1" s="1899"/>
      <c r="F1" s="1899"/>
      <c r="G1" s="1899"/>
      <c r="H1" s="1899"/>
      <c r="I1" s="175"/>
    </row>
    <row r="2" spans="1:9" ht="15.75">
      <c r="A2" s="1900" t="s">
        <v>29</v>
      </c>
      <c r="B2" s="1900"/>
      <c r="C2" s="1900"/>
      <c r="D2" s="1900"/>
      <c r="E2" s="1900"/>
      <c r="F2" s="1900"/>
      <c r="G2" s="1900"/>
      <c r="H2" s="1900"/>
      <c r="I2" s="174"/>
    </row>
    <row r="3" spans="1:9" ht="11.25" customHeight="1">
      <c r="A3" s="1900"/>
      <c r="B3" s="1900"/>
      <c r="C3" s="1900"/>
      <c r="D3" s="1900"/>
      <c r="E3" s="1900"/>
      <c r="F3" s="1900"/>
      <c r="G3" s="1900"/>
      <c r="H3" s="1900"/>
      <c r="I3" s="174"/>
    </row>
    <row r="4" spans="1:9" ht="13.5" thickBot="1">
      <c r="A4" s="1901" t="s">
        <v>76</v>
      </c>
      <c r="B4" s="1901"/>
      <c r="C4" s="1901"/>
      <c r="D4" s="1901"/>
      <c r="E4" s="1901"/>
      <c r="F4" s="1901"/>
      <c r="G4" s="1901"/>
      <c r="H4" s="1901"/>
      <c r="I4" s="173"/>
    </row>
    <row r="5" spans="1:9" ht="27.75" customHeight="1" thickTop="1">
      <c r="A5" s="1902" t="s">
        <v>77</v>
      </c>
      <c r="B5" s="1904" t="s">
        <v>78</v>
      </c>
      <c r="C5" s="170">
        <v>2014</v>
      </c>
      <c r="D5" s="170">
        <v>2014</v>
      </c>
      <c r="E5" s="170">
        <v>2015</v>
      </c>
      <c r="F5" s="170">
        <v>2015</v>
      </c>
      <c r="G5" s="1906" t="s">
        <v>150</v>
      </c>
      <c r="H5" s="1907"/>
      <c r="I5" s="172"/>
    </row>
    <row r="6" spans="1:9" ht="12.75">
      <c r="A6" s="1903"/>
      <c r="B6" s="1905"/>
      <c r="C6" s="171" t="s">
        <v>79</v>
      </c>
      <c r="D6" s="170" t="s">
        <v>149</v>
      </c>
      <c r="E6" s="171" t="s">
        <v>79</v>
      </c>
      <c r="F6" s="170" t="str">
        <f>D6</f>
        <v>Mid-Dec</v>
      </c>
      <c r="G6" s="170">
        <v>2014</v>
      </c>
      <c r="H6" s="169">
        <v>2015</v>
      </c>
      <c r="I6" s="50"/>
    </row>
    <row r="7" spans="1:10" ht="12.75">
      <c r="A7" s="168">
        <v>1</v>
      </c>
      <c r="B7" s="167" t="s">
        <v>80</v>
      </c>
      <c r="C7" s="166">
        <f>SUM(C8:C12)</f>
        <v>136468.107</v>
      </c>
      <c r="D7" s="166">
        <f>SUM(D8:D12)</f>
        <v>129968.107</v>
      </c>
      <c r="E7" s="166">
        <f>SUM(E8:E12)</f>
        <v>119858.10699999999</v>
      </c>
      <c r="F7" s="166">
        <f>SUM(F8:F12)</f>
        <v>109259.107</v>
      </c>
      <c r="G7" s="166">
        <f aca="true" t="shared" si="0" ref="G7:G40">D7-C7</f>
        <v>-6499.999999999985</v>
      </c>
      <c r="H7" s="165">
        <f aca="true" t="shared" si="1" ref="H7:H40">F7-E7</f>
        <v>-10598.999999999985</v>
      </c>
      <c r="I7" s="132"/>
      <c r="J7" s="131"/>
    </row>
    <row r="8" spans="1:10" ht="12.75">
      <c r="A8" s="163"/>
      <c r="B8" s="157" t="s">
        <v>81</v>
      </c>
      <c r="C8" s="146">
        <v>22048.932</v>
      </c>
      <c r="D8" s="146">
        <v>21468.932</v>
      </c>
      <c r="E8" s="146">
        <v>17968.932</v>
      </c>
      <c r="F8" s="146">
        <v>15819.932</v>
      </c>
      <c r="G8" s="137">
        <f t="shared" si="0"/>
        <v>-580</v>
      </c>
      <c r="H8" s="136">
        <f t="shared" si="1"/>
        <v>-2149</v>
      </c>
      <c r="I8" s="135"/>
      <c r="J8" s="131"/>
    </row>
    <row r="9" spans="1:10" ht="12.75">
      <c r="A9" s="163"/>
      <c r="B9" s="157" t="s">
        <v>82</v>
      </c>
      <c r="C9" s="146">
        <v>113360.25</v>
      </c>
      <c r="D9" s="146">
        <v>107513.2</v>
      </c>
      <c r="E9" s="146">
        <v>100729.15</v>
      </c>
      <c r="F9" s="146">
        <v>85608.125</v>
      </c>
      <c r="G9" s="137">
        <f t="shared" si="0"/>
        <v>-5847.050000000003</v>
      </c>
      <c r="H9" s="136">
        <f t="shared" si="1"/>
        <v>-15121.024999999994</v>
      </c>
      <c r="I9" s="135"/>
      <c r="J9" s="131"/>
    </row>
    <row r="10" spans="1:10" ht="12.75">
      <c r="A10" s="160"/>
      <c r="B10" s="157" t="s">
        <v>83</v>
      </c>
      <c r="C10" s="146">
        <v>721.425</v>
      </c>
      <c r="D10" s="146">
        <v>650.975</v>
      </c>
      <c r="E10" s="137">
        <v>906.95</v>
      </c>
      <c r="F10" s="146">
        <v>1369.725</v>
      </c>
      <c r="G10" s="137">
        <f t="shared" si="0"/>
        <v>-70.44999999999993</v>
      </c>
      <c r="H10" s="136">
        <f t="shared" si="1"/>
        <v>462.77499999999986</v>
      </c>
      <c r="I10" s="135"/>
      <c r="J10" s="131"/>
    </row>
    <row r="11" spans="1:10" ht="12.75">
      <c r="A11" s="162"/>
      <c r="B11" s="157" t="s">
        <v>84</v>
      </c>
      <c r="C11" s="146">
        <v>337.5</v>
      </c>
      <c r="D11" s="146">
        <v>335</v>
      </c>
      <c r="E11" s="137">
        <v>253.075</v>
      </c>
      <c r="F11" s="146">
        <v>2132.325</v>
      </c>
      <c r="G11" s="137">
        <f t="shared" si="0"/>
        <v>-2.5</v>
      </c>
      <c r="H11" s="136">
        <f t="shared" si="1"/>
        <v>1879.2499999999998</v>
      </c>
      <c r="I11" s="135"/>
      <c r="J11" s="131"/>
    </row>
    <row r="12" spans="1:10" ht="12.75">
      <c r="A12" s="163"/>
      <c r="B12" s="157" t="s">
        <v>85</v>
      </c>
      <c r="C12" s="146">
        <v>0</v>
      </c>
      <c r="D12" s="146">
        <v>0</v>
      </c>
      <c r="E12" s="146">
        <v>0</v>
      </c>
      <c r="F12" s="146">
        <v>4329</v>
      </c>
      <c r="G12" s="137">
        <f t="shared" si="0"/>
        <v>0</v>
      </c>
      <c r="H12" s="136">
        <f t="shared" si="1"/>
        <v>4329</v>
      </c>
      <c r="I12" s="135"/>
      <c r="J12" s="131"/>
    </row>
    <row r="13" spans="1:10" ht="13.5">
      <c r="A13" s="164">
        <v>2</v>
      </c>
      <c r="B13" s="161" t="s">
        <v>86</v>
      </c>
      <c r="C13" s="141">
        <f>SUM(C14:C18)</f>
        <v>47110.899999999994</v>
      </c>
      <c r="D13" s="141">
        <f>SUM(D14:D18)</f>
        <v>47110.9</v>
      </c>
      <c r="E13" s="141">
        <f>SUM(E14:E18)</f>
        <v>57070</v>
      </c>
      <c r="F13" s="141">
        <f>SUM(F14:F18)</f>
        <v>57070</v>
      </c>
      <c r="G13" s="141">
        <f t="shared" si="0"/>
        <v>0</v>
      </c>
      <c r="H13" s="140">
        <f t="shared" si="1"/>
        <v>0</v>
      </c>
      <c r="I13" s="132"/>
      <c r="J13" s="131"/>
    </row>
    <row r="14" spans="1:10" ht="12.75">
      <c r="A14" s="160"/>
      <c r="B14" s="157" t="s">
        <v>81</v>
      </c>
      <c r="C14" s="146">
        <v>0</v>
      </c>
      <c r="D14" s="146">
        <v>0</v>
      </c>
      <c r="E14" s="137">
        <v>28.675</v>
      </c>
      <c r="F14" s="146">
        <v>0</v>
      </c>
      <c r="G14" s="137">
        <f t="shared" si="0"/>
        <v>0</v>
      </c>
      <c r="H14" s="136">
        <f t="shared" si="1"/>
        <v>-28.675</v>
      </c>
      <c r="I14" s="135"/>
      <c r="J14" s="131"/>
    </row>
    <row r="15" spans="1:19" ht="12.75">
      <c r="A15" s="162"/>
      <c r="B15" s="157" t="s">
        <v>82</v>
      </c>
      <c r="C15" s="146">
        <v>23006.775</v>
      </c>
      <c r="D15" s="146">
        <v>23006.775</v>
      </c>
      <c r="E15" s="156">
        <v>35633.925</v>
      </c>
      <c r="F15" s="146">
        <v>35633.925</v>
      </c>
      <c r="G15" s="137">
        <f t="shared" si="0"/>
        <v>0</v>
      </c>
      <c r="H15" s="136">
        <f t="shared" si="1"/>
        <v>0</v>
      </c>
      <c r="I15" s="135"/>
      <c r="J15" s="131"/>
      <c r="L15" s="175"/>
      <c r="M15" s="175"/>
      <c r="N15" s="175"/>
      <c r="O15" s="175"/>
      <c r="P15" s="175"/>
      <c r="Q15" s="175"/>
      <c r="R15" s="175"/>
      <c r="S15" s="175"/>
    </row>
    <row r="16" spans="1:10" ht="12.75">
      <c r="A16" s="163"/>
      <c r="B16" s="157" t="s">
        <v>83</v>
      </c>
      <c r="C16" s="156">
        <v>2022.925</v>
      </c>
      <c r="D16" s="146">
        <v>2022.925</v>
      </c>
      <c r="E16" s="146">
        <v>2180.875</v>
      </c>
      <c r="F16" s="146">
        <v>2180.875</v>
      </c>
      <c r="G16" s="137">
        <f t="shared" si="0"/>
        <v>0</v>
      </c>
      <c r="H16" s="136">
        <f t="shared" si="1"/>
        <v>0</v>
      </c>
      <c r="I16" s="135"/>
      <c r="J16" s="131"/>
    </row>
    <row r="17" spans="1:10" ht="12.75">
      <c r="A17" s="162"/>
      <c r="B17" s="157" t="s">
        <v>84</v>
      </c>
      <c r="C17" s="156">
        <v>2702.475</v>
      </c>
      <c r="D17" s="146">
        <v>2702.475</v>
      </c>
      <c r="E17" s="146">
        <v>2793.875</v>
      </c>
      <c r="F17" s="146">
        <v>2793.875</v>
      </c>
      <c r="G17" s="137">
        <f t="shared" si="0"/>
        <v>0</v>
      </c>
      <c r="H17" s="136">
        <f t="shared" si="1"/>
        <v>0</v>
      </c>
      <c r="I17" s="135"/>
      <c r="J17" s="131"/>
    </row>
    <row r="18" spans="1:10" ht="12.75">
      <c r="A18" s="160"/>
      <c r="B18" s="157" t="s">
        <v>85</v>
      </c>
      <c r="C18" s="146">
        <v>19378.725</v>
      </c>
      <c r="D18" s="146">
        <v>19378.725000000002</v>
      </c>
      <c r="E18" s="156">
        <v>16432.649999999998</v>
      </c>
      <c r="F18" s="146">
        <v>16461.325</v>
      </c>
      <c r="G18" s="137">
        <f t="shared" si="0"/>
        <v>0</v>
      </c>
      <c r="H18" s="136">
        <f t="shared" si="1"/>
        <v>28.67500000000291</v>
      </c>
      <c r="I18" s="135"/>
      <c r="J18" s="131"/>
    </row>
    <row r="19" spans="1:10" ht="12.75">
      <c r="A19" s="160">
        <v>3</v>
      </c>
      <c r="B19" s="161" t="s">
        <v>87</v>
      </c>
      <c r="C19" s="141">
        <f>SUM(C20:C24)</f>
        <v>16586.48</v>
      </c>
      <c r="D19" s="141">
        <f>SUM(D20:D24)</f>
        <v>16586.48</v>
      </c>
      <c r="E19" s="141">
        <f>SUM(E20:E24)</f>
        <v>16586.48</v>
      </c>
      <c r="F19" s="141">
        <f>SUM(F20:F24)</f>
        <v>16586.48</v>
      </c>
      <c r="G19" s="141">
        <f t="shared" si="0"/>
        <v>0</v>
      </c>
      <c r="H19" s="140">
        <f t="shared" si="1"/>
        <v>0</v>
      </c>
      <c r="I19" s="132"/>
      <c r="J19" s="131"/>
    </row>
    <row r="20" spans="1:10" ht="12.75">
      <c r="A20" s="162"/>
      <c r="B20" s="157" t="s">
        <v>81</v>
      </c>
      <c r="C20" s="156">
        <v>18.67</v>
      </c>
      <c r="D20" s="146">
        <v>21.37</v>
      </c>
      <c r="E20" s="146">
        <v>21.37</v>
      </c>
      <c r="F20" s="146">
        <v>22.17</v>
      </c>
      <c r="G20" s="137">
        <f t="shared" si="0"/>
        <v>2.6999999999999993</v>
      </c>
      <c r="H20" s="136">
        <f t="shared" si="1"/>
        <v>0.8000000000000007</v>
      </c>
      <c r="I20" s="135"/>
      <c r="J20" s="131"/>
    </row>
    <row r="21" spans="1:10" ht="12.75">
      <c r="A21" s="162"/>
      <c r="B21" s="157" t="s">
        <v>82</v>
      </c>
      <c r="C21" s="156">
        <v>0</v>
      </c>
      <c r="D21" s="146">
        <v>0</v>
      </c>
      <c r="E21" s="146">
        <v>0</v>
      </c>
      <c r="F21" s="146">
        <v>0</v>
      </c>
      <c r="G21" s="137">
        <f t="shared" si="0"/>
        <v>0</v>
      </c>
      <c r="H21" s="136">
        <f t="shared" si="1"/>
        <v>0</v>
      </c>
      <c r="I21" s="135"/>
      <c r="J21" s="131"/>
    </row>
    <row r="22" spans="1:10" ht="12.75">
      <c r="A22" s="162"/>
      <c r="B22" s="157" t="s">
        <v>83</v>
      </c>
      <c r="C22" s="146">
        <v>0</v>
      </c>
      <c r="D22" s="146">
        <v>0</v>
      </c>
      <c r="E22" s="156">
        <v>0</v>
      </c>
      <c r="F22" s="146">
        <v>0</v>
      </c>
      <c r="G22" s="137">
        <f t="shared" si="0"/>
        <v>0</v>
      </c>
      <c r="H22" s="136">
        <f t="shared" si="1"/>
        <v>0</v>
      </c>
      <c r="I22" s="135"/>
      <c r="J22" s="131"/>
    </row>
    <row r="23" spans="1:10" ht="12.75">
      <c r="A23" s="163"/>
      <c r="B23" s="157" t="s">
        <v>84</v>
      </c>
      <c r="C23" s="146">
        <v>0</v>
      </c>
      <c r="D23" s="146">
        <v>0</v>
      </c>
      <c r="E23" s="146">
        <v>0</v>
      </c>
      <c r="F23" s="146">
        <v>0</v>
      </c>
      <c r="G23" s="137">
        <f t="shared" si="0"/>
        <v>0</v>
      </c>
      <c r="H23" s="136">
        <f t="shared" si="1"/>
        <v>0</v>
      </c>
      <c r="I23" s="135"/>
      <c r="J23" s="131"/>
    </row>
    <row r="24" spans="1:10" ht="12.75">
      <c r="A24" s="162"/>
      <c r="B24" s="157" t="s">
        <v>85</v>
      </c>
      <c r="C24" s="146">
        <v>16567.81</v>
      </c>
      <c r="D24" s="146">
        <v>16565.11</v>
      </c>
      <c r="E24" s="146">
        <v>16565.11</v>
      </c>
      <c r="F24" s="146">
        <v>16564.31</v>
      </c>
      <c r="G24" s="137">
        <f t="shared" si="0"/>
        <v>-2.7000000000007276</v>
      </c>
      <c r="H24" s="136">
        <f t="shared" si="1"/>
        <v>-0.7999999999992724</v>
      </c>
      <c r="I24" s="135"/>
      <c r="J24" s="131"/>
    </row>
    <row r="25" spans="1:10" ht="12.75">
      <c r="A25" s="160">
        <v>4</v>
      </c>
      <c r="B25" s="161" t="s">
        <v>88</v>
      </c>
      <c r="C25" s="141">
        <f>SUM(C26:C30)</f>
        <v>1516.7459999999999</v>
      </c>
      <c r="D25" s="141">
        <f>SUM(D26:D30)</f>
        <v>1216.746</v>
      </c>
      <c r="E25" s="141">
        <f>SUM(E26:E30)</f>
        <v>3056.166</v>
      </c>
      <c r="F25" s="141">
        <f>SUM(F26:F30)</f>
        <v>3056.176</v>
      </c>
      <c r="G25" s="141">
        <f t="shared" si="0"/>
        <v>-299.9999999999998</v>
      </c>
      <c r="H25" s="140">
        <f t="shared" si="1"/>
        <v>0.009999999999763531</v>
      </c>
      <c r="I25" s="132"/>
      <c r="J25" s="131"/>
    </row>
    <row r="26" spans="1:10" ht="12.75">
      <c r="A26" s="160"/>
      <c r="B26" s="157" t="s">
        <v>89</v>
      </c>
      <c r="C26" s="137">
        <v>1265.358</v>
      </c>
      <c r="D26" s="146">
        <v>974.891</v>
      </c>
      <c r="E26" s="146">
        <v>507.597</v>
      </c>
      <c r="F26" s="146">
        <v>509.107</v>
      </c>
      <c r="G26" s="137">
        <f t="shared" si="0"/>
        <v>-290.467</v>
      </c>
      <c r="H26" s="136">
        <f t="shared" si="1"/>
        <v>1.5100000000000477</v>
      </c>
      <c r="I26" s="135"/>
      <c r="J26" s="131"/>
    </row>
    <row r="27" spans="1:10" ht="12.75">
      <c r="A27" s="160"/>
      <c r="B27" s="157" t="s">
        <v>82</v>
      </c>
      <c r="C27" s="159">
        <v>0</v>
      </c>
      <c r="D27" s="146">
        <v>0</v>
      </c>
      <c r="E27" s="137">
        <v>0</v>
      </c>
      <c r="F27" s="146">
        <v>0</v>
      </c>
      <c r="G27" s="137">
        <f t="shared" si="0"/>
        <v>0</v>
      </c>
      <c r="H27" s="136">
        <f t="shared" si="1"/>
        <v>0</v>
      </c>
      <c r="I27" s="135"/>
      <c r="J27" s="131"/>
    </row>
    <row r="28" spans="1:10" ht="12.75">
      <c r="A28" s="158"/>
      <c r="B28" s="157" t="s">
        <v>83</v>
      </c>
      <c r="C28" s="156">
        <v>0</v>
      </c>
      <c r="D28" s="146">
        <v>0</v>
      </c>
      <c r="E28" s="137">
        <v>0</v>
      </c>
      <c r="F28" s="146">
        <v>0</v>
      </c>
      <c r="G28" s="137">
        <f t="shared" si="0"/>
        <v>0</v>
      </c>
      <c r="H28" s="136">
        <f t="shared" si="1"/>
        <v>0</v>
      </c>
      <c r="I28" s="135"/>
      <c r="J28" s="131"/>
    </row>
    <row r="29" spans="1:10" ht="12.75">
      <c r="A29" s="148"/>
      <c r="B29" s="157" t="s">
        <v>84</v>
      </c>
      <c r="C29" s="146">
        <v>6.349</v>
      </c>
      <c r="D29" s="146">
        <v>0</v>
      </c>
      <c r="E29" s="156">
        <v>0</v>
      </c>
      <c r="F29" s="146">
        <v>0</v>
      </c>
      <c r="G29" s="137">
        <f t="shared" si="0"/>
        <v>-6.349</v>
      </c>
      <c r="H29" s="136">
        <f t="shared" si="1"/>
        <v>0</v>
      </c>
      <c r="I29" s="135"/>
      <c r="J29" s="131"/>
    </row>
    <row r="30" spans="1:10" ht="12.75">
      <c r="A30" s="158"/>
      <c r="B30" s="157" t="s">
        <v>85</v>
      </c>
      <c r="C30" s="146">
        <v>245.039</v>
      </c>
      <c r="D30" s="146">
        <v>241.85500000000002</v>
      </c>
      <c r="E30" s="156">
        <v>2548.569</v>
      </c>
      <c r="F30" s="146">
        <v>2547.069</v>
      </c>
      <c r="G30" s="137">
        <f t="shared" si="0"/>
        <v>-3.183999999999969</v>
      </c>
      <c r="H30" s="136">
        <f t="shared" si="1"/>
        <v>-1.5</v>
      </c>
      <c r="I30" s="135"/>
      <c r="J30" s="131"/>
    </row>
    <row r="31" spans="1:10" ht="13.5">
      <c r="A31" s="155">
        <v>5</v>
      </c>
      <c r="B31" s="154" t="s">
        <v>90</v>
      </c>
      <c r="C31" s="153">
        <f>SUM(C32:C33)</f>
        <v>135.31</v>
      </c>
      <c r="D31" s="153">
        <f>SUM(D32:D33)</f>
        <v>135.31</v>
      </c>
      <c r="E31" s="153">
        <f>SUM(E32:E33)</f>
        <v>215.02499999999998</v>
      </c>
      <c r="F31" s="153">
        <f>SUM(F32:F33)</f>
        <v>215.025</v>
      </c>
      <c r="G31" s="141">
        <f t="shared" si="0"/>
        <v>0</v>
      </c>
      <c r="H31" s="140">
        <f t="shared" si="1"/>
        <v>0</v>
      </c>
      <c r="I31" s="132"/>
      <c r="J31" s="131"/>
    </row>
    <row r="32" spans="1:10" ht="12.75">
      <c r="A32" s="148"/>
      <c r="B32" s="147" t="s">
        <v>91</v>
      </c>
      <c r="C32" s="152">
        <v>0.04</v>
      </c>
      <c r="D32" s="146">
        <v>0.05</v>
      </c>
      <c r="E32" s="152">
        <v>0.015</v>
      </c>
      <c r="F32" s="144">
        <v>0.025</v>
      </c>
      <c r="G32" s="151">
        <f t="shared" si="0"/>
        <v>0.010000000000000002</v>
      </c>
      <c r="H32" s="150">
        <f t="shared" si="1"/>
        <v>0.010000000000000002</v>
      </c>
      <c r="I32" s="149"/>
      <c r="J32" s="131"/>
    </row>
    <row r="33" spans="1:10" ht="12.75">
      <c r="A33" s="148"/>
      <c r="B33" s="147" t="s">
        <v>92</v>
      </c>
      <c r="C33" s="145">
        <v>135.27</v>
      </c>
      <c r="D33" s="146">
        <v>135.26</v>
      </c>
      <c r="E33" s="145">
        <v>215.01</v>
      </c>
      <c r="F33" s="144">
        <v>215</v>
      </c>
      <c r="G33" s="137">
        <f t="shared" si="0"/>
        <v>-0.010000000000019327</v>
      </c>
      <c r="H33" s="136">
        <f t="shared" si="1"/>
        <v>-0.009999999999990905</v>
      </c>
      <c r="I33" s="135"/>
      <c r="J33" s="131"/>
    </row>
    <row r="34" spans="1:10" ht="12.75">
      <c r="A34" s="143">
        <v>6</v>
      </c>
      <c r="B34" s="142" t="s">
        <v>93</v>
      </c>
      <c r="C34" s="141">
        <f>SUM(C35:C39)</f>
        <v>201817.543</v>
      </c>
      <c r="D34" s="141">
        <f>SUM(D35:D39)</f>
        <v>195017.543</v>
      </c>
      <c r="E34" s="141">
        <f>SUM(E35:E39)</f>
        <v>196785.77800000005</v>
      </c>
      <c r="F34" s="141">
        <f>SUM(F35:F39)</f>
        <v>186186.78800000003</v>
      </c>
      <c r="G34" s="141">
        <f t="shared" si="0"/>
        <v>-6800</v>
      </c>
      <c r="H34" s="140">
        <f t="shared" si="1"/>
        <v>-10598.99000000002</v>
      </c>
      <c r="I34" s="132"/>
      <c r="J34" s="131"/>
    </row>
    <row r="35" spans="1:10" ht="12.75">
      <c r="A35" s="139"/>
      <c r="B35" s="138" t="s">
        <v>81</v>
      </c>
      <c r="C35" s="137">
        <f>C8+C14+C20+C26+C32</f>
        <v>23333</v>
      </c>
      <c r="D35" s="137">
        <f>D8+D14+D20+D26+D32</f>
        <v>22465.243</v>
      </c>
      <c r="E35" s="137">
        <f>E8+E14+E20+E26+E32</f>
        <v>18526.589</v>
      </c>
      <c r="F35" s="137">
        <f>F8+F14+F20+F26+F32</f>
        <v>16351.234</v>
      </c>
      <c r="G35" s="137">
        <f t="shared" si="0"/>
        <v>-867.7570000000014</v>
      </c>
      <c r="H35" s="136">
        <f t="shared" si="1"/>
        <v>-2175.3549999999996</v>
      </c>
      <c r="I35" s="135"/>
      <c r="J35" s="131"/>
    </row>
    <row r="36" spans="1:10" ht="12.75">
      <c r="A36" s="139"/>
      <c r="B36" s="138" t="s">
        <v>82</v>
      </c>
      <c r="C36" s="137">
        <f aca="true" t="shared" si="2" ref="C36:F38">C9+C15+C21+C27</f>
        <v>136367.025</v>
      </c>
      <c r="D36" s="137">
        <f t="shared" si="2"/>
        <v>130519.975</v>
      </c>
      <c r="E36" s="137">
        <f t="shared" si="2"/>
        <v>136363.075</v>
      </c>
      <c r="F36" s="137">
        <f t="shared" si="2"/>
        <v>121242.05</v>
      </c>
      <c r="G36" s="137">
        <f t="shared" si="0"/>
        <v>-5847.049999999988</v>
      </c>
      <c r="H36" s="136">
        <f t="shared" si="1"/>
        <v>-15121.025000000009</v>
      </c>
      <c r="I36" s="135"/>
      <c r="J36" s="131"/>
    </row>
    <row r="37" spans="1:10" ht="12.75">
      <c r="A37" s="139"/>
      <c r="B37" s="138" t="s">
        <v>83</v>
      </c>
      <c r="C37" s="137">
        <f t="shared" si="2"/>
        <v>2744.35</v>
      </c>
      <c r="D37" s="137">
        <f t="shared" si="2"/>
        <v>2673.9</v>
      </c>
      <c r="E37" s="137">
        <f t="shared" si="2"/>
        <v>3087.825</v>
      </c>
      <c r="F37" s="137">
        <f t="shared" si="2"/>
        <v>3550.6</v>
      </c>
      <c r="G37" s="137">
        <f t="shared" si="0"/>
        <v>-70.44999999999982</v>
      </c>
      <c r="H37" s="136">
        <f t="shared" si="1"/>
        <v>462.7750000000001</v>
      </c>
      <c r="I37" s="135"/>
      <c r="J37" s="131"/>
    </row>
    <row r="38" spans="1:10" ht="12.75">
      <c r="A38" s="139"/>
      <c r="B38" s="138" t="s">
        <v>84</v>
      </c>
      <c r="C38" s="137">
        <f t="shared" si="2"/>
        <v>3046.324</v>
      </c>
      <c r="D38" s="137">
        <f t="shared" si="2"/>
        <v>3037.475</v>
      </c>
      <c r="E38" s="137">
        <f t="shared" si="2"/>
        <v>3046.95</v>
      </c>
      <c r="F38" s="137">
        <f t="shared" si="2"/>
        <v>4926.2</v>
      </c>
      <c r="G38" s="137">
        <f t="shared" si="0"/>
        <v>-8.84900000000016</v>
      </c>
      <c r="H38" s="136">
        <f t="shared" si="1"/>
        <v>1879.25</v>
      </c>
      <c r="I38" s="135"/>
      <c r="J38" s="131"/>
    </row>
    <row r="39" spans="1:10" ht="12.75">
      <c r="A39" s="139"/>
      <c r="B39" s="138" t="s">
        <v>85</v>
      </c>
      <c r="C39" s="137">
        <f>C12+C18+C24+C30+C33</f>
        <v>36326.844</v>
      </c>
      <c r="D39" s="137">
        <f>D12+D18+D24+D30+D33</f>
        <v>36320.95000000001</v>
      </c>
      <c r="E39" s="137">
        <f>E12+E18+E24+E30+E33</f>
        <v>35761.339</v>
      </c>
      <c r="F39" s="137">
        <f>F12+F18+F24+F30+F33</f>
        <v>40116.704000000005</v>
      </c>
      <c r="G39" s="137">
        <f t="shared" si="0"/>
        <v>-5.893999999985681</v>
      </c>
      <c r="H39" s="136">
        <f t="shared" si="1"/>
        <v>4355.365000000005</v>
      </c>
      <c r="I39" s="135"/>
      <c r="J39" s="131"/>
    </row>
    <row r="40" spans="1:10" ht="13.5" thickBot="1">
      <c r="A40" s="134">
        <v>7</v>
      </c>
      <c r="B40" s="133" t="s">
        <v>94</v>
      </c>
      <c r="C40" s="179">
        <v>-23500.8</v>
      </c>
      <c r="D40" s="180">
        <f>'[2]ODD'!AF40</f>
        <v>-62882.7</v>
      </c>
      <c r="E40" s="179">
        <v>-33813.1</v>
      </c>
      <c r="F40" s="180">
        <v>-82076.9</v>
      </c>
      <c r="G40" s="179">
        <f t="shared" si="0"/>
        <v>-39381.899999999994</v>
      </c>
      <c r="H40" s="181">
        <f t="shared" si="1"/>
        <v>-48263.799999999996</v>
      </c>
      <c r="I40" s="132"/>
      <c r="J40" s="131"/>
    </row>
    <row r="41" ht="13.5" thickTop="1"/>
    <row r="42" ht="12.75">
      <c r="J42" s="126"/>
    </row>
    <row r="43" spans="3:10" ht="12.75">
      <c r="C43" s="130"/>
      <c r="D43" s="130"/>
      <c r="E43" s="130"/>
      <c r="F43" s="130"/>
      <c r="G43" s="130"/>
      <c r="H43" s="130"/>
      <c r="I43" s="129"/>
      <c r="J43" s="126"/>
    </row>
    <row r="46" spans="4:6" ht="12.75">
      <c r="D46" s="177"/>
      <c r="E46" s="177"/>
      <c r="F46" s="178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2" sqref="M12"/>
    </sheetView>
  </sheetViews>
  <sheetFormatPr defaultColWidth="11.00390625" defaultRowHeight="16.5" customHeight="1"/>
  <cols>
    <col min="1" max="1" width="46.7109375" style="1644" bestFit="1" customWidth="1"/>
    <col min="2" max="2" width="10.57421875" style="1644" bestFit="1" customWidth="1"/>
    <col min="3" max="3" width="11.421875" style="1644" bestFit="1" customWidth="1"/>
    <col min="4" max="5" width="10.7109375" style="1644" bestFit="1" customWidth="1"/>
    <col min="6" max="6" width="9.28125" style="1644" bestFit="1" customWidth="1"/>
    <col min="7" max="7" width="2.421875" style="1644" bestFit="1" customWidth="1"/>
    <col min="8" max="8" width="7.7109375" style="1644" bestFit="1" customWidth="1"/>
    <col min="9" max="9" width="10.7109375" style="1644" customWidth="1"/>
    <col min="10" max="10" width="2.140625" style="1644" customWidth="1"/>
    <col min="11" max="11" width="7.7109375" style="1644" bestFit="1" customWidth="1"/>
    <col min="12" max="16384" width="11.00390625" style="1575" customWidth="1"/>
  </cols>
  <sheetData>
    <row r="1" spans="1:11" ht="12.75">
      <c r="A1" s="1899" t="s">
        <v>1275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6.5" customHeight="1">
      <c r="A2" s="1900" t="s">
        <v>31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1:11" ht="16.5" customHeight="1" thickBot="1">
      <c r="A3" s="1576" t="s">
        <v>37</v>
      </c>
      <c r="B3" s="1576"/>
      <c r="C3" s="1576"/>
      <c r="D3" s="1576"/>
      <c r="E3" s="1577"/>
      <c r="F3" s="1576"/>
      <c r="G3" s="1576"/>
      <c r="H3" s="1576"/>
      <c r="I3" s="1908" t="s">
        <v>99</v>
      </c>
      <c r="J3" s="1908"/>
      <c r="K3" s="1908"/>
    </row>
    <row r="4" spans="1:11" ht="16.5" customHeight="1" thickTop="1">
      <c r="A4" s="1578"/>
      <c r="B4" s="1579">
        <v>2014</v>
      </c>
      <c r="C4" s="1580">
        <v>2014</v>
      </c>
      <c r="D4" s="1580">
        <v>2015</v>
      </c>
      <c r="E4" s="1581">
        <v>2015</v>
      </c>
      <c r="F4" s="1909" t="s">
        <v>296</v>
      </c>
      <c r="G4" s="1909"/>
      <c r="H4" s="1909"/>
      <c r="I4" s="1909"/>
      <c r="J4" s="1909"/>
      <c r="K4" s="1910"/>
    </row>
    <row r="5" spans="1:11" ht="12.75">
      <c r="A5" s="1582" t="s">
        <v>297</v>
      </c>
      <c r="B5" s="1583" t="s">
        <v>298</v>
      </c>
      <c r="C5" s="1583" t="s">
        <v>299</v>
      </c>
      <c r="D5" s="1583" t="s">
        <v>300</v>
      </c>
      <c r="E5" s="1584" t="s">
        <v>301</v>
      </c>
      <c r="F5" s="1911" t="s">
        <v>57</v>
      </c>
      <c r="G5" s="1912"/>
      <c r="H5" s="1913"/>
      <c r="I5" s="1912" t="s">
        <v>58</v>
      </c>
      <c r="J5" s="1912"/>
      <c r="K5" s="1914"/>
    </row>
    <row r="6" spans="1:11" ht="12.75">
      <c r="A6" s="1585" t="s">
        <v>37</v>
      </c>
      <c r="B6" s="1586"/>
      <c r="C6" s="1587"/>
      <c r="D6" s="1587"/>
      <c r="E6" s="1588"/>
      <c r="F6" s="1587" t="s">
        <v>101</v>
      </c>
      <c r="G6" s="1589" t="s">
        <v>37</v>
      </c>
      <c r="H6" s="1590" t="s">
        <v>302</v>
      </c>
      <c r="I6" s="1587" t="s">
        <v>101</v>
      </c>
      <c r="J6" s="1589" t="s">
        <v>37</v>
      </c>
      <c r="K6" s="1591" t="s">
        <v>302</v>
      </c>
    </row>
    <row r="7" spans="1:11" ht="16.5" customHeight="1">
      <c r="A7" s="1592" t="s">
        <v>303</v>
      </c>
      <c r="B7" s="1593">
        <v>599219.7117261993</v>
      </c>
      <c r="C7" s="1593">
        <v>626795.8876491195</v>
      </c>
      <c r="D7" s="1593">
        <v>747287.4137133706</v>
      </c>
      <c r="E7" s="1594">
        <v>899313.7359886733</v>
      </c>
      <c r="F7" s="1595">
        <v>23354.37428867024</v>
      </c>
      <c r="G7" s="1596" t="s">
        <v>304</v>
      </c>
      <c r="H7" s="1594">
        <v>3.8974642909179735</v>
      </c>
      <c r="I7" s="1593">
        <v>128107.62565027633</v>
      </c>
      <c r="J7" s="1597" t="s">
        <v>305</v>
      </c>
      <c r="K7" s="1598">
        <v>17.143019312166988</v>
      </c>
    </row>
    <row r="8" spans="1:11" ht="16.5" customHeight="1">
      <c r="A8" s="1599" t="s">
        <v>306</v>
      </c>
      <c r="B8" s="1600">
        <v>686759.0177883125</v>
      </c>
      <c r="C8" s="1600">
        <v>725988.9432897123</v>
      </c>
      <c r="D8" s="1600">
        <v>847679.0045905733</v>
      </c>
      <c r="E8" s="1601">
        <v>1012074.3089608093</v>
      </c>
      <c r="F8" s="1602">
        <v>39229.92550139979</v>
      </c>
      <c r="G8" s="1603"/>
      <c r="H8" s="1601">
        <v>5.712327684860787</v>
      </c>
      <c r="I8" s="1600">
        <v>164395.304370236</v>
      </c>
      <c r="J8" s="1601"/>
      <c r="K8" s="1604">
        <v>19.393579819714716</v>
      </c>
    </row>
    <row r="9" spans="1:11" ht="16.5" customHeight="1">
      <c r="A9" s="1599" t="s">
        <v>307</v>
      </c>
      <c r="B9" s="1600">
        <v>87539.30606211328</v>
      </c>
      <c r="C9" s="1600">
        <v>99193.05564059284</v>
      </c>
      <c r="D9" s="1600">
        <v>100391.5908772026</v>
      </c>
      <c r="E9" s="1601">
        <v>112760.57297213595</v>
      </c>
      <c r="F9" s="1602">
        <v>11653.749578479561</v>
      </c>
      <c r="G9" s="1603"/>
      <c r="H9" s="1601">
        <v>13.31259076946609</v>
      </c>
      <c r="I9" s="1600">
        <v>12368.982094933352</v>
      </c>
      <c r="J9" s="1601"/>
      <c r="K9" s="1604">
        <v>12.320735219808295</v>
      </c>
    </row>
    <row r="10" spans="1:11" ht="16.5" customHeight="1">
      <c r="A10" s="1605" t="s">
        <v>308</v>
      </c>
      <c r="B10" s="1600">
        <v>80052.68665923328</v>
      </c>
      <c r="C10" s="1600">
        <v>92290.15510866283</v>
      </c>
      <c r="D10" s="1600">
        <v>94395.6224746026</v>
      </c>
      <c r="E10" s="1601">
        <v>106747.90597401596</v>
      </c>
      <c r="F10" s="1602">
        <v>12237.46844942955</v>
      </c>
      <c r="G10" s="1603"/>
      <c r="H10" s="1601">
        <v>15.28676795261322</v>
      </c>
      <c r="I10" s="1600">
        <v>12352.28349941336</v>
      </c>
      <c r="J10" s="1601"/>
      <c r="K10" s="1604">
        <v>13.085652888974566</v>
      </c>
    </row>
    <row r="11" spans="1:11" s="1606" customFormat="1" ht="16.5" customHeight="1">
      <c r="A11" s="1605" t="s">
        <v>309</v>
      </c>
      <c r="B11" s="1600">
        <v>7486.619402879999</v>
      </c>
      <c r="C11" s="1600">
        <v>6902.90053193</v>
      </c>
      <c r="D11" s="1600">
        <v>5995.9684025999995</v>
      </c>
      <c r="E11" s="1601">
        <v>6012.666998119999</v>
      </c>
      <c r="F11" s="1602">
        <v>-583.7188709499987</v>
      </c>
      <c r="G11" s="1603"/>
      <c r="H11" s="1601">
        <v>-7.796828442026185</v>
      </c>
      <c r="I11" s="1600">
        <v>16.6985955199998</v>
      </c>
      <c r="J11" s="1601"/>
      <c r="K11" s="1604">
        <v>0.2784970566682586</v>
      </c>
    </row>
    <row r="12" spans="1:11" ht="16.5" customHeight="1">
      <c r="A12" s="1592" t="s">
        <v>310</v>
      </c>
      <c r="B12" s="1593">
        <v>966747.4467863806</v>
      </c>
      <c r="C12" s="1593">
        <v>998500.2918755595</v>
      </c>
      <c r="D12" s="1593">
        <v>1130514.1191695295</v>
      </c>
      <c r="E12" s="1594">
        <v>1132257.4071876763</v>
      </c>
      <c r="F12" s="1595">
        <v>35974.64672342887</v>
      </c>
      <c r="G12" s="1596" t="s">
        <v>304</v>
      </c>
      <c r="H12" s="1594">
        <v>3.7212042134700445</v>
      </c>
      <c r="I12" s="1593">
        <v>25661.984643173273</v>
      </c>
      <c r="J12" s="1607" t="s">
        <v>305</v>
      </c>
      <c r="K12" s="1598">
        <v>2.2699393318523478</v>
      </c>
    </row>
    <row r="13" spans="1:11" ht="16.5" customHeight="1">
      <c r="A13" s="1599" t="s">
        <v>311</v>
      </c>
      <c r="B13" s="1600">
        <v>1314304.964722467</v>
      </c>
      <c r="C13" s="1600">
        <v>1360626.1065627758</v>
      </c>
      <c r="D13" s="1600">
        <v>1527345.6162738341</v>
      </c>
      <c r="E13" s="1601">
        <v>1522371.8578006772</v>
      </c>
      <c r="F13" s="1602">
        <v>46321.141840308905</v>
      </c>
      <c r="G13" s="1603"/>
      <c r="H13" s="1601">
        <v>3.5243830833500835</v>
      </c>
      <c r="I13" s="1608">
        <v>-4973.758473156951</v>
      </c>
      <c r="J13" s="1609"/>
      <c r="K13" s="1610">
        <v>-0.32564721567677046</v>
      </c>
    </row>
    <row r="14" spans="1:11" ht="16.5" customHeight="1">
      <c r="A14" s="1599" t="s">
        <v>312</v>
      </c>
      <c r="B14" s="1600">
        <v>141989.49496771995</v>
      </c>
      <c r="C14" s="1600">
        <v>83232.88104212994</v>
      </c>
      <c r="D14" s="1600">
        <v>127211.42502261003</v>
      </c>
      <c r="E14" s="1601">
        <v>63993.19501714995</v>
      </c>
      <c r="F14" s="1602">
        <v>-58756.613925590005</v>
      </c>
      <c r="G14" s="1603"/>
      <c r="H14" s="1601">
        <v>-41.380958456784285</v>
      </c>
      <c r="I14" s="1600">
        <v>-63218.23000546008</v>
      </c>
      <c r="J14" s="1601"/>
      <c r="K14" s="1604">
        <v>-49.69540274721703</v>
      </c>
    </row>
    <row r="15" spans="1:11" ht="16.5" customHeight="1">
      <c r="A15" s="1605" t="s">
        <v>313</v>
      </c>
      <c r="B15" s="1600">
        <v>165490.34271409997</v>
      </c>
      <c r="C15" s="1600">
        <v>158696.59347424997</v>
      </c>
      <c r="D15" s="1600">
        <v>161024.52447424998</v>
      </c>
      <c r="E15" s="1601">
        <v>146070.08447429002</v>
      </c>
      <c r="F15" s="1602">
        <v>-6793.7492398500035</v>
      </c>
      <c r="G15" s="1603"/>
      <c r="H15" s="1601">
        <v>-4.105223983726253</v>
      </c>
      <c r="I15" s="1600">
        <v>-14954.439999959955</v>
      </c>
      <c r="J15" s="1601"/>
      <c r="K15" s="1604">
        <v>-9.287057390038358</v>
      </c>
    </row>
    <row r="16" spans="1:11" ht="16.5" customHeight="1">
      <c r="A16" s="1605" t="s">
        <v>314</v>
      </c>
      <c r="B16" s="1600">
        <v>23500.847746380023</v>
      </c>
      <c r="C16" s="1600">
        <v>75463.71243212002</v>
      </c>
      <c r="D16" s="1600">
        <v>33813.099451639944</v>
      </c>
      <c r="E16" s="1601">
        <v>82076.88945714007</v>
      </c>
      <c r="F16" s="1602">
        <v>51962.86468574</v>
      </c>
      <c r="G16" s="1603"/>
      <c r="H16" s="1601">
        <v>221.1105967177042</v>
      </c>
      <c r="I16" s="1600">
        <v>48263.79000550013</v>
      </c>
      <c r="J16" s="1601"/>
      <c r="K16" s="1604">
        <v>142.73695930929907</v>
      </c>
    </row>
    <row r="17" spans="1:11" ht="16.5" customHeight="1">
      <c r="A17" s="1599" t="s">
        <v>315</v>
      </c>
      <c r="B17" s="1600">
        <v>10417.33065354</v>
      </c>
      <c r="C17" s="1600">
        <v>10612.597114149998</v>
      </c>
      <c r="D17" s="1600">
        <v>10100.7670851545</v>
      </c>
      <c r="E17" s="1601">
        <v>9664.10940678</v>
      </c>
      <c r="F17" s="1602">
        <v>195.266460609997</v>
      </c>
      <c r="G17" s="1603"/>
      <c r="H17" s="1601">
        <v>1.8744385400077697</v>
      </c>
      <c r="I17" s="1600">
        <v>-436.6576783745004</v>
      </c>
      <c r="J17" s="1601"/>
      <c r="K17" s="1604">
        <v>-4.323015021465781</v>
      </c>
    </row>
    <row r="18" spans="1:11" ht="16.5" customHeight="1">
      <c r="A18" s="1605" t="s">
        <v>316</v>
      </c>
      <c r="B18" s="1600">
        <v>11073.529709095701</v>
      </c>
      <c r="C18" s="1600">
        <v>15626.097967719172</v>
      </c>
      <c r="D18" s="1600">
        <v>16088.55381306152</v>
      </c>
      <c r="E18" s="1601">
        <v>17342.29677566037</v>
      </c>
      <c r="F18" s="1602">
        <v>4552.568258623471</v>
      </c>
      <c r="G18" s="1603"/>
      <c r="H18" s="1601">
        <v>41.11216909350982</v>
      </c>
      <c r="I18" s="1600">
        <v>1253.742962598848</v>
      </c>
      <c r="J18" s="1601"/>
      <c r="K18" s="1604">
        <v>7.7927635831444</v>
      </c>
    </row>
    <row r="19" spans="1:11" ht="16.5" customHeight="1">
      <c r="A19" s="1605" t="s">
        <v>317</v>
      </c>
      <c r="B19" s="1600">
        <v>1487.62224685</v>
      </c>
      <c r="C19" s="1600">
        <v>2368.51281145</v>
      </c>
      <c r="D19" s="1600">
        <v>3260.6839702900006</v>
      </c>
      <c r="E19" s="1601">
        <v>3284.1714889700006</v>
      </c>
      <c r="F19" s="1602">
        <v>880.8905645999998</v>
      </c>
      <c r="G19" s="1603"/>
      <c r="H19" s="1601">
        <v>59.21466733004712</v>
      </c>
      <c r="I19" s="1600">
        <v>23.487518679999994</v>
      </c>
      <c r="J19" s="1601"/>
      <c r="K19" s="1604">
        <v>0.7203249040388003</v>
      </c>
    </row>
    <row r="20" spans="1:11" ht="16.5" customHeight="1">
      <c r="A20" s="1605" t="s">
        <v>318</v>
      </c>
      <c r="B20" s="1600">
        <v>9585.907462245701</v>
      </c>
      <c r="C20" s="1600">
        <v>13257.585156269171</v>
      </c>
      <c r="D20" s="1600">
        <v>12827.869842771519</v>
      </c>
      <c r="E20" s="1601">
        <v>14058.125286690367</v>
      </c>
      <c r="F20" s="1602">
        <v>3671.6776940234704</v>
      </c>
      <c r="G20" s="1603"/>
      <c r="H20" s="1601">
        <v>38.30287021322134</v>
      </c>
      <c r="I20" s="1600">
        <v>1230.255443918848</v>
      </c>
      <c r="J20" s="1601"/>
      <c r="K20" s="1604">
        <v>9.590488982175748</v>
      </c>
    </row>
    <row r="21" spans="1:11" ht="16.5" customHeight="1">
      <c r="A21" s="1599" t="s">
        <v>319</v>
      </c>
      <c r="B21" s="1600">
        <v>1150824.6093921112</v>
      </c>
      <c r="C21" s="1600">
        <v>1251154.5304387766</v>
      </c>
      <c r="D21" s="1600">
        <v>1373944.8703530082</v>
      </c>
      <c r="E21" s="1601">
        <v>1431372.2566010868</v>
      </c>
      <c r="F21" s="1602">
        <v>100329.9210466654</v>
      </c>
      <c r="G21" s="1611"/>
      <c r="H21" s="1601">
        <v>8.7180896400592</v>
      </c>
      <c r="I21" s="1600">
        <v>57427.38624807866</v>
      </c>
      <c r="J21" s="1612"/>
      <c r="K21" s="1604">
        <v>4.17974457980427</v>
      </c>
    </row>
    <row r="22" spans="1:11" ht="16.5" customHeight="1">
      <c r="A22" s="1599" t="s">
        <v>320</v>
      </c>
      <c r="B22" s="1600">
        <v>347557.5179360863</v>
      </c>
      <c r="C22" s="1600">
        <v>362125.8146872163</v>
      </c>
      <c r="D22" s="1600">
        <v>396831.49710430467</v>
      </c>
      <c r="E22" s="1600">
        <v>390114.45061300084</v>
      </c>
      <c r="F22" s="1602">
        <v>10346.495116880033</v>
      </c>
      <c r="G22" s="1613" t="s">
        <v>304</v>
      </c>
      <c r="H22" s="1601">
        <v>2.976915929864216</v>
      </c>
      <c r="I22" s="1600">
        <v>-30635.743116330224</v>
      </c>
      <c r="J22" s="1614" t="s">
        <v>305</v>
      </c>
      <c r="K22" s="1604">
        <v>-7.720088586687416</v>
      </c>
    </row>
    <row r="23" spans="1:11" ht="16.5" customHeight="1">
      <c r="A23" s="1592" t="s">
        <v>321</v>
      </c>
      <c r="B23" s="1593">
        <v>1565967.1585125797</v>
      </c>
      <c r="C23" s="1593">
        <v>1625296.179524679</v>
      </c>
      <c r="D23" s="1593">
        <v>1877801.5328829</v>
      </c>
      <c r="E23" s="1594">
        <v>2031571.1431763496</v>
      </c>
      <c r="F23" s="1595">
        <v>59329.02101209923</v>
      </c>
      <c r="G23" s="1615"/>
      <c r="H23" s="1594">
        <v>3.7886503998239904</v>
      </c>
      <c r="I23" s="1593">
        <v>153769.6102934496</v>
      </c>
      <c r="J23" s="1594"/>
      <c r="K23" s="1598">
        <v>8.188810563881816</v>
      </c>
    </row>
    <row r="24" spans="1:11" ht="16.5" customHeight="1">
      <c r="A24" s="1599" t="s">
        <v>322</v>
      </c>
      <c r="B24" s="1600">
        <v>1130173.7065940998</v>
      </c>
      <c r="C24" s="1600">
        <v>1169813.727339169</v>
      </c>
      <c r="D24" s="1600">
        <v>1376048.568764397</v>
      </c>
      <c r="E24" s="1601">
        <v>1521306.3881864438</v>
      </c>
      <c r="F24" s="1602">
        <v>39640.020745069254</v>
      </c>
      <c r="G24" s="1603"/>
      <c r="H24" s="1601">
        <v>3.507427266603886</v>
      </c>
      <c r="I24" s="1600">
        <v>145257.8194220469</v>
      </c>
      <c r="J24" s="1601"/>
      <c r="K24" s="1616">
        <v>10.556154972965748</v>
      </c>
    </row>
    <row r="25" spans="1:11" ht="16.5" customHeight="1">
      <c r="A25" s="1599" t="s">
        <v>323</v>
      </c>
      <c r="B25" s="1600">
        <v>354830.0274856184</v>
      </c>
      <c r="C25" s="1600">
        <v>354488.6842314656</v>
      </c>
      <c r="D25" s="1600">
        <v>424744.6343087903</v>
      </c>
      <c r="E25" s="1601">
        <v>509543.13250842056</v>
      </c>
      <c r="F25" s="1602">
        <v>-341.3432541528018</v>
      </c>
      <c r="G25" s="1603"/>
      <c r="H25" s="1601">
        <v>-0.09619908906008152</v>
      </c>
      <c r="I25" s="1600">
        <v>84798.49819963024</v>
      </c>
      <c r="J25" s="1601"/>
      <c r="K25" s="1616">
        <v>19.964583740446155</v>
      </c>
    </row>
    <row r="26" spans="1:11" ht="16.5" customHeight="1">
      <c r="A26" s="1605" t="s">
        <v>324</v>
      </c>
      <c r="B26" s="1600">
        <v>227537.39173336106</v>
      </c>
      <c r="C26" s="1600">
        <v>242871.45341316104</v>
      </c>
      <c r="D26" s="1600">
        <v>270080.36128978006</v>
      </c>
      <c r="E26" s="1601">
        <v>306882.27135911</v>
      </c>
      <c r="F26" s="1602">
        <v>15334.061679799983</v>
      </c>
      <c r="G26" s="1603"/>
      <c r="H26" s="1601">
        <v>6.7391392522285525</v>
      </c>
      <c r="I26" s="1600">
        <v>36801.910069329955</v>
      </c>
      <c r="J26" s="1601"/>
      <c r="K26" s="1604">
        <v>13.626281412532512</v>
      </c>
    </row>
    <row r="27" spans="1:11" ht="16.5" customHeight="1">
      <c r="A27" s="1605" t="s">
        <v>325</v>
      </c>
      <c r="B27" s="1600">
        <v>127292.64643086921</v>
      </c>
      <c r="C27" s="1600">
        <v>111617.24093475426</v>
      </c>
      <c r="D27" s="1600">
        <v>154664.23425830094</v>
      </c>
      <c r="E27" s="1601">
        <v>202660.84298013395</v>
      </c>
      <c r="F27" s="1602">
        <v>-15675.405496114952</v>
      </c>
      <c r="G27" s="1603"/>
      <c r="H27" s="1601">
        <v>-12.314462724779657</v>
      </c>
      <c r="I27" s="1600">
        <v>47996.60872183301</v>
      </c>
      <c r="J27" s="1601"/>
      <c r="K27" s="1604">
        <v>31.032778167494783</v>
      </c>
    </row>
    <row r="28" spans="1:11" ht="16.5" customHeight="1">
      <c r="A28" s="1605" t="s">
        <v>326</v>
      </c>
      <c r="B28" s="1600">
        <v>775343.6791084813</v>
      </c>
      <c r="C28" s="1600">
        <v>815325.0431077033</v>
      </c>
      <c r="D28" s="1600">
        <v>951303.9344556065</v>
      </c>
      <c r="E28" s="1601">
        <v>1011763.2556780233</v>
      </c>
      <c r="F28" s="1602">
        <v>39981.363999222056</v>
      </c>
      <c r="G28" s="1603"/>
      <c r="H28" s="1601">
        <v>5.156598947861947</v>
      </c>
      <c r="I28" s="1600">
        <v>60459.321222416824</v>
      </c>
      <c r="J28" s="1601"/>
      <c r="K28" s="1604">
        <v>6.355415870009545</v>
      </c>
    </row>
    <row r="29" spans="1:11" ht="16.5" customHeight="1">
      <c r="A29" s="1617" t="s">
        <v>327</v>
      </c>
      <c r="B29" s="1618">
        <v>435793.45191848004</v>
      </c>
      <c r="C29" s="1618">
        <v>455482.45218551</v>
      </c>
      <c r="D29" s="1618">
        <v>501752.96411850315</v>
      </c>
      <c r="E29" s="1619">
        <v>510264.7549899057</v>
      </c>
      <c r="F29" s="1620">
        <v>19689.000267029973</v>
      </c>
      <c r="G29" s="1619"/>
      <c r="H29" s="1619">
        <v>4.517966064050228</v>
      </c>
      <c r="I29" s="1618">
        <v>8511.79087140254</v>
      </c>
      <c r="J29" s="1619"/>
      <c r="K29" s="1621">
        <v>1.6964106801753223</v>
      </c>
    </row>
    <row r="30" spans="1:11" ht="16.5" customHeight="1" thickBot="1">
      <c r="A30" s="1622" t="s">
        <v>328</v>
      </c>
      <c r="B30" s="1623">
        <v>1646019.845171813</v>
      </c>
      <c r="C30" s="1623">
        <v>1717586.3346333418</v>
      </c>
      <c r="D30" s="1623">
        <v>1972197.1553575026</v>
      </c>
      <c r="E30" s="1624">
        <v>2138319.0491503654</v>
      </c>
      <c r="F30" s="1625">
        <v>71566.48946152884</v>
      </c>
      <c r="G30" s="1624"/>
      <c r="H30" s="1624">
        <v>4.34785094915175</v>
      </c>
      <c r="I30" s="1623">
        <v>166121.89379286277</v>
      </c>
      <c r="J30" s="1624"/>
      <c r="K30" s="1626">
        <v>8.423188997184699</v>
      </c>
    </row>
    <row r="31" spans="1:11" ht="19.5" customHeight="1" thickTop="1">
      <c r="A31" s="1627" t="s">
        <v>329</v>
      </c>
      <c r="B31" s="1628">
        <v>4221.80163424999</v>
      </c>
      <c r="C31" s="1576" t="s">
        <v>330</v>
      </c>
      <c r="D31" s="1629"/>
      <c r="E31" s="1629"/>
      <c r="F31" s="1629"/>
      <c r="G31" s="1630"/>
      <c r="H31" s="1631"/>
      <c r="I31" s="1629"/>
      <c r="J31" s="1632"/>
      <c r="K31" s="1632"/>
    </row>
    <row r="32" spans="1:11" ht="15" customHeight="1">
      <c r="A32" s="1633" t="s">
        <v>331</v>
      </c>
      <c r="B32" s="1628">
        <v>23918.696625026394</v>
      </c>
      <c r="C32" s="1576" t="s">
        <v>330</v>
      </c>
      <c r="D32" s="1629"/>
      <c r="E32" s="1629"/>
      <c r="F32" s="1629"/>
      <c r="G32" s="1630"/>
      <c r="H32" s="1631"/>
      <c r="I32" s="1629"/>
      <c r="J32" s="1632"/>
      <c r="K32" s="1632"/>
    </row>
    <row r="33" spans="1:11" ht="16.5" customHeight="1">
      <c r="A33" s="1634" t="s">
        <v>332</v>
      </c>
      <c r="B33" s="1576"/>
      <c r="C33" s="1576"/>
      <c r="D33" s="1629"/>
      <c r="E33" s="1629"/>
      <c r="F33" s="1629"/>
      <c r="G33" s="1630"/>
      <c r="H33" s="1631"/>
      <c r="I33" s="1629"/>
      <c r="J33" s="1632"/>
      <c r="K33" s="1632"/>
    </row>
    <row r="34" spans="1:11" ht="16.5" customHeight="1">
      <c r="A34" s="1635" t="s">
        <v>333</v>
      </c>
      <c r="B34" s="1576"/>
      <c r="C34" s="1576"/>
      <c r="D34" s="1629"/>
      <c r="E34" s="1629"/>
      <c r="F34" s="1629"/>
      <c r="G34" s="1630"/>
      <c r="H34" s="1631"/>
      <c r="I34" s="1629"/>
      <c r="J34" s="1632"/>
      <c r="K34" s="1632"/>
    </row>
    <row r="35" spans="1:11" ht="16.5" customHeight="1">
      <c r="A35" s="1636" t="s">
        <v>334</v>
      </c>
      <c r="B35" s="1637">
        <v>0.8127227640265928</v>
      </c>
      <c r="C35" s="1638">
        <v>0.8806508314141087</v>
      </c>
      <c r="D35" s="1638">
        <v>0.812288962773125</v>
      </c>
      <c r="E35" s="1638">
        <v>0.9679884758865754</v>
      </c>
      <c r="F35" s="1639">
        <v>0.06792806738751589</v>
      </c>
      <c r="G35" s="1640"/>
      <c r="H35" s="1639">
        <v>8.35808597890993</v>
      </c>
      <c r="I35" s="1639">
        <v>0.15569951311345043</v>
      </c>
      <c r="J35" s="1639"/>
      <c r="K35" s="1639">
        <v>19.16799565783806</v>
      </c>
    </row>
    <row r="36" spans="1:11" ht="16.5" customHeight="1">
      <c r="A36" s="1636" t="s">
        <v>335</v>
      </c>
      <c r="B36" s="1637">
        <v>2.5886137798486195</v>
      </c>
      <c r="C36" s="1638">
        <v>2.9061504002993863</v>
      </c>
      <c r="D36" s="1638">
        <v>2.63157901091805</v>
      </c>
      <c r="E36" s="1638">
        <v>2.890053771910606</v>
      </c>
      <c r="F36" s="1639">
        <v>0.3175366204507668</v>
      </c>
      <c r="G36" s="1640"/>
      <c r="H36" s="1639">
        <v>12.266666542636427</v>
      </c>
      <c r="I36" s="1639">
        <v>0.2584747609925562</v>
      </c>
      <c r="J36" s="1639"/>
      <c r="K36" s="1639">
        <v>9.82204068052606</v>
      </c>
    </row>
    <row r="37" spans="1:11" ht="16.5" customHeight="1">
      <c r="A37" s="1636" t="s">
        <v>336</v>
      </c>
      <c r="B37" s="1641">
        <v>3.5867797504617815</v>
      </c>
      <c r="C37" s="1642">
        <v>4.037698509038993</v>
      </c>
      <c r="D37" s="1642">
        <v>3.5911400315190933</v>
      </c>
      <c r="E37" s="1642">
        <v>3.859413127319352</v>
      </c>
      <c r="F37" s="1639">
        <v>0.4509187585772114</v>
      </c>
      <c r="G37" s="1640"/>
      <c r="H37" s="1639">
        <v>12.571687974962991</v>
      </c>
      <c r="I37" s="1639">
        <v>0.2682730958002586</v>
      </c>
      <c r="J37" s="1639"/>
      <c r="K37" s="1639">
        <v>7.470415897059185</v>
      </c>
    </row>
    <row r="38" spans="1:11" ht="16.5" customHeight="1">
      <c r="A38" s="1643"/>
      <c r="B38" s="1576"/>
      <c r="C38" s="1576"/>
      <c r="D38" s="1576"/>
      <c r="E38" s="1576"/>
      <c r="F38" s="1576"/>
      <c r="G38" s="1576"/>
      <c r="H38" s="1576"/>
      <c r="I38" s="1576"/>
      <c r="J38" s="1576"/>
      <c r="K38" s="1576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1644" bestFit="1" customWidth="1"/>
    <col min="2" max="2" width="10.57421875" style="1644" bestFit="1" customWidth="1"/>
    <col min="3" max="3" width="11.421875" style="1644" bestFit="1" customWidth="1"/>
    <col min="4" max="5" width="10.7109375" style="1644" bestFit="1" customWidth="1"/>
    <col min="6" max="6" width="9.28125" style="1644" bestFit="1" customWidth="1"/>
    <col min="7" max="7" width="2.421875" style="1644" bestFit="1" customWidth="1"/>
    <col min="8" max="8" width="7.7109375" style="1644" bestFit="1" customWidth="1"/>
    <col min="9" max="9" width="10.7109375" style="1644" customWidth="1"/>
    <col min="10" max="10" width="2.140625" style="1644" customWidth="1"/>
    <col min="11" max="11" width="7.7109375" style="1644" bestFit="1" customWidth="1"/>
    <col min="12" max="16384" width="11.00390625" style="1575" customWidth="1"/>
  </cols>
  <sheetData>
    <row r="1" spans="1:11" ht="15.75">
      <c r="A1" s="1900" t="s">
        <v>1276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</row>
    <row r="2" spans="1:11" ht="16.5" customHeight="1">
      <c r="A2" s="1900" t="s">
        <v>32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5:11" ht="16.5" customHeight="1" thickBot="1">
      <c r="E3" s="1645"/>
      <c r="I3" s="1908" t="s">
        <v>99</v>
      </c>
      <c r="J3" s="1908"/>
      <c r="K3" s="1908"/>
    </row>
    <row r="4" spans="1:11" ht="13.5" thickTop="1">
      <c r="A4" s="1578"/>
      <c r="B4" s="1646">
        <v>2014</v>
      </c>
      <c r="C4" s="1646">
        <v>2014</v>
      </c>
      <c r="D4" s="1646">
        <v>2015</v>
      </c>
      <c r="E4" s="1647">
        <v>2015</v>
      </c>
      <c r="F4" s="1915" t="s">
        <v>296</v>
      </c>
      <c r="G4" s="1916"/>
      <c r="H4" s="1916"/>
      <c r="I4" s="1916"/>
      <c r="J4" s="1916"/>
      <c r="K4" s="1917"/>
    </row>
    <row r="5" spans="1:11" ht="12.75">
      <c r="A5" s="1648" t="s">
        <v>337</v>
      </c>
      <c r="B5" s="1649" t="s">
        <v>298</v>
      </c>
      <c r="C5" s="1583" t="s">
        <v>299</v>
      </c>
      <c r="D5" s="1583" t="s">
        <v>300</v>
      </c>
      <c r="E5" s="1584" t="s">
        <v>301</v>
      </c>
      <c r="F5" s="1911" t="s">
        <v>57</v>
      </c>
      <c r="G5" s="1912"/>
      <c r="H5" s="1913"/>
      <c r="I5" s="1911" t="s">
        <v>58</v>
      </c>
      <c r="J5" s="1912"/>
      <c r="K5" s="1914"/>
    </row>
    <row r="6" spans="1:11" ht="12.75">
      <c r="A6" s="1648"/>
      <c r="B6" s="1650"/>
      <c r="C6" s="1650"/>
      <c r="D6" s="1651"/>
      <c r="E6" s="1652"/>
      <c r="F6" s="1653" t="s">
        <v>101</v>
      </c>
      <c r="G6" s="1654" t="s">
        <v>37</v>
      </c>
      <c r="H6" s="1655" t="s">
        <v>302</v>
      </c>
      <c r="I6" s="1650" t="s">
        <v>101</v>
      </c>
      <c r="J6" s="1654" t="s">
        <v>37</v>
      </c>
      <c r="K6" s="1656" t="s">
        <v>302</v>
      </c>
    </row>
    <row r="7" spans="1:11" ht="16.5" customHeight="1">
      <c r="A7" s="1592" t="s">
        <v>338</v>
      </c>
      <c r="B7" s="1593">
        <v>593752.93291056</v>
      </c>
      <c r="C7" s="1593">
        <v>618088.42536718</v>
      </c>
      <c r="D7" s="1593">
        <v>726683.8906569998</v>
      </c>
      <c r="E7" s="1594">
        <v>872438.6449867599</v>
      </c>
      <c r="F7" s="1595">
        <v>24335.492456619977</v>
      </c>
      <c r="G7" s="1657"/>
      <c r="H7" s="1594">
        <v>4.098589010302329</v>
      </c>
      <c r="I7" s="1593">
        <v>145754.7543297601</v>
      </c>
      <c r="J7" s="1658"/>
      <c r="K7" s="1598">
        <v>20.05751829698361</v>
      </c>
    </row>
    <row r="8" spans="1:11" ht="16.5" customHeight="1">
      <c r="A8" s="1605" t="s">
        <v>339</v>
      </c>
      <c r="B8" s="1600">
        <v>15882.78523922</v>
      </c>
      <c r="C8" s="1600">
        <v>18964.332628919998</v>
      </c>
      <c r="D8" s="1600">
        <v>19527.07339061</v>
      </c>
      <c r="E8" s="1601">
        <v>22584.960470259997</v>
      </c>
      <c r="F8" s="1602">
        <v>3081.5473896999974</v>
      </c>
      <c r="G8" s="1659"/>
      <c r="H8" s="1601">
        <v>19.40180732338185</v>
      </c>
      <c r="I8" s="1600">
        <v>3057.8870796499978</v>
      </c>
      <c r="J8" s="1601"/>
      <c r="K8" s="1604">
        <v>15.659730562186787</v>
      </c>
    </row>
    <row r="9" spans="1:11" ht="16.5" customHeight="1">
      <c r="A9" s="1605" t="s">
        <v>340</v>
      </c>
      <c r="B9" s="1600">
        <v>5469.26712</v>
      </c>
      <c r="C9" s="1600">
        <v>4902.81462</v>
      </c>
      <c r="D9" s="1600">
        <v>4095.8827999999994</v>
      </c>
      <c r="E9" s="1601">
        <v>3964.78258</v>
      </c>
      <c r="F9" s="1602">
        <v>-566.4525000000003</v>
      </c>
      <c r="G9" s="1659"/>
      <c r="H9" s="1601">
        <v>-10.3570092221058</v>
      </c>
      <c r="I9" s="1600">
        <v>-131.10021999999935</v>
      </c>
      <c r="J9" s="1601"/>
      <c r="K9" s="1604">
        <v>-3.2007805496778223</v>
      </c>
    </row>
    <row r="10" spans="1:11" ht="16.5" customHeight="1">
      <c r="A10" s="1605" t="s">
        <v>341</v>
      </c>
      <c r="B10" s="1600">
        <v>0</v>
      </c>
      <c r="C10" s="1600">
        <v>0</v>
      </c>
      <c r="D10" s="1600">
        <v>0</v>
      </c>
      <c r="E10" s="1600">
        <v>0</v>
      </c>
      <c r="F10" s="1602">
        <v>0</v>
      </c>
      <c r="G10" s="1659"/>
      <c r="H10" s="1601"/>
      <c r="I10" s="1600">
        <v>0</v>
      </c>
      <c r="J10" s="1601"/>
      <c r="K10" s="1604">
        <v>0</v>
      </c>
    </row>
    <row r="11" spans="1:11" ht="16.5" customHeight="1">
      <c r="A11" s="1605" t="s">
        <v>342</v>
      </c>
      <c r="B11" s="1600">
        <v>572400.8805513401</v>
      </c>
      <c r="C11" s="1600">
        <v>594221.27811826</v>
      </c>
      <c r="D11" s="1600">
        <v>703060.9344663898</v>
      </c>
      <c r="E11" s="1601">
        <v>845888.9019364999</v>
      </c>
      <c r="F11" s="1602">
        <v>21820.397566919914</v>
      </c>
      <c r="G11" s="1659"/>
      <c r="H11" s="1601">
        <v>3.812083158555307</v>
      </c>
      <c r="I11" s="1600">
        <v>142827.96747011004</v>
      </c>
      <c r="J11" s="1601"/>
      <c r="K11" s="1604">
        <v>20.315161953709435</v>
      </c>
    </row>
    <row r="12" spans="1:11" ht="16.5" customHeight="1">
      <c r="A12" s="1592" t="s">
        <v>343</v>
      </c>
      <c r="B12" s="1593">
        <v>23332.6427141</v>
      </c>
      <c r="C12" s="1593">
        <v>22465.24347425</v>
      </c>
      <c r="D12" s="1593">
        <v>18526.62447425</v>
      </c>
      <c r="E12" s="1594">
        <v>16351.23447429</v>
      </c>
      <c r="F12" s="1595">
        <v>-867.3992398499977</v>
      </c>
      <c r="G12" s="1657"/>
      <c r="H12" s="1594">
        <v>-3.7175353451318447</v>
      </c>
      <c r="I12" s="1593">
        <v>-2175.389999959998</v>
      </c>
      <c r="J12" s="1594"/>
      <c r="K12" s="1598">
        <v>-11.741966287401974</v>
      </c>
    </row>
    <row r="13" spans="1:11" ht="16.5" customHeight="1">
      <c r="A13" s="1605" t="s">
        <v>344</v>
      </c>
      <c r="B13" s="1600">
        <v>22048.5747141</v>
      </c>
      <c r="C13" s="1600">
        <v>21468.93247425</v>
      </c>
      <c r="D13" s="1600">
        <v>17968.91247425</v>
      </c>
      <c r="E13" s="1601">
        <v>15819.93247429</v>
      </c>
      <c r="F13" s="1602">
        <v>-579.6422398499999</v>
      </c>
      <c r="G13" s="1659"/>
      <c r="H13" s="1601">
        <v>-2.6289329236293915</v>
      </c>
      <c r="I13" s="1600">
        <v>-2148.979999959998</v>
      </c>
      <c r="J13" s="1601"/>
      <c r="K13" s="1604">
        <v>-11.959432731611065</v>
      </c>
    </row>
    <row r="14" spans="1:11" ht="16.5" customHeight="1">
      <c r="A14" s="1605" t="s">
        <v>345</v>
      </c>
      <c r="B14" s="1600">
        <v>0</v>
      </c>
      <c r="C14" s="1600">
        <v>0</v>
      </c>
      <c r="D14" s="1600">
        <v>28.7</v>
      </c>
      <c r="E14" s="1601">
        <v>0</v>
      </c>
      <c r="F14" s="1602">
        <v>0</v>
      </c>
      <c r="G14" s="1659"/>
      <c r="H14" s="1601"/>
      <c r="I14" s="1600">
        <v>-28.7</v>
      </c>
      <c r="J14" s="1601"/>
      <c r="K14" s="1604"/>
    </row>
    <row r="15" spans="1:11" ht="16.5" customHeight="1">
      <c r="A15" s="1605" t="s">
        <v>346</v>
      </c>
      <c r="B15" s="1600">
        <v>1284.068</v>
      </c>
      <c r="C15" s="1600">
        <v>996.311</v>
      </c>
      <c r="D15" s="1600">
        <v>529.012</v>
      </c>
      <c r="E15" s="1601">
        <v>531.302</v>
      </c>
      <c r="F15" s="1602">
        <v>-287.75699999999995</v>
      </c>
      <c r="G15" s="1659"/>
      <c r="H15" s="1601">
        <v>-22.40979449686465</v>
      </c>
      <c r="I15" s="1600">
        <v>2.2900000000000773</v>
      </c>
      <c r="J15" s="1601"/>
      <c r="K15" s="1604">
        <v>0.43288242988818354</v>
      </c>
    </row>
    <row r="16" spans="1:11" ht="16.5" customHeight="1">
      <c r="A16" s="1605" t="s">
        <v>347</v>
      </c>
      <c r="B16" s="1600">
        <v>0</v>
      </c>
      <c r="C16" s="1600">
        <v>0</v>
      </c>
      <c r="D16" s="1600">
        <v>0</v>
      </c>
      <c r="E16" s="1601">
        <v>0</v>
      </c>
      <c r="F16" s="1602">
        <v>0</v>
      </c>
      <c r="G16" s="1659"/>
      <c r="H16" s="1601"/>
      <c r="I16" s="1600">
        <v>0</v>
      </c>
      <c r="J16" s="1601"/>
      <c r="K16" s="1604"/>
    </row>
    <row r="17" spans="1:11" ht="16.5" customHeight="1">
      <c r="A17" s="1660" t="s">
        <v>348</v>
      </c>
      <c r="B17" s="1593">
        <v>31</v>
      </c>
      <c r="C17" s="1593">
        <v>31</v>
      </c>
      <c r="D17" s="1593">
        <v>31</v>
      </c>
      <c r="E17" s="1594">
        <v>31</v>
      </c>
      <c r="F17" s="1595">
        <v>0</v>
      </c>
      <c r="G17" s="1657"/>
      <c r="H17" s="1594">
        <v>0</v>
      </c>
      <c r="I17" s="1593">
        <v>0</v>
      </c>
      <c r="J17" s="1594"/>
      <c r="K17" s="1598">
        <v>0</v>
      </c>
    </row>
    <row r="18" spans="1:11" ht="16.5" customHeight="1">
      <c r="A18" s="1592" t="s">
        <v>349</v>
      </c>
      <c r="B18" s="1593">
        <v>506.99356987000004</v>
      </c>
      <c r="C18" s="1593">
        <v>780.9303108199998</v>
      </c>
      <c r="D18" s="1593">
        <v>2423.7671835200003</v>
      </c>
      <c r="E18" s="1594">
        <v>2423.7671835200003</v>
      </c>
      <c r="F18" s="1595">
        <v>273.9367409499998</v>
      </c>
      <c r="G18" s="1657"/>
      <c r="H18" s="1594">
        <v>54.03160064145208</v>
      </c>
      <c r="I18" s="1593">
        <v>0</v>
      </c>
      <c r="J18" s="1594"/>
      <c r="K18" s="1598">
        <v>0</v>
      </c>
    </row>
    <row r="19" spans="1:11" ht="16.5" customHeight="1">
      <c r="A19" s="1605" t="s">
        <v>350</v>
      </c>
      <c r="B19" s="1600">
        <v>490.99356987000004</v>
      </c>
      <c r="C19" s="1600">
        <v>764.9303108199998</v>
      </c>
      <c r="D19" s="1600">
        <v>2407.7671835200003</v>
      </c>
      <c r="E19" s="1601">
        <v>2407.7671835200003</v>
      </c>
      <c r="F19" s="1602">
        <v>273.9367409499998</v>
      </c>
      <c r="G19" s="1659"/>
      <c r="H19" s="1601">
        <v>55.792327590467174</v>
      </c>
      <c r="I19" s="1600">
        <v>0</v>
      </c>
      <c r="J19" s="1601"/>
      <c r="K19" s="1604">
        <v>0</v>
      </c>
    </row>
    <row r="20" spans="1:11" ht="16.5" customHeight="1">
      <c r="A20" s="1605" t="s">
        <v>351</v>
      </c>
      <c r="B20" s="1600">
        <v>16</v>
      </c>
      <c r="C20" s="1600">
        <v>16</v>
      </c>
      <c r="D20" s="1600">
        <v>16</v>
      </c>
      <c r="E20" s="1601">
        <v>16</v>
      </c>
      <c r="F20" s="1602">
        <v>0</v>
      </c>
      <c r="G20" s="1659"/>
      <c r="H20" s="1601">
        <v>0</v>
      </c>
      <c r="I20" s="1600">
        <v>0</v>
      </c>
      <c r="J20" s="1601"/>
      <c r="K20" s="1604">
        <v>0</v>
      </c>
    </row>
    <row r="21" spans="1:11" ht="16.5" customHeight="1">
      <c r="A21" s="1592" t="s">
        <v>352</v>
      </c>
      <c r="B21" s="1593">
        <v>1932.98868759</v>
      </c>
      <c r="C21" s="1593">
        <v>986.56361345</v>
      </c>
      <c r="D21" s="1593">
        <v>3261.50328125</v>
      </c>
      <c r="E21" s="1594">
        <v>1367.38893558</v>
      </c>
      <c r="F21" s="1595">
        <v>-946.4250741399999</v>
      </c>
      <c r="G21" s="1657"/>
      <c r="H21" s="1594">
        <v>-48.96174924437753</v>
      </c>
      <c r="I21" s="1593">
        <v>-1894.11434567</v>
      </c>
      <c r="J21" s="1594"/>
      <c r="K21" s="1598">
        <v>-58.07488701786815</v>
      </c>
    </row>
    <row r="22" spans="1:11" ht="16.5" customHeight="1">
      <c r="A22" s="1605" t="s">
        <v>353</v>
      </c>
      <c r="B22" s="1600">
        <v>1932.98868759</v>
      </c>
      <c r="C22" s="1600">
        <v>986.56361345</v>
      </c>
      <c r="D22" s="1600">
        <v>3261.50328125</v>
      </c>
      <c r="E22" s="1601">
        <v>1367.38893558</v>
      </c>
      <c r="F22" s="1602">
        <v>-946.4250741399999</v>
      </c>
      <c r="G22" s="1659"/>
      <c r="H22" s="1601">
        <v>-48.96174924437753</v>
      </c>
      <c r="I22" s="1600">
        <v>-1894.11434567</v>
      </c>
      <c r="J22" s="1601"/>
      <c r="K22" s="1604">
        <v>-58.07488701786815</v>
      </c>
    </row>
    <row r="23" spans="1:11" ht="16.5" customHeight="1">
      <c r="A23" s="1605" t="s">
        <v>354</v>
      </c>
      <c r="B23" s="1600">
        <v>0</v>
      </c>
      <c r="C23" s="1600">
        <v>0</v>
      </c>
      <c r="D23" s="1600">
        <v>0</v>
      </c>
      <c r="E23" s="1601">
        <v>0</v>
      </c>
      <c r="F23" s="1602">
        <v>0</v>
      </c>
      <c r="G23" s="1659"/>
      <c r="H23" s="1601"/>
      <c r="I23" s="1600">
        <v>0</v>
      </c>
      <c r="J23" s="1601"/>
      <c r="K23" s="1604"/>
    </row>
    <row r="24" spans="1:11" ht="16.5" customHeight="1">
      <c r="A24" s="1592" t="s">
        <v>355</v>
      </c>
      <c r="B24" s="1593">
        <v>4125.40551419</v>
      </c>
      <c r="C24" s="1593">
        <v>4425.992150440001</v>
      </c>
      <c r="D24" s="1593">
        <v>4695.79921251</v>
      </c>
      <c r="E24" s="1594">
        <v>4613.21289428</v>
      </c>
      <c r="F24" s="1595">
        <v>300.586636250001</v>
      </c>
      <c r="G24" s="1657"/>
      <c r="H24" s="1594">
        <v>7.286232473779478</v>
      </c>
      <c r="I24" s="1593">
        <v>-82.58631822999996</v>
      </c>
      <c r="J24" s="1594"/>
      <c r="K24" s="1598">
        <v>-1.7587276306444948</v>
      </c>
    </row>
    <row r="25" spans="1:11" ht="16.5" customHeight="1">
      <c r="A25" s="1592" t="s">
        <v>356</v>
      </c>
      <c r="B25" s="1593">
        <v>31598.61606679</v>
      </c>
      <c r="C25" s="1593">
        <v>30961.326289509994</v>
      </c>
      <c r="D25" s="1593">
        <v>31359.275666210004</v>
      </c>
      <c r="E25" s="1594">
        <v>34837.661483740005</v>
      </c>
      <c r="F25" s="1595">
        <v>-637.2897772800061</v>
      </c>
      <c r="G25" s="1657"/>
      <c r="H25" s="1594">
        <v>-2.0168281292223895</v>
      </c>
      <c r="I25" s="1593">
        <v>3478.385817530001</v>
      </c>
      <c r="J25" s="1594"/>
      <c r="K25" s="1598">
        <v>11.092047707205188</v>
      </c>
    </row>
    <row r="26" spans="1:11" ht="16.5" customHeight="1">
      <c r="A26" s="1661" t="s">
        <v>357</v>
      </c>
      <c r="B26" s="1662">
        <v>655280.5794631</v>
      </c>
      <c r="C26" s="1662">
        <v>677739.48120565</v>
      </c>
      <c r="D26" s="1662">
        <v>786981.8604747398</v>
      </c>
      <c r="E26" s="1663">
        <v>932062.9099581699</v>
      </c>
      <c r="F26" s="1664">
        <v>22458.90174255008</v>
      </c>
      <c r="G26" s="1665"/>
      <c r="H26" s="1663">
        <v>3.427371792545972</v>
      </c>
      <c r="I26" s="1662">
        <v>145081.0494834301</v>
      </c>
      <c r="J26" s="1663"/>
      <c r="K26" s="1666">
        <v>18.435119889029114</v>
      </c>
    </row>
    <row r="27" spans="1:11" ht="16.5" customHeight="1">
      <c r="A27" s="1592" t="s">
        <v>358</v>
      </c>
      <c r="B27" s="1593">
        <v>436594.17847192</v>
      </c>
      <c r="C27" s="1593">
        <v>402530.34640556003</v>
      </c>
      <c r="D27" s="1593">
        <v>522898.4435030701</v>
      </c>
      <c r="E27" s="1594">
        <v>526393.8003412001</v>
      </c>
      <c r="F27" s="1595">
        <v>-34063.83206635999</v>
      </c>
      <c r="G27" s="1657"/>
      <c r="H27" s="1594">
        <v>-7.802172760430161</v>
      </c>
      <c r="I27" s="1593">
        <v>3495.3568381299847</v>
      </c>
      <c r="J27" s="1594"/>
      <c r="K27" s="1598">
        <v>0.6684580689729023</v>
      </c>
    </row>
    <row r="28" spans="1:11" ht="16.5" customHeight="1">
      <c r="A28" s="1605" t="s">
        <v>359</v>
      </c>
      <c r="B28" s="1600">
        <v>227537.39173336106</v>
      </c>
      <c r="C28" s="1600">
        <v>242871.45341316104</v>
      </c>
      <c r="D28" s="1600">
        <v>270080.36128978006</v>
      </c>
      <c r="E28" s="1601">
        <v>306882.27135911</v>
      </c>
      <c r="F28" s="1602">
        <v>15334.061679799983</v>
      </c>
      <c r="G28" s="1659"/>
      <c r="H28" s="1601">
        <v>6.7391392522285525</v>
      </c>
      <c r="I28" s="1600">
        <v>36801.910069329955</v>
      </c>
      <c r="J28" s="1601"/>
      <c r="K28" s="1604">
        <v>13.626281412532512</v>
      </c>
    </row>
    <row r="29" spans="1:11" ht="16.5" customHeight="1">
      <c r="A29" s="1605" t="s">
        <v>360</v>
      </c>
      <c r="B29" s="1600">
        <v>41129.87280457899</v>
      </c>
      <c r="C29" s="1600">
        <v>36509.57158103901</v>
      </c>
      <c r="D29" s="1600">
        <v>47292.02360718001</v>
      </c>
      <c r="E29" s="1601">
        <v>45830.58580118</v>
      </c>
      <c r="F29" s="1602">
        <v>-4620.30122353998</v>
      </c>
      <c r="G29" s="1659"/>
      <c r="H29" s="1601">
        <v>-11.233443987275356</v>
      </c>
      <c r="I29" s="1600">
        <v>-1461.437806000009</v>
      </c>
      <c r="J29" s="1601"/>
      <c r="K29" s="1604">
        <v>-3.0902416401951753</v>
      </c>
    </row>
    <row r="30" spans="1:11" ht="16.5" customHeight="1">
      <c r="A30" s="1605" t="s">
        <v>361</v>
      </c>
      <c r="B30" s="1600">
        <v>143481.39134852</v>
      </c>
      <c r="C30" s="1600">
        <v>101393.8151645</v>
      </c>
      <c r="D30" s="1600">
        <v>174939.83073156</v>
      </c>
      <c r="E30" s="1601">
        <v>91980.22426825007</v>
      </c>
      <c r="F30" s="1602">
        <v>-42087.57618402</v>
      </c>
      <c r="G30" s="1659"/>
      <c r="H30" s="1601">
        <v>-29.333125214675533</v>
      </c>
      <c r="I30" s="1600">
        <v>-82959.60646330994</v>
      </c>
      <c r="J30" s="1601"/>
      <c r="K30" s="1604">
        <v>-47.42179417711282</v>
      </c>
    </row>
    <row r="31" spans="1:11" ht="16.5" customHeight="1">
      <c r="A31" s="1605" t="s">
        <v>362</v>
      </c>
      <c r="B31" s="1600">
        <v>8221.41105572</v>
      </c>
      <c r="C31" s="1600">
        <v>9057.0695344</v>
      </c>
      <c r="D31" s="1600">
        <v>11483.83710593</v>
      </c>
      <c r="E31" s="1601">
        <v>13053.021826850001</v>
      </c>
      <c r="F31" s="1602">
        <v>835.6584786799995</v>
      </c>
      <c r="G31" s="1659"/>
      <c r="H31" s="1601">
        <v>10.164416704339272</v>
      </c>
      <c r="I31" s="1600">
        <v>1569.1847209200005</v>
      </c>
      <c r="J31" s="1601"/>
      <c r="K31" s="1604">
        <v>13.66428926538594</v>
      </c>
    </row>
    <row r="32" spans="1:11" ht="16.5" customHeight="1">
      <c r="A32" s="1605" t="s">
        <v>363</v>
      </c>
      <c r="B32" s="1600">
        <v>4511.1489249</v>
      </c>
      <c r="C32" s="1600">
        <v>4109.28136646</v>
      </c>
      <c r="D32" s="1600">
        <v>5815.50033796</v>
      </c>
      <c r="E32" s="1601">
        <v>4504.378766650001</v>
      </c>
      <c r="F32" s="1602">
        <v>-401.8675584399998</v>
      </c>
      <c r="G32" s="1659"/>
      <c r="H32" s="1601">
        <v>-8.908319479807645</v>
      </c>
      <c r="I32" s="1600">
        <v>-1311.1215713099991</v>
      </c>
      <c r="J32" s="1601"/>
      <c r="K32" s="1604">
        <v>-22.545292668144235</v>
      </c>
    </row>
    <row r="33" spans="1:11" ht="16.5" customHeight="1">
      <c r="A33" s="1605" t="s">
        <v>364</v>
      </c>
      <c r="B33" s="1600">
        <v>11712.96260484</v>
      </c>
      <c r="C33" s="1600">
        <v>8589.155346000007</v>
      </c>
      <c r="D33" s="1600">
        <v>13286.890430659998</v>
      </c>
      <c r="E33" s="1601">
        <v>64143.318319160004</v>
      </c>
      <c r="F33" s="1602">
        <v>-3123.8072588399937</v>
      </c>
      <c r="G33" s="1659"/>
      <c r="H33" s="1601">
        <v>-26.66965962607259</v>
      </c>
      <c r="I33" s="1600">
        <v>50856.42788850001</v>
      </c>
      <c r="J33" s="1601"/>
      <c r="K33" s="1604">
        <v>382.75643314666684</v>
      </c>
    </row>
    <row r="34" spans="1:11" ht="16.5" customHeight="1">
      <c r="A34" s="1592" t="s">
        <v>365</v>
      </c>
      <c r="B34" s="1593">
        <v>23500.847746380023</v>
      </c>
      <c r="C34" s="1593">
        <v>75463.71243212002</v>
      </c>
      <c r="D34" s="1593">
        <v>33813.099451639944</v>
      </c>
      <c r="E34" s="1594">
        <v>82076.88945714007</v>
      </c>
      <c r="F34" s="1595">
        <v>51962.86468574</v>
      </c>
      <c r="G34" s="1657"/>
      <c r="H34" s="1594">
        <v>221.1105967177042</v>
      </c>
      <c r="I34" s="1593">
        <v>48263.79000550013</v>
      </c>
      <c r="J34" s="1594"/>
      <c r="K34" s="1598">
        <v>142.73695930929907</v>
      </c>
    </row>
    <row r="35" spans="1:11" ht="16.5" customHeight="1">
      <c r="A35" s="1592" t="s">
        <v>366</v>
      </c>
      <c r="B35" s="1593">
        <v>0</v>
      </c>
      <c r="C35" s="1593">
        <v>35000</v>
      </c>
      <c r="D35" s="1593">
        <v>60000</v>
      </c>
      <c r="E35" s="1594">
        <v>126150</v>
      </c>
      <c r="F35" s="1595">
        <v>35000</v>
      </c>
      <c r="G35" s="1657"/>
      <c r="H35" s="1594"/>
      <c r="I35" s="1593">
        <v>66150</v>
      </c>
      <c r="J35" s="1594"/>
      <c r="K35" s="1598">
        <v>110.25</v>
      </c>
    </row>
    <row r="36" spans="1:11" ht="16.5" customHeight="1">
      <c r="A36" s="1592" t="s">
        <v>367</v>
      </c>
      <c r="B36" s="1593">
        <v>20000</v>
      </c>
      <c r="C36" s="1593">
        <v>5000</v>
      </c>
      <c r="D36" s="1593">
        <v>5000</v>
      </c>
      <c r="E36" s="1594">
        <v>1000</v>
      </c>
      <c r="F36" s="1595">
        <v>-15000</v>
      </c>
      <c r="G36" s="1657"/>
      <c r="H36" s="1594">
        <v>-75</v>
      </c>
      <c r="I36" s="1593">
        <v>-4000</v>
      </c>
      <c r="J36" s="1594"/>
      <c r="K36" s="1598">
        <v>-80</v>
      </c>
    </row>
    <row r="37" spans="1:11" ht="16.5" customHeight="1">
      <c r="A37" s="1592" t="s">
        <v>368</v>
      </c>
      <c r="B37" s="1593">
        <v>7482.5004028799995</v>
      </c>
      <c r="C37" s="1593">
        <v>6870.02257979</v>
      </c>
      <c r="D37" s="1593">
        <v>5995.9684025999995</v>
      </c>
      <c r="E37" s="1594">
        <v>6012.666998119999</v>
      </c>
      <c r="F37" s="1595">
        <v>-612.4778230899992</v>
      </c>
      <c r="G37" s="1657"/>
      <c r="H37" s="1594">
        <v>-8.185469964749453</v>
      </c>
      <c r="I37" s="1593">
        <v>16.6985955199998</v>
      </c>
      <c r="J37" s="1594"/>
      <c r="K37" s="1598">
        <v>0.2784970566682586</v>
      </c>
    </row>
    <row r="38" spans="1:11" ht="16.5" customHeight="1">
      <c r="A38" s="1605" t="s">
        <v>369</v>
      </c>
      <c r="B38" s="1600">
        <v>28.992662880000115</v>
      </c>
      <c r="C38" s="1600">
        <v>16.86072978999996</v>
      </c>
      <c r="D38" s="1600">
        <v>8.809602600000382</v>
      </c>
      <c r="E38" s="1601">
        <v>42.311638119999884</v>
      </c>
      <c r="F38" s="1602">
        <v>-12.131933090000153</v>
      </c>
      <c r="G38" s="1659"/>
      <c r="H38" s="1601">
        <v>-41.84483895188901</v>
      </c>
      <c r="I38" s="1600">
        <v>33.5020355199995</v>
      </c>
      <c r="J38" s="1601"/>
      <c r="K38" s="1604">
        <v>380.28997494163985</v>
      </c>
    </row>
    <row r="39" spans="1:11" ht="16.5" customHeight="1">
      <c r="A39" s="1605" t="s">
        <v>370</v>
      </c>
      <c r="B39" s="1600">
        <v>0</v>
      </c>
      <c r="C39" s="1600">
        <v>0</v>
      </c>
      <c r="D39" s="1600">
        <v>0</v>
      </c>
      <c r="E39" s="1601">
        <v>0</v>
      </c>
      <c r="F39" s="1602">
        <v>0</v>
      </c>
      <c r="G39" s="1659"/>
      <c r="H39" s="1601"/>
      <c r="I39" s="1600">
        <v>0</v>
      </c>
      <c r="J39" s="1601"/>
      <c r="K39" s="1604"/>
    </row>
    <row r="40" spans="1:11" ht="16.5" customHeight="1">
      <c r="A40" s="1605" t="s">
        <v>371</v>
      </c>
      <c r="B40" s="1600">
        <v>0</v>
      </c>
      <c r="C40" s="1600">
        <v>0</v>
      </c>
      <c r="D40" s="1600">
        <v>0</v>
      </c>
      <c r="E40" s="1601">
        <v>0</v>
      </c>
      <c r="F40" s="1602">
        <v>0</v>
      </c>
      <c r="G40" s="1659"/>
      <c r="H40" s="1601"/>
      <c r="I40" s="1600">
        <v>0</v>
      </c>
      <c r="J40" s="1601"/>
      <c r="K40" s="1604"/>
    </row>
    <row r="41" spans="1:11" ht="16.5" customHeight="1">
      <c r="A41" s="1605" t="s">
        <v>372</v>
      </c>
      <c r="B41" s="1600">
        <v>0</v>
      </c>
      <c r="C41" s="1600">
        <v>0</v>
      </c>
      <c r="D41" s="1600">
        <v>0</v>
      </c>
      <c r="E41" s="1601">
        <v>0</v>
      </c>
      <c r="F41" s="1602">
        <v>0</v>
      </c>
      <c r="G41" s="1659"/>
      <c r="H41" s="1601"/>
      <c r="I41" s="1600">
        <v>0</v>
      </c>
      <c r="J41" s="1601"/>
      <c r="K41" s="1604"/>
    </row>
    <row r="42" spans="1:11" ht="16.5" customHeight="1">
      <c r="A42" s="1605" t="s">
        <v>373</v>
      </c>
      <c r="B42" s="1600">
        <v>0</v>
      </c>
      <c r="C42" s="1600">
        <v>0</v>
      </c>
      <c r="D42" s="1600">
        <v>0</v>
      </c>
      <c r="E42" s="1601">
        <v>0</v>
      </c>
      <c r="F42" s="1602">
        <v>0</v>
      </c>
      <c r="G42" s="1659"/>
      <c r="H42" s="1601"/>
      <c r="I42" s="1600">
        <v>0</v>
      </c>
      <c r="J42" s="1611"/>
      <c r="K42" s="1604"/>
    </row>
    <row r="43" spans="1:11" ht="16.5" customHeight="1">
      <c r="A43" s="1605" t="s">
        <v>374</v>
      </c>
      <c r="B43" s="1600">
        <v>3224.02026</v>
      </c>
      <c r="C43" s="1600">
        <v>2699.0242100000005</v>
      </c>
      <c r="D43" s="1600">
        <v>1961.8459999999998</v>
      </c>
      <c r="E43" s="1601">
        <v>1704.9612</v>
      </c>
      <c r="F43" s="1602">
        <v>-524.9960499999993</v>
      </c>
      <c r="G43" s="1659"/>
      <c r="H43" s="1601">
        <v>-16.28389425815827</v>
      </c>
      <c r="I43" s="1600">
        <v>-256.8847999999998</v>
      </c>
      <c r="J43" s="1611"/>
      <c r="K43" s="1604">
        <v>-13.09403490386095</v>
      </c>
    </row>
    <row r="44" spans="1:11" ht="16.5" customHeight="1">
      <c r="A44" s="1605" t="s">
        <v>375</v>
      </c>
      <c r="B44" s="1600">
        <v>4229.48748</v>
      </c>
      <c r="C44" s="1600">
        <v>4154.13764</v>
      </c>
      <c r="D44" s="1600">
        <v>4025.3127999999997</v>
      </c>
      <c r="E44" s="1601">
        <v>4265.39416</v>
      </c>
      <c r="F44" s="1602">
        <v>-75.34983999999986</v>
      </c>
      <c r="G44" s="1659"/>
      <c r="H44" s="1601">
        <v>-1.7815359510178728</v>
      </c>
      <c r="I44" s="1600">
        <v>240.08136000000013</v>
      </c>
      <c r="J44" s="1611"/>
      <c r="K44" s="1604">
        <v>5.9642907751169085</v>
      </c>
    </row>
    <row r="45" spans="1:11" ht="16.5" customHeight="1">
      <c r="A45" s="1605" t="s">
        <v>376</v>
      </c>
      <c r="B45" s="1600">
        <v>0</v>
      </c>
      <c r="C45" s="1600">
        <v>0</v>
      </c>
      <c r="D45" s="1600">
        <v>0</v>
      </c>
      <c r="E45" s="1601">
        <v>0</v>
      </c>
      <c r="F45" s="1602">
        <v>0</v>
      </c>
      <c r="G45" s="1659"/>
      <c r="H45" s="1601"/>
      <c r="I45" s="1600">
        <v>0</v>
      </c>
      <c r="J45" s="1601"/>
      <c r="K45" s="1604"/>
    </row>
    <row r="46" spans="1:11" ht="16.5" customHeight="1">
      <c r="A46" s="1592" t="s">
        <v>377</v>
      </c>
      <c r="B46" s="1593">
        <v>110775.1334171</v>
      </c>
      <c r="C46" s="1593">
        <v>116321.88442748</v>
      </c>
      <c r="D46" s="1593">
        <v>118248.21110223001</v>
      </c>
      <c r="E46" s="1594">
        <v>140676.33265780998</v>
      </c>
      <c r="F46" s="1595">
        <v>5546.751010380001</v>
      </c>
      <c r="G46" s="1657"/>
      <c r="H46" s="1594">
        <v>5.007216727507698</v>
      </c>
      <c r="I46" s="1593">
        <v>22428.12155557997</v>
      </c>
      <c r="J46" s="1667"/>
      <c r="K46" s="1598">
        <v>18.966985924370576</v>
      </c>
    </row>
    <row r="47" spans="1:11" ht="16.5" customHeight="1" thickBot="1">
      <c r="A47" s="1622" t="s">
        <v>378</v>
      </c>
      <c r="B47" s="1623">
        <v>56927.91942485</v>
      </c>
      <c r="C47" s="1623">
        <v>36553.51536068</v>
      </c>
      <c r="D47" s="1623">
        <v>41026.11271979989</v>
      </c>
      <c r="E47" s="1624">
        <v>49753.21520843997</v>
      </c>
      <c r="F47" s="1625">
        <v>-20374.404064169998</v>
      </c>
      <c r="G47" s="1668"/>
      <c r="H47" s="1624">
        <v>-35.78982732904204</v>
      </c>
      <c r="I47" s="1623">
        <v>8727.102488640085</v>
      </c>
      <c r="J47" s="1669"/>
      <c r="K47" s="1626">
        <v>21.272067739501527</v>
      </c>
    </row>
    <row r="48" spans="1:11" ht="16.5" customHeight="1" thickTop="1">
      <c r="A48" s="1634" t="s">
        <v>332</v>
      </c>
      <c r="B48" s="1576"/>
      <c r="C48" s="1576"/>
      <c r="D48" s="1629"/>
      <c r="E48" s="1629"/>
      <c r="F48" s="1629"/>
      <c r="G48" s="1629"/>
      <c r="H48" s="1629"/>
      <c r="I48" s="1629"/>
      <c r="J48" s="1629"/>
      <c r="K48" s="1629"/>
    </row>
    <row r="49" spans="1:11" ht="16.5" customHeight="1">
      <c r="A49" s="1670" t="s">
        <v>333</v>
      </c>
      <c r="B49" s="1576"/>
      <c r="C49" s="1576"/>
      <c r="D49" s="1629"/>
      <c r="E49" s="1629"/>
      <c r="F49" s="1629"/>
      <c r="G49" s="1629"/>
      <c r="H49" s="1629"/>
      <c r="I49" s="1629"/>
      <c r="J49" s="1629"/>
      <c r="K49" s="1629"/>
    </row>
    <row r="50" spans="1:11" ht="16.5" customHeight="1">
      <c r="A50" s="1636" t="s">
        <v>379</v>
      </c>
      <c r="B50" s="1639">
        <v>586270.43250768</v>
      </c>
      <c r="C50" s="1639">
        <v>611218.40278739</v>
      </c>
      <c r="D50" s="1639">
        <v>720687.9222543997</v>
      </c>
      <c r="E50" s="1639">
        <v>866425.9779886398</v>
      </c>
      <c r="F50" s="1639">
        <v>20775.13381371002</v>
      </c>
      <c r="G50" s="1671" t="s">
        <v>304</v>
      </c>
      <c r="H50" s="1639">
        <v>3.5436093416561425</v>
      </c>
      <c r="I50" s="1639">
        <v>121910.0156641901</v>
      </c>
      <c r="J50" s="1671" t="s">
        <v>305</v>
      </c>
      <c r="K50" s="1639">
        <v>16.915784474761377</v>
      </c>
    </row>
    <row r="51" spans="1:11" ht="16.5" customHeight="1">
      <c r="A51" s="1636" t="s">
        <v>380</v>
      </c>
      <c r="B51" s="1639">
        <v>-149676.25403579004</v>
      </c>
      <c r="C51" s="1639">
        <v>-208688.05638181005</v>
      </c>
      <c r="D51" s="1639">
        <v>-197789.45345592985</v>
      </c>
      <c r="E51" s="1639">
        <v>-340032.17235198</v>
      </c>
      <c r="F51" s="1639">
        <v>-54838.96588002001</v>
      </c>
      <c r="G51" s="1671" t="s">
        <v>304</v>
      </c>
      <c r="H51" s="1639">
        <v>36.638387453835605</v>
      </c>
      <c r="I51" s="1639">
        <v>-118414.67882600015</v>
      </c>
      <c r="J51" s="1671" t="s">
        <v>305</v>
      </c>
      <c r="K51" s="1639">
        <v>59.86905608816222</v>
      </c>
    </row>
    <row r="52" spans="1:11" ht="16.5" customHeight="1">
      <c r="A52" s="1636" t="s">
        <v>381</v>
      </c>
      <c r="B52" s="1639">
        <v>156104.43677516</v>
      </c>
      <c r="C52" s="1639">
        <v>161914.07349865</v>
      </c>
      <c r="D52" s="1639">
        <v>192915.04815581988</v>
      </c>
      <c r="E52" s="1639">
        <v>282741.8863825099</v>
      </c>
      <c r="F52" s="1639">
        <v>1636.8002574899992</v>
      </c>
      <c r="G52" s="1671" t="s">
        <v>304</v>
      </c>
      <c r="H52" s="1639">
        <v>1.048528979254774</v>
      </c>
      <c r="I52" s="1639">
        <v>65998.79815664001</v>
      </c>
      <c r="J52" s="1671" t="s">
        <v>305</v>
      </c>
      <c r="K52" s="1639">
        <v>34.21132710359223</v>
      </c>
    </row>
    <row r="53" spans="1:11" ht="16.5" customHeight="1">
      <c r="A53" s="1672" t="s">
        <v>382</v>
      </c>
      <c r="B53" s="1673">
        <v>4172.836465999996</v>
      </c>
      <c r="C53" s="1674" t="s">
        <v>330</v>
      </c>
      <c r="D53" s="1639"/>
      <c r="E53" s="1639"/>
      <c r="F53" s="1639"/>
      <c r="G53" s="1639"/>
      <c r="H53" s="1639"/>
      <c r="I53" s="1639"/>
      <c r="J53" s="1639"/>
      <c r="K53" s="1639"/>
    </row>
    <row r="54" spans="1:11" ht="16.5" customHeight="1">
      <c r="A54" s="1672" t="s">
        <v>383</v>
      </c>
      <c r="B54" s="1673">
        <v>23828.040070050003</v>
      </c>
      <c r="C54" s="1636" t="s">
        <v>330</v>
      </c>
      <c r="D54" s="1639"/>
      <c r="E54" s="1639"/>
      <c r="F54" s="1639"/>
      <c r="G54" s="1639"/>
      <c r="H54" s="1639"/>
      <c r="I54" s="1639"/>
      <c r="J54" s="1639"/>
      <c r="K54" s="163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E16" sqref="E16"/>
    </sheetView>
  </sheetViews>
  <sheetFormatPr defaultColWidth="11.00390625" defaultRowHeight="16.5" customHeight="1"/>
  <cols>
    <col min="1" max="1" width="46.7109375" style="417" bestFit="1" customWidth="1"/>
    <col min="2" max="2" width="10.57421875" style="417" bestFit="1" customWidth="1"/>
    <col min="3" max="3" width="11.421875" style="417" bestFit="1" customWidth="1"/>
    <col min="4" max="5" width="10.7109375" style="417" bestFit="1" customWidth="1"/>
    <col min="6" max="6" width="9.28125" style="417" bestFit="1" customWidth="1"/>
    <col min="7" max="7" width="2.421875" style="417" bestFit="1" customWidth="1"/>
    <col min="8" max="8" width="7.7109375" style="417" bestFit="1" customWidth="1"/>
    <col min="9" max="9" width="10.7109375" style="417" customWidth="1"/>
    <col min="10" max="10" width="2.140625" style="417" customWidth="1"/>
    <col min="11" max="11" width="7.7109375" style="417" bestFit="1" customWidth="1"/>
    <col min="12" max="16384" width="11.00390625" style="388" customWidth="1"/>
  </cols>
  <sheetData>
    <row r="1" spans="1:11" ht="12.75">
      <c r="A1" s="1899" t="s">
        <v>602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0" t="s">
        <v>33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2:11" ht="16.5" customHeight="1" thickBot="1">
      <c r="B3" s="389"/>
      <c r="C3" s="389"/>
      <c r="D3" s="389"/>
      <c r="E3" s="389"/>
      <c r="I3" s="1918" t="s">
        <v>99</v>
      </c>
      <c r="J3" s="1918"/>
      <c r="K3" s="1918"/>
    </row>
    <row r="4" spans="1:11" ht="13.5" thickTop="1">
      <c r="A4" s="391"/>
      <c r="B4" s="419">
        <v>2014</v>
      </c>
      <c r="C4" s="419">
        <v>2014</v>
      </c>
      <c r="D4" s="419">
        <v>2015</v>
      </c>
      <c r="E4" s="420">
        <v>2015</v>
      </c>
      <c r="F4" s="1919" t="s">
        <v>296</v>
      </c>
      <c r="G4" s="1920"/>
      <c r="H4" s="1920"/>
      <c r="I4" s="1920"/>
      <c r="J4" s="1920"/>
      <c r="K4" s="1921"/>
    </row>
    <row r="5" spans="1:11" ht="12.75">
      <c r="A5" s="421" t="s">
        <v>337</v>
      </c>
      <c r="B5" s="433" t="s">
        <v>298</v>
      </c>
      <c r="C5" s="433" t="s">
        <v>299</v>
      </c>
      <c r="D5" s="433" t="s">
        <v>300</v>
      </c>
      <c r="E5" s="434" t="s">
        <v>301</v>
      </c>
      <c r="F5" s="1922" t="s">
        <v>57</v>
      </c>
      <c r="G5" s="1923"/>
      <c r="H5" s="1924"/>
      <c r="I5" s="435"/>
      <c r="J5" s="392" t="s">
        <v>58</v>
      </c>
      <c r="K5" s="436"/>
    </row>
    <row r="6" spans="1:11" ht="12.75">
      <c r="A6" s="421"/>
      <c r="B6" s="433"/>
      <c r="C6" s="433"/>
      <c r="D6" s="433"/>
      <c r="E6" s="434"/>
      <c r="F6" s="423" t="s">
        <v>101</v>
      </c>
      <c r="G6" s="424" t="s">
        <v>37</v>
      </c>
      <c r="H6" s="425" t="s">
        <v>302</v>
      </c>
      <c r="I6" s="422" t="s">
        <v>101</v>
      </c>
      <c r="J6" s="424" t="s">
        <v>37</v>
      </c>
      <c r="K6" s="426" t="s">
        <v>302</v>
      </c>
    </row>
    <row r="7" spans="1:11" ht="16.5" customHeight="1">
      <c r="A7" s="393" t="s">
        <v>384</v>
      </c>
      <c r="B7" s="394">
        <v>1406769.5015122239</v>
      </c>
      <c r="C7" s="394">
        <v>1466125.7359906302</v>
      </c>
      <c r="D7" s="394">
        <v>1688829.864876353</v>
      </c>
      <c r="E7" s="395">
        <v>1767293.441302919</v>
      </c>
      <c r="F7" s="396">
        <v>59356.234478406375</v>
      </c>
      <c r="G7" s="427"/>
      <c r="H7" s="395">
        <v>4.219329066673729</v>
      </c>
      <c r="I7" s="394">
        <v>78463.57642656611</v>
      </c>
      <c r="J7" s="428"/>
      <c r="K7" s="397">
        <v>4.646032028354187</v>
      </c>
    </row>
    <row r="8" spans="1:11" ht="16.5" customHeight="1">
      <c r="A8" s="398" t="s">
        <v>385</v>
      </c>
      <c r="B8" s="399">
        <v>129689.17799381667</v>
      </c>
      <c r="C8" s="399">
        <v>122554.22988425715</v>
      </c>
      <c r="D8" s="399">
        <v>159289.9815738324</v>
      </c>
      <c r="E8" s="400">
        <v>158632.67903786126</v>
      </c>
      <c r="F8" s="401">
        <v>-7134.948109559526</v>
      </c>
      <c r="G8" s="429"/>
      <c r="H8" s="400">
        <v>-5.501575551585118</v>
      </c>
      <c r="I8" s="399">
        <v>-657.3025359711319</v>
      </c>
      <c r="J8" s="400"/>
      <c r="K8" s="402">
        <v>-0.41264524578180456</v>
      </c>
    </row>
    <row r="9" spans="1:11" ht="16.5" customHeight="1">
      <c r="A9" s="398" t="s">
        <v>386</v>
      </c>
      <c r="B9" s="399">
        <v>115579.68382602921</v>
      </c>
      <c r="C9" s="399">
        <v>103028.08558875424</v>
      </c>
      <c r="D9" s="399">
        <v>141377.34382764096</v>
      </c>
      <c r="E9" s="400">
        <v>138517.52466097396</v>
      </c>
      <c r="F9" s="401">
        <v>-12551.598237274971</v>
      </c>
      <c r="G9" s="429"/>
      <c r="H9" s="400">
        <v>-10.859692483817193</v>
      </c>
      <c r="I9" s="399">
        <v>-2859.8191666670027</v>
      </c>
      <c r="J9" s="400"/>
      <c r="K9" s="402">
        <v>-2.0228270593013318</v>
      </c>
    </row>
    <row r="10" spans="1:11" ht="16.5" customHeight="1">
      <c r="A10" s="398" t="s">
        <v>387</v>
      </c>
      <c r="B10" s="399">
        <v>14109.494167787452</v>
      </c>
      <c r="C10" s="399">
        <v>19526.144295502905</v>
      </c>
      <c r="D10" s="399">
        <v>17912.63774619143</v>
      </c>
      <c r="E10" s="400">
        <v>20115.1543768873</v>
      </c>
      <c r="F10" s="401">
        <v>5416.650127715453</v>
      </c>
      <c r="G10" s="429"/>
      <c r="H10" s="400">
        <v>38.390108555995475</v>
      </c>
      <c r="I10" s="399">
        <v>2202.516630695871</v>
      </c>
      <c r="J10" s="400"/>
      <c r="K10" s="402">
        <v>12.29588105282913</v>
      </c>
    </row>
    <row r="11" spans="1:11" ht="16.5" customHeight="1">
      <c r="A11" s="398" t="s">
        <v>388</v>
      </c>
      <c r="B11" s="399">
        <v>589705.9177744807</v>
      </c>
      <c r="C11" s="399">
        <v>625010.4155375229</v>
      </c>
      <c r="D11" s="399">
        <v>712471.2039690608</v>
      </c>
      <c r="E11" s="400">
        <v>766608.6004919595</v>
      </c>
      <c r="F11" s="401">
        <v>35304.49776304222</v>
      </c>
      <c r="G11" s="429"/>
      <c r="H11" s="400">
        <v>5.986797266047381</v>
      </c>
      <c r="I11" s="399">
        <v>54137.39652289869</v>
      </c>
      <c r="J11" s="400"/>
      <c r="K11" s="402">
        <v>7.598538189516726</v>
      </c>
    </row>
    <row r="12" spans="1:11" ht="16.5" customHeight="1">
      <c r="A12" s="398" t="s">
        <v>386</v>
      </c>
      <c r="B12" s="399">
        <v>580319.7405492043</v>
      </c>
      <c r="C12" s="399">
        <v>615005.3644484299</v>
      </c>
      <c r="D12" s="399">
        <v>702459.3874338878</v>
      </c>
      <c r="E12" s="400">
        <v>753349.1504172364</v>
      </c>
      <c r="F12" s="401">
        <v>34685.62389922561</v>
      </c>
      <c r="G12" s="429"/>
      <c r="H12" s="400">
        <v>5.976985009401843</v>
      </c>
      <c r="I12" s="399">
        <v>50889.76298334857</v>
      </c>
      <c r="J12" s="400"/>
      <c r="K12" s="402">
        <v>7.244513190897897</v>
      </c>
    </row>
    <row r="13" spans="1:11" ht="16.5" customHeight="1">
      <c r="A13" s="398" t="s">
        <v>387</v>
      </c>
      <c r="B13" s="399">
        <v>9386.177225276386</v>
      </c>
      <c r="C13" s="399">
        <v>10005.051089092985</v>
      </c>
      <c r="D13" s="399">
        <v>10011.816535172982</v>
      </c>
      <c r="E13" s="400">
        <v>13259.450074723052</v>
      </c>
      <c r="F13" s="401">
        <v>618.8738638165996</v>
      </c>
      <c r="G13" s="429"/>
      <c r="H13" s="400">
        <v>6.593460244390135</v>
      </c>
      <c r="I13" s="399">
        <v>3247.63353955007</v>
      </c>
      <c r="J13" s="400"/>
      <c r="K13" s="402">
        <v>32.438004912901235</v>
      </c>
    </row>
    <row r="14" spans="1:11" ht="16.5" customHeight="1">
      <c r="A14" s="398" t="s">
        <v>389</v>
      </c>
      <c r="B14" s="399">
        <v>452941.93633577344</v>
      </c>
      <c r="C14" s="399">
        <v>467638.99435621384</v>
      </c>
      <c r="D14" s="399">
        <v>509201.11750868295</v>
      </c>
      <c r="E14" s="400">
        <v>517804.31163444754</v>
      </c>
      <c r="F14" s="401">
        <v>14697.058020440396</v>
      </c>
      <c r="G14" s="429"/>
      <c r="H14" s="400">
        <v>3.244799573944776</v>
      </c>
      <c r="I14" s="399">
        <v>8603.194125764596</v>
      </c>
      <c r="J14" s="400"/>
      <c r="K14" s="402">
        <v>1.6895473772439027</v>
      </c>
    </row>
    <row r="15" spans="1:11" ht="16.5" customHeight="1">
      <c r="A15" s="398" t="s">
        <v>386</v>
      </c>
      <c r="B15" s="399">
        <v>424742.3652231101</v>
      </c>
      <c r="C15" s="399">
        <v>442802.2113417</v>
      </c>
      <c r="D15" s="399">
        <v>489602.7672653801</v>
      </c>
      <c r="E15" s="400">
        <v>497523.1413710357</v>
      </c>
      <c r="F15" s="401">
        <v>18059.84611858992</v>
      </c>
      <c r="G15" s="429"/>
      <c r="H15" s="400">
        <v>4.251953089045729</v>
      </c>
      <c r="I15" s="399">
        <v>7920.374105655588</v>
      </c>
      <c r="J15" s="400"/>
      <c r="K15" s="402">
        <v>1.6177143258184437</v>
      </c>
    </row>
    <row r="16" spans="1:11" ht="16.5" customHeight="1">
      <c r="A16" s="398" t="s">
        <v>387</v>
      </c>
      <c r="B16" s="399">
        <v>28199.571112663358</v>
      </c>
      <c r="C16" s="399">
        <v>24836.78301451384</v>
      </c>
      <c r="D16" s="399">
        <v>19598.350243302797</v>
      </c>
      <c r="E16" s="400">
        <v>20281.17026341185</v>
      </c>
      <c r="F16" s="401">
        <v>-3362.788098149518</v>
      </c>
      <c r="G16" s="429"/>
      <c r="H16" s="400">
        <v>-11.924961853903577</v>
      </c>
      <c r="I16" s="399">
        <v>682.8200201090513</v>
      </c>
      <c r="J16" s="400"/>
      <c r="K16" s="402">
        <v>3.484068871268317</v>
      </c>
    </row>
    <row r="17" spans="1:11" ht="16.5" customHeight="1">
      <c r="A17" s="398" t="s">
        <v>390</v>
      </c>
      <c r="B17" s="399">
        <v>223381.38271278306</v>
      </c>
      <c r="C17" s="399">
        <v>238241.85536882654</v>
      </c>
      <c r="D17" s="399">
        <v>295717.3649716541</v>
      </c>
      <c r="E17" s="400">
        <v>311506.2365197807</v>
      </c>
      <c r="F17" s="401">
        <v>14860.47265604348</v>
      </c>
      <c r="G17" s="429"/>
      <c r="H17" s="400">
        <v>6.652511715871425</v>
      </c>
      <c r="I17" s="399">
        <v>15788.871548126626</v>
      </c>
      <c r="J17" s="400"/>
      <c r="K17" s="402">
        <v>5.3391763279238145</v>
      </c>
    </row>
    <row r="18" spans="1:11" ht="16.5" customHeight="1">
      <c r="A18" s="398" t="s">
        <v>386</v>
      </c>
      <c r="B18" s="399">
        <v>195023.93855927695</v>
      </c>
      <c r="C18" s="399">
        <v>200319.67865927346</v>
      </c>
      <c r="D18" s="399">
        <v>248844.5470217187</v>
      </c>
      <c r="E18" s="400">
        <v>258414.10526078698</v>
      </c>
      <c r="F18" s="401">
        <v>5295.740099996503</v>
      </c>
      <c r="G18" s="429"/>
      <c r="H18" s="400">
        <v>2.7154308025560043</v>
      </c>
      <c r="I18" s="399">
        <v>9569.558239068283</v>
      </c>
      <c r="J18" s="400"/>
      <c r="K18" s="402">
        <v>3.8455969212912144</v>
      </c>
    </row>
    <row r="19" spans="1:11" ht="16.5" customHeight="1">
      <c r="A19" s="398" t="s">
        <v>387</v>
      </c>
      <c r="B19" s="399">
        <v>28357.444153506094</v>
      </c>
      <c r="C19" s="399">
        <v>37922.176709553096</v>
      </c>
      <c r="D19" s="399">
        <v>46872.81794993539</v>
      </c>
      <c r="E19" s="400">
        <v>53092.13125899375</v>
      </c>
      <c r="F19" s="401">
        <v>9564.732556047002</v>
      </c>
      <c r="G19" s="429"/>
      <c r="H19" s="400">
        <v>33.72917708757764</v>
      </c>
      <c r="I19" s="399">
        <v>6219.313309058365</v>
      </c>
      <c r="J19" s="400"/>
      <c r="K19" s="402">
        <v>13.26848604600897</v>
      </c>
    </row>
    <row r="20" spans="1:11" ht="16.5" customHeight="1">
      <c r="A20" s="398" t="s">
        <v>391</v>
      </c>
      <c r="B20" s="399">
        <v>11051.086695369997</v>
      </c>
      <c r="C20" s="399">
        <v>12680.240843810005</v>
      </c>
      <c r="D20" s="399">
        <v>12150.19685312301</v>
      </c>
      <c r="E20" s="400">
        <v>12741.61361887</v>
      </c>
      <c r="F20" s="401">
        <v>1629.1541484400077</v>
      </c>
      <c r="G20" s="429"/>
      <c r="H20" s="400">
        <v>14.742026674377318</v>
      </c>
      <c r="I20" s="399">
        <v>591.4167657469898</v>
      </c>
      <c r="J20" s="400"/>
      <c r="K20" s="402">
        <v>4.8675488380665675</v>
      </c>
    </row>
    <row r="21" spans="1:11" ht="16.5" customHeight="1">
      <c r="A21" s="393" t="s">
        <v>392</v>
      </c>
      <c r="B21" s="394">
        <v>1932.98868759</v>
      </c>
      <c r="C21" s="394">
        <v>986.56361345</v>
      </c>
      <c r="D21" s="394">
        <v>3261.50328125</v>
      </c>
      <c r="E21" s="395">
        <v>1367.38893558</v>
      </c>
      <c r="F21" s="396">
        <v>-946.4250741399999</v>
      </c>
      <c r="G21" s="427"/>
      <c r="H21" s="395">
        <v>-48.96174924437753</v>
      </c>
      <c r="I21" s="394">
        <v>-1894.11434567</v>
      </c>
      <c r="J21" s="395"/>
      <c r="K21" s="397">
        <v>-58.07488701786815</v>
      </c>
    </row>
    <row r="22" spans="1:11" ht="16.5" customHeight="1">
      <c r="A22" s="393" t="s">
        <v>393</v>
      </c>
      <c r="B22" s="394">
        <v>4.119</v>
      </c>
      <c r="C22" s="394">
        <v>32.87795214</v>
      </c>
      <c r="D22" s="394">
        <v>0</v>
      </c>
      <c r="E22" s="395">
        <v>0</v>
      </c>
      <c r="F22" s="396">
        <v>28.758952139999998</v>
      </c>
      <c r="G22" s="427"/>
      <c r="H22" s="395"/>
      <c r="I22" s="394">
        <v>0</v>
      </c>
      <c r="J22" s="395"/>
      <c r="K22" s="397"/>
    </row>
    <row r="23" spans="1:11" ht="16.5" customHeight="1">
      <c r="A23" s="437" t="s">
        <v>394</v>
      </c>
      <c r="B23" s="394">
        <v>348672.1139714704</v>
      </c>
      <c r="C23" s="394">
        <v>375540.31324865075</v>
      </c>
      <c r="D23" s="394">
        <v>383714.93003354454</v>
      </c>
      <c r="E23" s="395">
        <v>420433.00741431746</v>
      </c>
      <c r="F23" s="396">
        <v>26868.199277180363</v>
      </c>
      <c r="G23" s="427"/>
      <c r="H23" s="395">
        <v>7.70586410571934</v>
      </c>
      <c r="I23" s="394">
        <v>36718.07738077291</v>
      </c>
      <c r="J23" s="395"/>
      <c r="K23" s="397">
        <v>9.569103130170879</v>
      </c>
    </row>
    <row r="24" spans="1:11" ht="16.5" customHeight="1">
      <c r="A24" s="438" t="s">
        <v>395</v>
      </c>
      <c r="B24" s="399">
        <v>129485.04956404002</v>
      </c>
      <c r="C24" s="399">
        <v>135241.44836147001</v>
      </c>
      <c r="D24" s="399">
        <v>141598.56429523998</v>
      </c>
      <c r="E24" s="400">
        <v>145012.82432605996</v>
      </c>
      <c r="F24" s="401">
        <v>5756.398797429996</v>
      </c>
      <c r="G24" s="429"/>
      <c r="H24" s="400">
        <v>4.445608830371593</v>
      </c>
      <c r="I24" s="399">
        <v>3414.2600308199762</v>
      </c>
      <c r="J24" s="400"/>
      <c r="K24" s="402">
        <v>2.4112250345286523</v>
      </c>
    </row>
    <row r="25" spans="1:11" ht="16.5" customHeight="1">
      <c r="A25" s="438" t="s">
        <v>396</v>
      </c>
      <c r="B25" s="399">
        <v>68466.47765642044</v>
      </c>
      <c r="C25" s="399">
        <v>89753.11448491039</v>
      </c>
      <c r="D25" s="399">
        <v>80937.461259951</v>
      </c>
      <c r="E25" s="400">
        <v>112525.53884076275</v>
      </c>
      <c r="F25" s="401">
        <v>21286.63682848995</v>
      </c>
      <c r="G25" s="429"/>
      <c r="H25" s="400">
        <v>31.09059726324887</v>
      </c>
      <c r="I25" s="399">
        <v>31588.077580811747</v>
      </c>
      <c r="J25" s="400"/>
      <c r="K25" s="402">
        <v>39.027759320691686</v>
      </c>
    </row>
    <row r="26" spans="1:11" ht="16.5" customHeight="1">
      <c r="A26" s="438" t="s">
        <v>397</v>
      </c>
      <c r="B26" s="399">
        <v>150720.5867510099</v>
      </c>
      <c r="C26" s="399">
        <v>150545.75040227032</v>
      </c>
      <c r="D26" s="399">
        <v>161178.90447835356</v>
      </c>
      <c r="E26" s="400">
        <v>162894.64424749478</v>
      </c>
      <c r="F26" s="401">
        <v>-174.83634873956908</v>
      </c>
      <c r="G26" s="429"/>
      <c r="H26" s="400">
        <v>-0.11600031058026491</v>
      </c>
      <c r="I26" s="399">
        <v>1715.7397691412189</v>
      </c>
      <c r="J26" s="400"/>
      <c r="K26" s="402">
        <v>1.0644940010568467</v>
      </c>
    </row>
    <row r="27" spans="1:11" ht="16.5" customHeight="1">
      <c r="A27" s="439" t="s">
        <v>398</v>
      </c>
      <c r="B27" s="440">
        <v>1757378.7231712842</v>
      </c>
      <c r="C27" s="440">
        <v>1842685.490804871</v>
      </c>
      <c r="D27" s="440">
        <v>2075806.2981911474</v>
      </c>
      <c r="E27" s="441">
        <v>2189093.8376528164</v>
      </c>
      <c r="F27" s="442">
        <v>85306.76763358689</v>
      </c>
      <c r="G27" s="443"/>
      <c r="H27" s="441">
        <v>4.854205101541587</v>
      </c>
      <c r="I27" s="440">
        <v>113287.53946166905</v>
      </c>
      <c r="J27" s="441"/>
      <c r="K27" s="444">
        <v>5.457519786908226</v>
      </c>
    </row>
    <row r="28" spans="1:11" ht="16.5" customHeight="1">
      <c r="A28" s="393" t="s">
        <v>399</v>
      </c>
      <c r="B28" s="394">
        <v>286916.3921421314</v>
      </c>
      <c r="C28" s="394">
        <v>253850.7824728974</v>
      </c>
      <c r="D28" s="394">
        <v>353446.9954428044</v>
      </c>
      <c r="E28" s="395">
        <v>291778.0527087515</v>
      </c>
      <c r="F28" s="396">
        <v>-33065.60966923399</v>
      </c>
      <c r="G28" s="427"/>
      <c r="H28" s="395">
        <v>-11.524475622450353</v>
      </c>
      <c r="I28" s="394">
        <v>-61668.94273405289</v>
      </c>
      <c r="J28" s="395"/>
      <c r="K28" s="397">
        <v>-17.44786163956295</v>
      </c>
    </row>
    <row r="29" spans="1:11" ht="16.5" customHeight="1">
      <c r="A29" s="398" t="s">
        <v>400</v>
      </c>
      <c r="B29" s="399">
        <v>41129.87280457899</v>
      </c>
      <c r="C29" s="399">
        <v>36509.57158103901</v>
      </c>
      <c r="D29" s="399">
        <v>47292.02360718001</v>
      </c>
      <c r="E29" s="400">
        <v>45830.58580118</v>
      </c>
      <c r="F29" s="401">
        <v>-4620.30122353998</v>
      </c>
      <c r="G29" s="429"/>
      <c r="H29" s="400">
        <v>-11.233443987275356</v>
      </c>
      <c r="I29" s="399">
        <v>-1461.437806000009</v>
      </c>
      <c r="J29" s="400"/>
      <c r="K29" s="402">
        <v>-3.0902416401951753</v>
      </c>
    </row>
    <row r="30" spans="1:11" ht="16.5" customHeight="1">
      <c r="A30" s="398" t="s">
        <v>401</v>
      </c>
      <c r="B30" s="399">
        <v>156213.95132914</v>
      </c>
      <c r="C30" s="399">
        <v>114560.16606536</v>
      </c>
      <c r="D30" s="399">
        <v>192239.16817545</v>
      </c>
      <c r="E30" s="400">
        <v>109537.62486175007</v>
      </c>
      <c r="F30" s="401">
        <v>-41653.785263779995</v>
      </c>
      <c r="G30" s="429"/>
      <c r="H30" s="400">
        <v>-26.664574392600965</v>
      </c>
      <c r="I30" s="399">
        <v>-82701.54331369993</v>
      </c>
      <c r="J30" s="400"/>
      <c r="K30" s="402">
        <v>-43.0201316925285</v>
      </c>
    </row>
    <row r="31" spans="1:11" ht="16.5" customHeight="1">
      <c r="A31" s="398" t="s">
        <v>402</v>
      </c>
      <c r="B31" s="399">
        <v>788.6985832094999</v>
      </c>
      <c r="C31" s="399">
        <v>1695.7538585470002</v>
      </c>
      <c r="D31" s="399">
        <v>1336.9384950544995</v>
      </c>
      <c r="E31" s="400">
        <v>1921.2837190625003</v>
      </c>
      <c r="F31" s="401">
        <v>907.0552753375002</v>
      </c>
      <c r="G31" s="429"/>
      <c r="H31" s="400">
        <v>115.00658104980536</v>
      </c>
      <c r="I31" s="399">
        <v>584.3452240080007</v>
      </c>
      <c r="J31" s="400"/>
      <c r="K31" s="402">
        <v>43.707711773545746</v>
      </c>
    </row>
    <row r="32" spans="1:11" ht="16.5" customHeight="1">
      <c r="A32" s="398" t="s">
        <v>403</v>
      </c>
      <c r="B32" s="399">
        <v>88693.80612722292</v>
      </c>
      <c r="C32" s="399">
        <v>100631.34232307143</v>
      </c>
      <c r="D32" s="399">
        <v>112504.7731455499</v>
      </c>
      <c r="E32" s="400">
        <v>134017.48633161894</v>
      </c>
      <c r="F32" s="401">
        <v>11937.536195848501</v>
      </c>
      <c r="G32" s="429"/>
      <c r="H32" s="400">
        <v>13.45926701885499</v>
      </c>
      <c r="I32" s="399">
        <v>21512.713186069042</v>
      </c>
      <c r="J32" s="400"/>
      <c r="K32" s="402">
        <v>19.121600430443582</v>
      </c>
    </row>
    <row r="33" spans="1:11" ht="16.5" customHeight="1">
      <c r="A33" s="398" t="s">
        <v>404</v>
      </c>
      <c r="B33" s="399">
        <v>90.06329798</v>
      </c>
      <c r="C33" s="399">
        <v>453.94864487999996</v>
      </c>
      <c r="D33" s="399">
        <v>74.09201957000002</v>
      </c>
      <c r="E33" s="400">
        <v>471.07199513999996</v>
      </c>
      <c r="F33" s="401">
        <v>363.88534689999994</v>
      </c>
      <c r="G33" s="429"/>
      <c r="H33" s="400">
        <v>404.0328913791348</v>
      </c>
      <c r="I33" s="399">
        <v>396.97997556999997</v>
      </c>
      <c r="J33" s="400"/>
      <c r="K33" s="402">
        <v>535.7931635200531</v>
      </c>
    </row>
    <row r="34" spans="1:11" ht="16.5" customHeight="1">
      <c r="A34" s="430" t="s">
        <v>405</v>
      </c>
      <c r="B34" s="394">
        <v>1313333.350838007</v>
      </c>
      <c r="C34" s="394">
        <v>1413960.0748002995</v>
      </c>
      <c r="D34" s="394">
        <v>1542634.927148163</v>
      </c>
      <c r="E34" s="395">
        <v>1584726.4266290953</v>
      </c>
      <c r="F34" s="396">
        <v>100626.72396229254</v>
      </c>
      <c r="G34" s="427"/>
      <c r="H34" s="395">
        <v>7.6619331944997064</v>
      </c>
      <c r="I34" s="394">
        <v>42091.49948093225</v>
      </c>
      <c r="J34" s="395"/>
      <c r="K34" s="397">
        <v>2.728545733030039</v>
      </c>
    </row>
    <row r="35" spans="1:11" ht="16.5" customHeight="1">
      <c r="A35" s="398" t="s">
        <v>406</v>
      </c>
      <c r="B35" s="399">
        <v>142157.69999999998</v>
      </c>
      <c r="C35" s="399">
        <v>136231.34999999998</v>
      </c>
      <c r="D35" s="399">
        <v>142497.9</v>
      </c>
      <c r="E35" s="400">
        <v>129718.85000000003</v>
      </c>
      <c r="F35" s="401">
        <v>-5926.350000000006</v>
      </c>
      <c r="G35" s="429"/>
      <c r="H35" s="400">
        <v>-4.168856136530069</v>
      </c>
      <c r="I35" s="399">
        <v>-12779.04999999996</v>
      </c>
      <c r="J35" s="400"/>
      <c r="K35" s="402">
        <v>-8.967886544292906</v>
      </c>
    </row>
    <row r="36" spans="1:11" ht="16.5" customHeight="1">
      <c r="A36" s="398" t="s">
        <v>407</v>
      </c>
      <c r="B36" s="399">
        <v>10386.33065354</v>
      </c>
      <c r="C36" s="399">
        <v>10581.597114149998</v>
      </c>
      <c r="D36" s="399">
        <v>10069.7670851545</v>
      </c>
      <c r="E36" s="400">
        <v>9633.10940678</v>
      </c>
      <c r="F36" s="401">
        <v>195.266460609997</v>
      </c>
      <c r="G36" s="429"/>
      <c r="H36" s="400">
        <v>1.880033162081585</v>
      </c>
      <c r="I36" s="399">
        <v>-436.6576783745004</v>
      </c>
      <c r="J36" s="400"/>
      <c r="K36" s="402">
        <v>-4.336323518527546</v>
      </c>
    </row>
    <row r="37" spans="1:11" ht="16.5" customHeight="1">
      <c r="A37" s="403" t="s">
        <v>408</v>
      </c>
      <c r="B37" s="399">
        <v>10566.5361392257</v>
      </c>
      <c r="C37" s="399">
        <v>14845.167656899172</v>
      </c>
      <c r="D37" s="399">
        <v>13664.786629541519</v>
      </c>
      <c r="E37" s="400">
        <v>14918.529592140367</v>
      </c>
      <c r="F37" s="401">
        <v>4278.6315176734715</v>
      </c>
      <c r="G37" s="429"/>
      <c r="H37" s="400">
        <v>40.49228111556909</v>
      </c>
      <c r="I37" s="399">
        <v>1253.742962598848</v>
      </c>
      <c r="J37" s="400"/>
      <c r="K37" s="402">
        <v>9.174991140281811</v>
      </c>
    </row>
    <row r="38" spans="1:11" ht="16.5" customHeight="1">
      <c r="A38" s="445" t="s">
        <v>409</v>
      </c>
      <c r="B38" s="399">
        <v>996.6286769799999</v>
      </c>
      <c r="C38" s="399">
        <v>1603.5825006300001</v>
      </c>
      <c r="D38" s="399">
        <v>852.91678677</v>
      </c>
      <c r="E38" s="400">
        <v>876.40430545</v>
      </c>
      <c r="F38" s="401">
        <v>606.9538236500002</v>
      </c>
      <c r="G38" s="429"/>
      <c r="H38" s="400">
        <v>60.90069829108283</v>
      </c>
      <c r="I38" s="399">
        <v>23.487518679999994</v>
      </c>
      <c r="J38" s="400"/>
      <c r="K38" s="402">
        <v>2.7537878306918238</v>
      </c>
    </row>
    <row r="39" spans="1:11" ht="16.5" customHeight="1">
      <c r="A39" s="445" t="s">
        <v>410</v>
      </c>
      <c r="B39" s="399">
        <v>9569.907462245701</v>
      </c>
      <c r="C39" s="399">
        <v>13241.585156269171</v>
      </c>
      <c r="D39" s="399">
        <v>12811.869842771519</v>
      </c>
      <c r="E39" s="400">
        <v>14042.125286690367</v>
      </c>
      <c r="F39" s="401">
        <v>3671.6776940234704</v>
      </c>
      <c r="G39" s="429"/>
      <c r="H39" s="400">
        <v>38.36690906896047</v>
      </c>
      <c r="I39" s="399">
        <v>1230.255443918848</v>
      </c>
      <c r="J39" s="400"/>
      <c r="K39" s="402">
        <v>9.602465986750252</v>
      </c>
    </row>
    <row r="40" spans="1:11" ht="16.5" customHeight="1">
      <c r="A40" s="398" t="s">
        <v>411</v>
      </c>
      <c r="B40" s="399">
        <v>1146699.2038779212</v>
      </c>
      <c r="C40" s="399">
        <v>1246728.5382883365</v>
      </c>
      <c r="D40" s="399">
        <v>1369249.0711404982</v>
      </c>
      <c r="E40" s="400">
        <v>1426759.0437068068</v>
      </c>
      <c r="F40" s="401">
        <v>100029.33441041526</v>
      </c>
      <c r="G40" s="429"/>
      <c r="H40" s="400">
        <v>8.723240939919977</v>
      </c>
      <c r="I40" s="399">
        <v>57509.97256630869</v>
      </c>
      <c r="J40" s="400"/>
      <c r="K40" s="402">
        <v>4.20011039470025</v>
      </c>
    </row>
    <row r="41" spans="1:11" ht="16.5" customHeight="1">
      <c r="A41" s="403" t="s">
        <v>412</v>
      </c>
      <c r="B41" s="399">
        <v>1117321.0223590338</v>
      </c>
      <c r="C41" s="399">
        <v>1206362.3085309109</v>
      </c>
      <c r="D41" s="399">
        <v>1338931.575869255</v>
      </c>
      <c r="E41" s="400">
        <v>1382652.3601552285</v>
      </c>
      <c r="F41" s="401">
        <v>89041.28617187706</v>
      </c>
      <c r="G41" s="429"/>
      <c r="H41" s="400">
        <v>7.969176663648687</v>
      </c>
      <c r="I41" s="399">
        <v>43720.784285973525</v>
      </c>
      <c r="J41" s="400"/>
      <c r="K41" s="402">
        <v>3.265348661121038</v>
      </c>
    </row>
    <row r="42" spans="1:11" ht="16.5" customHeight="1">
      <c r="A42" s="403" t="s">
        <v>413</v>
      </c>
      <c r="B42" s="399">
        <v>29378.181518887475</v>
      </c>
      <c r="C42" s="399">
        <v>40366.2297574257</v>
      </c>
      <c r="D42" s="399">
        <v>30317.495271243217</v>
      </c>
      <c r="E42" s="400">
        <v>44106.683551578295</v>
      </c>
      <c r="F42" s="401">
        <v>10988.048238538227</v>
      </c>
      <c r="G42" s="429"/>
      <c r="H42" s="400">
        <v>37.40207075606065</v>
      </c>
      <c r="I42" s="399">
        <v>13789.188280335078</v>
      </c>
      <c r="J42" s="400"/>
      <c r="K42" s="402">
        <v>45.482610476118104</v>
      </c>
    </row>
    <row r="43" spans="1:11" ht="16.5" customHeight="1">
      <c r="A43" s="405" t="s">
        <v>414</v>
      </c>
      <c r="B43" s="406">
        <v>3523.58016732</v>
      </c>
      <c r="C43" s="406">
        <v>5573.421740913848</v>
      </c>
      <c r="D43" s="406">
        <v>7153.402292969005</v>
      </c>
      <c r="E43" s="407">
        <v>3696.8939233680003</v>
      </c>
      <c r="F43" s="408">
        <v>2049.8415735938484</v>
      </c>
      <c r="G43" s="446"/>
      <c r="H43" s="407">
        <v>58.17496626316119</v>
      </c>
      <c r="I43" s="406">
        <v>-3456.508369601005</v>
      </c>
      <c r="J43" s="407"/>
      <c r="K43" s="409">
        <v>-48.319781665269495</v>
      </c>
    </row>
    <row r="44" spans="1:11" s="432" customFormat="1" ht="16.5" customHeight="1" thickBot="1">
      <c r="A44" s="447" t="s">
        <v>356</v>
      </c>
      <c r="B44" s="410">
        <v>157128.9695125641</v>
      </c>
      <c r="C44" s="410">
        <v>174874.6234152045</v>
      </c>
      <c r="D44" s="410">
        <v>179724.38906548987</v>
      </c>
      <c r="E44" s="411">
        <v>312589.3711886866</v>
      </c>
      <c r="F44" s="412">
        <v>17745.65390264039</v>
      </c>
      <c r="G44" s="431"/>
      <c r="H44" s="411">
        <v>11.29368693608179</v>
      </c>
      <c r="I44" s="410">
        <v>132864.9821231967</v>
      </c>
      <c r="J44" s="411"/>
      <c r="K44" s="413">
        <v>73.92707401263273</v>
      </c>
    </row>
    <row r="45" spans="1:11" ht="16.5" customHeight="1" thickTop="1">
      <c r="A45" s="416" t="s">
        <v>332</v>
      </c>
      <c r="B45" s="448"/>
      <c r="C45" s="389"/>
      <c r="D45" s="415"/>
      <c r="E45" s="415"/>
      <c r="F45" s="399"/>
      <c r="G45" s="399"/>
      <c r="H45" s="399"/>
      <c r="I45" s="399"/>
      <c r="J45" s="399"/>
      <c r="K45" s="399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H34" sqref="H34"/>
    </sheetView>
  </sheetViews>
  <sheetFormatPr defaultColWidth="11.00390625" defaultRowHeight="16.5" customHeight="1"/>
  <cols>
    <col min="1" max="1" width="46.7109375" style="417" bestFit="1" customWidth="1"/>
    <col min="2" max="2" width="10.57421875" style="417" bestFit="1" customWidth="1"/>
    <col min="3" max="3" width="11.421875" style="417" bestFit="1" customWidth="1"/>
    <col min="4" max="5" width="10.7109375" style="417" bestFit="1" customWidth="1"/>
    <col min="6" max="6" width="9.28125" style="417" bestFit="1" customWidth="1"/>
    <col min="7" max="7" width="2.421875" style="417" bestFit="1" customWidth="1"/>
    <col min="8" max="8" width="7.7109375" style="417" bestFit="1" customWidth="1"/>
    <col min="9" max="9" width="10.7109375" style="417" customWidth="1"/>
    <col min="10" max="10" width="2.140625" style="417" customWidth="1"/>
    <col min="11" max="11" width="7.7109375" style="417" bestFit="1" customWidth="1"/>
    <col min="12" max="16384" width="11.00390625" style="388" customWidth="1"/>
  </cols>
  <sheetData>
    <row r="1" spans="1:11" s="417" customFormat="1" ht="12.75">
      <c r="A1" s="1899" t="s">
        <v>603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s="417" customFormat="1" ht="16.5" customHeight="1">
      <c r="A2" s="1900" t="s">
        <v>34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2:11" s="417" customFormat="1" ht="16.5" customHeight="1" thickBot="1">
      <c r="B3" s="389"/>
      <c r="C3" s="389"/>
      <c r="D3" s="389"/>
      <c r="E3" s="389"/>
      <c r="I3" s="1918" t="s">
        <v>99</v>
      </c>
      <c r="J3" s="1918"/>
      <c r="K3" s="1918"/>
    </row>
    <row r="4" spans="1:11" s="417" customFormat="1" ht="13.5" thickTop="1">
      <c r="A4" s="391"/>
      <c r="B4" s="419">
        <v>2014</v>
      </c>
      <c r="C4" s="419">
        <v>2014</v>
      </c>
      <c r="D4" s="419">
        <v>2015</v>
      </c>
      <c r="E4" s="420">
        <v>2015</v>
      </c>
      <c r="F4" s="1919" t="s">
        <v>296</v>
      </c>
      <c r="G4" s="1920"/>
      <c r="H4" s="1920"/>
      <c r="I4" s="1920"/>
      <c r="J4" s="1920"/>
      <c r="K4" s="1921"/>
    </row>
    <row r="5" spans="1:11" s="417" customFormat="1" ht="12.75">
      <c r="A5" s="421" t="s">
        <v>337</v>
      </c>
      <c r="B5" s="433" t="s">
        <v>298</v>
      </c>
      <c r="C5" s="433" t="s">
        <v>299</v>
      </c>
      <c r="D5" s="433" t="s">
        <v>300</v>
      </c>
      <c r="E5" s="434" t="s">
        <v>301</v>
      </c>
      <c r="F5" s="1922" t="s">
        <v>57</v>
      </c>
      <c r="G5" s="1923"/>
      <c r="H5" s="1924"/>
      <c r="I5" s="1925" t="s">
        <v>58</v>
      </c>
      <c r="J5" s="1925"/>
      <c r="K5" s="1926"/>
    </row>
    <row r="6" spans="1:11" s="417" customFormat="1" ht="12.75">
      <c r="A6" s="421"/>
      <c r="B6" s="433"/>
      <c r="C6" s="433"/>
      <c r="D6" s="433"/>
      <c r="E6" s="434"/>
      <c r="F6" s="423" t="s">
        <v>101</v>
      </c>
      <c r="G6" s="424" t="s">
        <v>37</v>
      </c>
      <c r="H6" s="425" t="s">
        <v>302</v>
      </c>
      <c r="I6" s="422" t="s">
        <v>101</v>
      </c>
      <c r="J6" s="424" t="s">
        <v>37</v>
      </c>
      <c r="K6" s="426" t="s">
        <v>302</v>
      </c>
    </row>
    <row r="7" spans="1:11" s="417" customFormat="1" ht="16.5" customHeight="1">
      <c r="A7" s="393" t="s">
        <v>384</v>
      </c>
      <c r="B7" s="394">
        <v>1196479.3564913992</v>
      </c>
      <c r="C7" s="394">
        <v>1262051.4371434073</v>
      </c>
      <c r="D7" s="394">
        <v>1452748.758025059</v>
      </c>
      <c r="E7" s="395">
        <v>1525166.2079828635</v>
      </c>
      <c r="F7" s="396">
        <v>65572.08065200807</v>
      </c>
      <c r="G7" s="427"/>
      <c r="H7" s="395">
        <v>5.480418888654635</v>
      </c>
      <c r="I7" s="394">
        <v>72417.44995780452</v>
      </c>
      <c r="J7" s="428"/>
      <c r="K7" s="397">
        <v>4.984857123970459</v>
      </c>
    </row>
    <row r="8" spans="1:11" s="417" customFormat="1" ht="16.5" customHeight="1">
      <c r="A8" s="398" t="s">
        <v>385</v>
      </c>
      <c r="B8" s="399">
        <v>122544.75249030958</v>
      </c>
      <c r="C8" s="399">
        <v>115353.74711003844</v>
      </c>
      <c r="D8" s="399">
        <v>150442.94437548862</v>
      </c>
      <c r="E8" s="400">
        <v>150771.0297507886</v>
      </c>
      <c r="F8" s="401">
        <v>-7191.005380271134</v>
      </c>
      <c r="G8" s="429"/>
      <c r="H8" s="400">
        <v>-5.868064714431386</v>
      </c>
      <c r="I8" s="399">
        <v>328.0853752999974</v>
      </c>
      <c r="J8" s="400"/>
      <c r="K8" s="402">
        <v>0.21807960264399856</v>
      </c>
    </row>
    <row r="9" spans="1:11" s="417" customFormat="1" ht="16.5" customHeight="1">
      <c r="A9" s="398" t="s">
        <v>386</v>
      </c>
      <c r="B9" s="399">
        <v>108467.25845692512</v>
      </c>
      <c r="C9" s="399">
        <v>95881.49347590104</v>
      </c>
      <c r="D9" s="399">
        <v>132566.90180425718</v>
      </c>
      <c r="E9" s="400">
        <v>130683.78100426131</v>
      </c>
      <c r="F9" s="401">
        <v>-12585.764981024084</v>
      </c>
      <c r="G9" s="429"/>
      <c r="H9" s="400">
        <v>-11.60328486224457</v>
      </c>
      <c r="I9" s="399">
        <v>-1883.1207999958715</v>
      </c>
      <c r="J9" s="400"/>
      <c r="K9" s="402">
        <v>-1.4205060044145936</v>
      </c>
    </row>
    <row r="10" spans="1:11" s="417" customFormat="1" ht="16.5" customHeight="1">
      <c r="A10" s="398" t="s">
        <v>387</v>
      </c>
      <c r="B10" s="399">
        <v>14077.494033384452</v>
      </c>
      <c r="C10" s="399">
        <v>19472.253634137407</v>
      </c>
      <c r="D10" s="399">
        <v>17876.042571231428</v>
      </c>
      <c r="E10" s="400">
        <v>20087.2487465273</v>
      </c>
      <c r="F10" s="401">
        <v>5394.7596007529555</v>
      </c>
      <c r="G10" s="429"/>
      <c r="H10" s="400">
        <v>38.32187453221012</v>
      </c>
      <c r="I10" s="399">
        <v>2211.2061752958725</v>
      </c>
      <c r="J10" s="400"/>
      <c r="K10" s="402">
        <v>12.36966272867602</v>
      </c>
    </row>
    <row r="11" spans="1:11" s="417" customFormat="1" ht="16.5" customHeight="1">
      <c r="A11" s="398" t="s">
        <v>388</v>
      </c>
      <c r="B11" s="399">
        <v>450769.12587717123</v>
      </c>
      <c r="C11" s="399">
        <v>490727.8265381191</v>
      </c>
      <c r="D11" s="399">
        <v>559350.961967849</v>
      </c>
      <c r="E11" s="400">
        <v>611185.98612602</v>
      </c>
      <c r="F11" s="401">
        <v>39958.700660947885</v>
      </c>
      <c r="G11" s="429"/>
      <c r="H11" s="400">
        <v>8.864560229849486</v>
      </c>
      <c r="I11" s="399">
        <v>51835.02415817091</v>
      </c>
      <c r="J11" s="400"/>
      <c r="K11" s="402">
        <v>9.266994728284804</v>
      </c>
    </row>
    <row r="12" spans="1:11" s="417" customFormat="1" ht="16.5" customHeight="1">
      <c r="A12" s="398" t="s">
        <v>386</v>
      </c>
      <c r="B12" s="399">
        <v>441455.9753080949</v>
      </c>
      <c r="C12" s="399">
        <v>480814.55584098276</v>
      </c>
      <c r="D12" s="399">
        <v>549436.3094164284</v>
      </c>
      <c r="E12" s="400">
        <v>598009.5608983138</v>
      </c>
      <c r="F12" s="401">
        <v>39358.58053288789</v>
      </c>
      <c r="G12" s="429"/>
      <c r="H12" s="400">
        <v>8.915629810066404</v>
      </c>
      <c r="I12" s="399">
        <v>48573.25148188532</v>
      </c>
      <c r="J12" s="400"/>
      <c r="K12" s="402">
        <v>8.840560889300587</v>
      </c>
    </row>
    <row r="13" spans="1:11" s="417" customFormat="1" ht="16.5" customHeight="1">
      <c r="A13" s="398" t="s">
        <v>387</v>
      </c>
      <c r="B13" s="399">
        <v>9313.150569076386</v>
      </c>
      <c r="C13" s="399">
        <v>9913.270697136335</v>
      </c>
      <c r="D13" s="399">
        <v>9914.652551420582</v>
      </c>
      <c r="E13" s="400">
        <v>13176.425227706173</v>
      </c>
      <c r="F13" s="401">
        <v>600.1201280599489</v>
      </c>
      <c r="G13" s="429"/>
      <c r="H13" s="400">
        <v>6.443792824015994</v>
      </c>
      <c r="I13" s="399">
        <v>3261.772676285591</v>
      </c>
      <c r="J13" s="400"/>
      <c r="K13" s="402">
        <v>32.89850712739541</v>
      </c>
    </row>
    <row r="14" spans="1:11" s="417" customFormat="1" ht="16.5" customHeight="1">
      <c r="A14" s="398" t="s">
        <v>389</v>
      </c>
      <c r="B14" s="399">
        <v>365549.7279395734</v>
      </c>
      <c r="C14" s="399">
        <v>380211.3359608939</v>
      </c>
      <c r="D14" s="399">
        <v>417355.10912562284</v>
      </c>
      <c r="E14" s="400">
        <v>426385.41194999183</v>
      </c>
      <c r="F14" s="401">
        <v>14661.608021320484</v>
      </c>
      <c r="G14" s="429"/>
      <c r="H14" s="400">
        <v>4.010838170762939</v>
      </c>
      <c r="I14" s="399">
        <v>9030.302824368991</v>
      </c>
      <c r="J14" s="400"/>
      <c r="K14" s="402">
        <v>2.1636976826012435</v>
      </c>
    </row>
    <row r="15" spans="1:11" s="417" customFormat="1" ht="16.5" customHeight="1">
      <c r="A15" s="398" t="s">
        <v>386</v>
      </c>
      <c r="B15" s="399">
        <v>337378.43962691</v>
      </c>
      <c r="C15" s="399">
        <v>355409.6296463801</v>
      </c>
      <c r="D15" s="399">
        <v>397787.37478232005</v>
      </c>
      <c r="E15" s="400">
        <v>406105.31068657996</v>
      </c>
      <c r="F15" s="401">
        <v>18031.190019470057</v>
      </c>
      <c r="G15" s="429"/>
      <c r="H15" s="400">
        <v>5.3444997965518635</v>
      </c>
      <c r="I15" s="399">
        <v>8317.93590425991</v>
      </c>
      <c r="J15" s="400"/>
      <c r="K15" s="402">
        <v>2.0910507551456874</v>
      </c>
    </row>
    <row r="16" spans="1:11" s="417" customFormat="1" ht="16.5" customHeight="1">
      <c r="A16" s="398" t="s">
        <v>387</v>
      </c>
      <c r="B16" s="399">
        <v>28171.288312663357</v>
      </c>
      <c r="C16" s="399">
        <v>24801.706314513838</v>
      </c>
      <c r="D16" s="399">
        <v>19567.7343433028</v>
      </c>
      <c r="E16" s="400">
        <v>20280.10126341185</v>
      </c>
      <c r="F16" s="401">
        <v>-3369.5819981495188</v>
      </c>
      <c r="G16" s="429"/>
      <c r="H16" s="400">
        <v>-11.961050416834675</v>
      </c>
      <c r="I16" s="399">
        <v>712.3669201090488</v>
      </c>
      <c r="J16" s="400"/>
      <c r="K16" s="402">
        <v>3.6405181489642495</v>
      </c>
    </row>
    <row r="17" spans="1:11" s="417" customFormat="1" ht="16.5" customHeight="1">
      <c r="A17" s="398" t="s">
        <v>390</v>
      </c>
      <c r="B17" s="399">
        <v>246884.40591792506</v>
      </c>
      <c r="C17" s="399">
        <v>263370.7390202357</v>
      </c>
      <c r="D17" s="399">
        <v>313798.85776072845</v>
      </c>
      <c r="E17" s="400">
        <v>324344.7164057831</v>
      </c>
      <c r="F17" s="401">
        <v>16486.33310231066</v>
      </c>
      <c r="G17" s="429"/>
      <c r="H17" s="400">
        <v>6.677753923344766</v>
      </c>
      <c r="I17" s="399">
        <v>10545.858645054628</v>
      </c>
      <c r="J17" s="400"/>
      <c r="K17" s="402">
        <v>3.360706511269663</v>
      </c>
    </row>
    <row r="18" spans="1:11" s="417" customFormat="1" ht="16.5" customHeight="1">
      <c r="A18" s="398" t="s">
        <v>386</v>
      </c>
      <c r="B18" s="399">
        <v>218529.75129313295</v>
      </c>
      <c r="C18" s="399">
        <v>225431.29660439095</v>
      </c>
      <c r="D18" s="399">
        <v>266863.39963048324</v>
      </c>
      <c r="E18" s="400">
        <v>271250.22607820993</v>
      </c>
      <c r="F18" s="401">
        <v>6901.545311258</v>
      </c>
      <c r="G18" s="429"/>
      <c r="H18" s="400">
        <v>3.158171951607796</v>
      </c>
      <c r="I18" s="399">
        <v>4386.826447726693</v>
      </c>
      <c r="J18" s="400"/>
      <c r="K18" s="402">
        <v>1.6438471719242818</v>
      </c>
    </row>
    <row r="19" spans="1:11" s="417" customFormat="1" ht="16.5" customHeight="1">
      <c r="A19" s="398" t="s">
        <v>387</v>
      </c>
      <c r="B19" s="399">
        <v>28354.654624792092</v>
      </c>
      <c r="C19" s="399">
        <v>37939.44241584475</v>
      </c>
      <c r="D19" s="399">
        <v>46935.458130245184</v>
      </c>
      <c r="E19" s="400">
        <v>53094.490327573156</v>
      </c>
      <c r="F19" s="401">
        <v>9584.787791052659</v>
      </c>
      <c r="G19" s="429"/>
      <c r="H19" s="400">
        <v>33.80322531832968</v>
      </c>
      <c r="I19" s="399">
        <v>6159.0321973279715</v>
      </c>
      <c r="J19" s="400"/>
      <c r="K19" s="402">
        <v>13.122343837012842</v>
      </c>
    </row>
    <row r="20" spans="1:11" s="417" customFormat="1" ht="16.5" customHeight="1">
      <c r="A20" s="398" t="s">
        <v>391</v>
      </c>
      <c r="B20" s="399">
        <v>10731.34426642</v>
      </c>
      <c r="C20" s="399">
        <v>12387.788514120004</v>
      </c>
      <c r="D20" s="399">
        <v>11800.884795370011</v>
      </c>
      <c r="E20" s="400">
        <v>12479.06375028</v>
      </c>
      <c r="F20" s="401">
        <v>1656.4442477000048</v>
      </c>
      <c r="G20" s="429"/>
      <c r="H20" s="400">
        <v>15.435570852789334</v>
      </c>
      <c r="I20" s="399">
        <v>678.1789549099885</v>
      </c>
      <c r="J20" s="400"/>
      <c r="K20" s="402">
        <v>5.746848364929949</v>
      </c>
    </row>
    <row r="21" spans="1:11" s="417" customFormat="1" ht="16.5" customHeight="1">
      <c r="A21" s="393" t="s">
        <v>392</v>
      </c>
      <c r="B21" s="394">
        <v>1932.98868759</v>
      </c>
      <c r="C21" s="394">
        <v>948.6636134500001</v>
      </c>
      <c r="D21" s="394">
        <v>3261.50328125</v>
      </c>
      <c r="E21" s="395">
        <v>1367.38893558</v>
      </c>
      <c r="F21" s="396">
        <v>-984.3250741399999</v>
      </c>
      <c r="G21" s="427"/>
      <c r="H21" s="395">
        <v>-50.92244359521993</v>
      </c>
      <c r="I21" s="394">
        <v>-1894.11434567</v>
      </c>
      <c r="J21" s="395"/>
      <c r="K21" s="397">
        <v>-58.07488701786815</v>
      </c>
    </row>
    <row r="22" spans="1:11" s="417" customFormat="1" ht="16.5" customHeight="1">
      <c r="A22" s="393" t="s">
        <v>393</v>
      </c>
      <c r="B22" s="394">
        <v>4.119</v>
      </c>
      <c r="C22" s="394">
        <v>32.87795214</v>
      </c>
      <c r="D22" s="394">
        <v>0</v>
      </c>
      <c r="E22" s="395">
        <v>0</v>
      </c>
      <c r="F22" s="396">
        <v>28.758952139999998</v>
      </c>
      <c r="G22" s="427"/>
      <c r="H22" s="395"/>
      <c r="I22" s="394">
        <v>0</v>
      </c>
      <c r="J22" s="395"/>
      <c r="K22" s="397"/>
    </row>
    <row r="23" spans="1:11" s="417" customFormat="1" ht="16.5" customHeight="1">
      <c r="A23" s="437" t="s">
        <v>394</v>
      </c>
      <c r="B23" s="394">
        <v>268735.3983221199</v>
      </c>
      <c r="C23" s="394">
        <v>294435.442407497</v>
      </c>
      <c r="D23" s="394">
        <v>297716.124557734</v>
      </c>
      <c r="E23" s="395">
        <v>329721.98477381794</v>
      </c>
      <c r="F23" s="396">
        <v>25700.04408537707</v>
      </c>
      <c r="G23" s="427"/>
      <c r="H23" s="395">
        <v>9.563326694524884</v>
      </c>
      <c r="I23" s="394">
        <v>32005.860216083936</v>
      </c>
      <c r="J23" s="395"/>
      <c r="K23" s="397">
        <v>10.750462462733443</v>
      </c>
    </row>
    <row r="24" spans="1:11" s="417" customFormat="1" ht="16.5" customHeight="1">
      <c r="A24" s="438" t="s">
        <v>395</v>
      </c>
      <c r="B24" s="399">
        <v>87334.02185704002</v>
      </c>
      <c r="C24" s="399">
        <v>93162.52771547</v>
      </c>
      <c r="D24" s="399">
        <v>98300.06881324</v>
      </c>
      <c r="E24" s="400">
        <v>104937.22705755998</v>
      </c>
      <c r="F24" s="401">
        <v>5828.505858429984</v>
      </c>
      <c r="G24" s="429"/>
      <c r="H24" s="400">
        <v>6.673809054586837</v>
      </c>
      <c r="I24" s="399">
        <v>6637.158244319988</v>
      </c>
      <c r="J24" s="400"/>
      <c r="K24" s="402">
        <v>6.751936518915266</v>
      </c>
    </row>
    <row r="25" spans="1:11" s="417" customFormat="1" ht="16.5" customHeight="1">
      <c r="A25" s="438" t="s">
        <v>396</v>
      </c>
      <c r="B25" s="399">
        <v>53749.94024853264</v>
      </c>
      <c r="C25" s="399">
        <v>69921.75293438962</v>
      </c>
      <c r="D25" s="399">
        <v>63635.73371379686</v>
      </c>
      <c r="E25" s="400">
        <v>86987.1103039639</v>
      </c>
      <c r="F25" s="401">
        <v>16171.812685856974</v>
      </c>
      <c r="G25" s="429"/>
      <c r="H25" s="400">
        <v>30.08712681554741</v>
      </c>
      <c r="I25" s="399">
        <v>23351.37659016704</v>
      </c>
      <c r="J25" s="400"/>
      <c r="K25" s="402">
        <v>36.69538359562315</v>
      </c>
    </row>
    <row r="26" spans="1:11" s="417" customFormat="1" ht="16.5" customHeight="1">
      <c r="A26" s="438" t="s">
        <v>397</v>
      </c>
      <c r="B26" s="399">
        <v>127651.43621654723</v>
      </c>
      <c r="C26" s="399">
        <v>131351.16175763737</v>
      </c>
      <c r="D26" s="399">
        <v>135780.32203069713</v>
      </c>
      <c r="E26" s="400">
        <v>137797.64741229409</v>
      </c>
      <c r="F26" s="401">
        <v>3699.7255410901416</v>
      </c>
      <c r="G26" s="429"/>
      <c r="H26" s="400">
        <v>2.898303106291688</v>
      </c>
      <c r="I26" s="399">
        <v>2017.325381596951</v>
      </c>
      <c r="J26" s="400"/>
      <c r="K26" s="402">
        <v>1.4857273509344566</v>
      </c>
    </row>
    <row r="27" spans="1:11" s="417" customFormat="1" ht="16.5" customHeight="1">
      <c r="A27" s="439" t="s">
        <v>398</v>
      </c>
      <c r="B27" s="440">
        <v>1467151.862501109</v>
      </c>
      <c r="C27" s="440">
        <v>1557468.4211164943</v>
      </c>
      <c r="D27" s="440">
        <v>1753726.385864043</v>
      </c>
      <c r="E27" s="441">
        <v>1856255.5816922614</v>
      </c>
      <c r="F27" s="442">
        <v>90316.55861538532</v>
      </c>
      <c r="G27" s="443"/>
      <c r="H27" s="441">
        <v>6.1559107086173945</v>
      </c>
      <c r="I27" s="440">
        <v>102529.19582821848</v>
      </c>
      <c r="J27" s="441"/>
      <c r="K27" s="444">
        <v>5.846362160862591</v>
      </c>
    </row>
    <row r="28" spans="1:11" s="417" customFormat="1" ht="16.5" customHeight="1">
      <c r="A28" s="393" t="s">
        <v>399</v>
      </c>
      <c r="B28" s="394">
        <v>267110.3879700524</v>
      </c>
      <c r="C28" s="394">
        <v>233878.1520124384</v>
      </c>
      <c r="D28" s="394">
        <v>327932.4961981544</v>
      </c>
      <c r="E28" s="395">
        <v>265930.9809322156</v>
      </c>
      <c r="F28" s="396">
        <v>-33232.23595761403</v>
      </c>
      <c r="G28" s="427"/>
      <c r="H28" s="395">
        <v>-12.44138657809891</v>
      </c>
      <c r="I28" s="394">
        <v>-62001.515265938826</v>
      </c>
      <c r="J28" s="395"/>
      <c r="K28" s="397">
        <v>-18.90679209433218</v>
      </c>
    </row>
    <row r="29" spans="1:11" s="417" customFormat="1" ht="16.5" customHeight="1">
      <c r="A29" s="398" t="s">
        <v>400</v>
      </c>
      <c r="B29" s="399">
        <v>33942.21583274999</v>
      </c>
      <c r="C29" s="399">
        <v>29980.06128538</v>
      </c>
      <c r="D29" s="399">
        <v>39383.42333781</v>
      </c>
      <c r="E29" s="400">
        <v>37911.55860974</v>
      </c>
      <c r="F29" s="401">
        <v>-3962.1545473699916</v>
      </c>
      <c r="G29" s="429"/>
      <c r="H29" s="400">
        <v>-11.673234790838281</v>
      </c>
      <c r="I29" s="399">
        <v>-1471.8647280700025</v>
      </c>
      <c r="J29" s="400"/>
      <c r="K29" s="402">
        <v>-3.7372696513584707</v>
      </c>
    </row>
    <row r="30" spans="1:11" s="417" customFormat="1" ht="16.5" customHeight="1">
      <c r="A30" s="398" t="s">
        <v>415</v>
      </c>
      <c r="B30" s="399">
        <v>143481.39134852</v>
      </c>
      <c r="C30" s="399">
        <v>101393.8151645</v>
      </c>
      <c r="D30" s="399">
        <v>174939.83073156</v>
      </c>
      <c r="E30" s="400">
        <v>91980.22426825007</v>
      </c>
      <c r="F30" s="401">
        <v>-42087.57618402</v>
      </c>
      <c r="G30" s="429"/>
      <c r="H30" s="400">
        <v>-29.333125214675533</v>
      </c>
      <c r="I30" s="399">
        <v>-82959.60646330994</v>
      </c>
      <c r="J30" s="400"/>
      <c r="K30" s="402">
        <v>-47.42179417711282</v>
      </c>
    </row>
    <row r="31" spans="1:11" s="417" customFormat="1" ht="16.5" customHeight="1">
      <c r="A31" s="398" t="s">
        <v>402</v>
      </c>
      <c r="B31" s="399">
        <v>699.9148152695</v>
      </c>
      <c r="C31" s="399">
        <v>1622.797924767</v>
      </c>
      <c r="D31" s="399">
        <v>1252.0553161744995</v>
      </c>
      <c r="E31" s="400">
        <v>1847.8418320825003</v>
      </c>
      <c r="F31" s="401">
        <v>922.8831094975001</v>
      </c>
      <c r="G31" s="429"/>
      <c r="H31" s="400">
        <v>131.85649015618378</v>
      </c>
      <c r="I31" s="399">
        <v>595.7865159080009</v>
      </c>
      <c r="J31" s="400"/>
      <c r="K31" s="402">
        <v>47.58468002263295</v>
      </c>
    </row>
    <row r="32" spans="1:11" s="417" customFormat="1" ht="16.5" customHeight="1">
      <c r="A32" s="398" t="s">
        <v>403</v>
      </c>
      <c r="B32" s="399">
        <v>88901.08335653292</v>
      </c>
      <c r="C32" s="399">
        <v>100428.27256986141</v>
      </c>
      <c r="D32" s="399">
        <v>112283.64119529993</v>
      </c>
      <c r="E32" s="400">
        <v>133729.760513263</v>
      </c>
      <c r="F32" s="401">
        <v>11527.189213328485</v>
      </c>
      <c r="G32" s="429"/>
      <c r="H32" s="400">
        <v>12.96630904608814</v>
      </c>
      <c r="I32" s="399">
        <v>21446.119317963065</v>
      </c>
      <c r="J32" s="400"/>
      <c r="K32" s="402">
        <v>19.099949992413297</v>
      </c>
    </row>
    <row r="33" spans="1:11" s="417" customFormat="1" ht="16.5" customHeight="1">
      <c r="A33" s="398" t="s">
        <v>404</v>
      </c>
      <c r="B33" s="399">
        <v>85.78261698</v>
      </c>
      <c r="C33" s="399">
        <v>453.20506793</v>
      </c>
      <c r="D33" s="399">
        <v>73.54561731000001</v>
      </c>
      <c r="E33" s="400">
        <v>461.59570887999996</v>
      </c>
      <c r="F33" s="401">
        <v>367.42245095</v>
      </c>
      <c r="G33" s="429"/>
      <c r="H33" s="400">
        <v>428.31807175533424</v>
      </c>
      <c r="I33" s="399">
        <v>388.05009156999995</v>
      </c>
      <c r="J33" s="400"/>
      <c r="K33" s="402">
        <v>527.6318368970121</v>
      </c>
    </row>
    <row r="34" spans="1:11" s="417" customFormat="1" ht="16.5" customHeight="1">
      <c r="A34" s="430" t="s">
        <v>405</v>
      </c>
      <c r="B34" s="394">
        <v>1066926.4858428843</v>
      </c>
      <c r="C34" s="394">
        <v>1168052.656791673</v>
      </c>
      <c r="D34" s="394">
        <v>1267006.821257701</v>
      </c>
      <c r="E34" s="395">
        <v>1304362.9073590443</v>
      </c>
      <c r="F34" s="396">
        <v>101126.17094878876</v>
      </c>
      <c r="G34" s="427"/>
      <c r="H34" s="395">
        <v>9.478269804962046</v>
      </c>
      <c r="I34" s="394">
        <v>37356.08610134339</v>
      </c>
      <c r="J34" s="395"/>
      <c r="K34" s="397">
        <v>2.9483729270108965</v>
      </c>
    </row>
    <row r="35" spans="1:11" s="417" customFormat="1" ht="16.5" customHeight="1">
      <c r="A35" s="398" t="s">
        <v>406</v>
      </c>
      <c r="B35" s="399">
        <v>136367.1</v>
      </c>
      <c r="C35" s="399">
        <v>130519.97499999998</v>
      </c>
      <c r="D35" s="399">
        <v>136363.1</v>
      </c>
      <c r="E35" s="400">
        <v>121242.05000000003</v>
      </c>
      <c r="F35" s="401">
        <v>-5847.125000000029</v>
      </c>
      <c r="G35" s="429"/>
      <c r="H35" s="400">
        <v>-4.28778275698466</v>
      </c>
      <c r="I35" s="399">
        <v>-15121.049999999974</v>
      </c>
      <c r="J35" s="400"/>
      <c r="K35" s="402">
        <v>-11.088813616000204</v>
      </c>
    </row>
    <row r="36" spans="1:11" s="417" customFormat="1" ht="16.5" customHeight="1">
      <c r="A36" s="398" t="s">
        <v>407</v>
      </c>
      <c r="B36" s="399">
        <v>10047.26457073</v>
      </c>
      <c r="C36" s="399">
        <v>10080.719794189998</v>
      </c>
      <c r="D36" s="399">
        <v>9774.4680178045</v>
      </c>
      <c r="E36" s="400">
        <v>9234.1021739</v>
      </c>
      <c r="F36" s="401">
        <v>33.4552234599978</v>
      </c>
      <c r="G36" s="429"/>
      <c r="H36" s="400">
        <v>0.332978426361545</v>
      </c>
      <c r="I36" s="399">
        <v>-540.3658439044993</v>
      </c>
      <c r="J36" s="400"/>
      <c r="K36" s="402">
        <v>-5.528340191202283</v>
      </c>
    </row>
    <row r="37" spans="1:11" s="417" customFormat="1" ht="16.5" customHeight="1">
      <c r="A37" s="403" t="s">
        <v>408</v>
      </c>
      <c r="B37" s="399">
        <v>10136.62372096203</v>
      </c>
      <c r="C37" s="399">
        <v>14319.413963998511</v>
      </c>
      <c r="D37" s="399">
        <v>11901.177529272247</v>
      </c>
      <c r="E37" s="400">
        <v>14084.98534733161</v>
      </c>
      <c r="F37" s="401">
        <v>4182.790243036481</v>
      </c>
      <c r="G37" s="429"/>
      <c r="H37" s="400">
        <v>41.264136444037874</v>
      </c>
      <c r="I37" s="399">
        <v>2183.807818059364</v>
      </c>
      <c r="J37" s="400"/>
      <c r="K37" s="402">
        <v>18.349510480690252</v>
      </c>
    </row>
    <row r="38" spans="1:11" s="417" customFormat="1" ht="16.5" customHeight="1">
      <c r="A38" s="445" t="s">
        <v>409</v>
      </c>
      <c r="B38" s="399">
        <v>996.6286769799999</v>
      </c>
      <c r="C38" s="399">
        <v>1603.5825006300001</v>
      </c>
      <c r="D38" s="399">
        <v>852.91678677</v>
      </c>
      <c r="E38" s="400">
        <v>876.40430545</v>
      </c>
      <c r="F38" s="401">
        <v>606.9538236500002</v>
      </c>
      <c r="G38" s="429"/>
      <c r="H38" s="400">
        <v>60.90069829108283</v>
      </c>
      <c r="I38" s="399">
        <v>23.487518679999994</v>
      </c>
      <c r="J38" s="400"/>
      <c r="K38" s="402">
        <v>2.7537878306918238</v>
      </c>
    </row>
    <row r="39" spans="1:11" s="417" customFormat="1" ht="16.5" customHeight="1">
      <c r="A39" s="445" t="s">
        <v>410</v>
      </c>
      <c r="B39" s="399">
        <v>9139.995043982031</v>
      </c>
      <c r="C39" s="399">
        <v>12715.831463368511</v>
      </c>
      <c r="D39" s="399">
        <v>11048.260742502247</v>
      </c>
      <c r="E39" s="400">
        <v>13208.58104188161</v>
      </c>
      <c r="F39" s="401">
        <v>3575.83641938648</v>
      </c>
      <c r="G39" s="429"/>
      <c r="H39" s="400">
        <v>39.12295796857009</v>
      </c>
      <c r="I39" s="399">
        <v>2160.320299379364</v>
      </c>
      <c r="J39" s="400"/>
      <c r="K39" s="402">
        <v>19.553487645966683</v>
      </c>
    </row>
    <row r="40" spans="1:11" s="417" customFormat="1" ht="16.5" customHeight="1">
      <c r="A40" s="398" t="s">
        <v>411</v>
      </c>
      <c r="B40" s="399">
        <v>906851.9173838722</v>
      </c>
      <c r="C40" s="399">
        <v>1007559.1262925708</v>
      </c>
      <c r="D40" s="399">
        <v>1101814.6734176553</v>
      </c>
      <c r="E40" s="400">
        <v>1156104.8759144447</v>
      </c>
      <c r="F40" s="401">
        <v>100707.20890869864</v>
      </c>
      <c r="G40" s="429"/>
      <c r="H40" s="400">
        <v>11.105143737163107</v>
      </c>
      <c r="I40" s="399">
        <v>54290.202496789396</v>
      </c>
      <c r="J40" s="400"/>
      <c r="K40" s="402">
        <v>4.927344299054373</v>
      </c>
    </row>
    <row r="41" spans="1:11" s="417" customFormat="1" ht="16.5" customHeight="1">
      <c r="A41" s="403" t="s">
        <v>412</v>
      </c>
      <c r="B41" s="399">
        <v>885806.0161090732</v>
      </c>
      <c r="C41" s="399">
        <v>977415.3183921952</v>
      </c>
      <c r="D41" s="399">
        <v>1080542.098249849</v>
      </c>
      <c r="E41" s="400">
        <v>1123646.518074904</v>
      </c>
      <c r="F41" s="401">
        <v>91609.30228312197</v>
      </c>
      <c r="G41" s="429"/>
      <c r="H41" s="400">
        <v>10.341914664964493</v>
      </c>
      <c r="I41" s="399">
        <v>43104.41982505517</v>
      </c>
      <c r="J41" s="400"/>
      <c r="K41" s="402">
        <v>3.989147659759974</v>
      </c>
    </row>
    <row r="42" spans="1:11" s="417" customFormat="1" ht="16.5" customHeight="1">
      <c r="A42" s="403" t="s">
        <v>413</v>
      </c>
      <c r="B42" s="399">
        <v>21045.901274799016</v>
      </c>
      <c r="C42" s="399">
        <v>30143.807900375687</v>
      </c>
      <c r="D42" s="399">
        <v>21272.57516780643</v>
      </c>
      <c r="E42" s="400">
        <v>32458.357839540622</v>
      </c>
      <c r="F42" s="401">
        <v>9097.90662557667</v>
      </c>
      <c r="G42" s="429"/>
      <c r="H42" s="400">
        <v>43.22887628704584</v>
      </c>
      <c r="I42" s="399">
        <v>11185.782671734192</v>
      </c>
      <c r="J42" s="400"/>
      <c r="K42" s="402">
        <v>52.58311503659686</v>
      </c>
    </row>
    <row r="43" spans="1:11" s="417" customFormat="1" ht="16.5" customHeight="1">
      <c r="A43" s="405" t="s">
        <v>414</v>
      </c>
      <c r="B43" s="406">
        <v>3523.58016732</v>
      </c>
      <c r="C43" s="406">
        <v>5573.421740913848</v>
      </c>
      <c r="D43" s="406">
        <v>7153.402292969005</v>
      </c>
      <c r="E43" s="407">
        <v>3696.8939233680003</v>
      </c>
      <c r="F43" s="408">
        <v>2049.8415735938484</v>
      </c>
      <c r="G43" s="446"/>
      <c r="H43" s="407">
        <v>58.17496626316119</v>
      </c>
      <c r="I43" s="406">
        <v>-3456.508369601005</v>
      </c>
      <c r="J43" s="407"/>
      <c r="K43" s="409">
        <v>-48.319781665269495</v>
      </c>
    </row>
    <row r="44" spans="1:11" s="417" customFormat="1" ht="16.5" customHeight="1" thickBot="1">
      <c r="A44" s="447" t="s">
        <v>356</v>
      </c>
      <c r="B44" s="410">
        <v>133114.97697776402</v>
      </c>
      <c r="C44" s="410">
        <v>155537.60221565995</v>
      </c>
      <c r="D44" s="410">
        <v>158787.0860167208</v>
      </c>
      <c r="E44" s="411">
        <v>285961.7062842082</v>
      </c>
      <c r="F44" s="412">
        <v>22422.625237895933</v>
      </c>
      <c r="G44" s="431"/>
      <c r="H44" s="411">
        <v>16.844554795394274</v>
      </c>
      <c r="I44" s="410">
        <v>127174.62026748742</v>
      </c>
      <c r="J44" s="411"/>
      <c r="K44" s="413">
        <v>80.09128667686207</v>
      </c>
    </row>
    <row r="45" spans="1:11" s="417" customFormat="1" ht="16.5" customHeight="1" thickTop="1">
      <c r="A45" s="416" t="s">
        <v>332</v>
      </c>
      <c r="B45" s="448"/>
      <c r="C45" s="389"/>
      <c r="D45" s="415"/>
      <c r="E45" s="415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0.8515625" style="203" bestFit="1" customWidth="1"/>
    <col min="2" max="2" width="12.00390625" style="203" customWidth="1"/>
    <col min="3" max="3" width="12.7109375" style="203" customWidth="1"/>
    <col min="4" max="4" width="12.7109375" style="223" customWidth="1"/>
    <col min="5" max="5" width="13.7109375" style="203" bestFit="1" customWidth="1"/>
    <col min="6" max="6" width="12.7109375" style="203" customWidth="1"/>
    <col min="7" max="7" width="13.7109375" style="203" bestFit="1" customWidth="1"/>
    <col min="8" max="16384" width="9.140625" style="203" customWidth="1"/>
  </cols>
  <sheetData>
    <row r="1" spans="1:7" ht="15">
      <c r="A1" s="1694" t="s">
        <v>200</v>
      </c>
      <c r="B1" s="1694"/>
      <c r="C1" s="1694"/>
      <c r="D1" s="1694"/>
      <c r="E1" s="1694"/>
      <c r="F1" s="1694"/>
      <c r="G1" s="1694"/>
    </row>
    <row r="2" spans="1:7" ht="15.75">
      <c r="A2" s="1695" t="s">
        <v>4</v>
      </c>
      <c r="B2" s="1695"/>
      <c r="C2" s="1695"/>
      <c r="D2" s="1695"/>
      <c r="E2" s="1695"/>
      <c r="F2" s="1695"/>
      <c r="G2" s="1695"/>
    </row>
    <row r="3" spans="1:7" ht="15">
      <c r="A3" s="1696" t="s">
        <v>201</v>
      </c>
      <c r="B3" s="1696"/>
      <c r="C3" s="1696"/>
      <c r="D3" s="1696"/>
      <c r="E3" s="1696"/>
      <c r="F3" s="1696"/>
      <c r="G3" s="1696"/>
    </row>
    <row r="4" spans="1:7" ht="15.75" thickBot="1">
      <c r="A4" s="1697" t="s">
        <v>202</v>
      </c>
      <c r="B4" s="1697"/>
      <c r="C4" s="1697"/>
      <c r="D4" s="1697"/>
      <c r="E4" s="1697"/>
      <c r="F4" s="1697"/>
      <c r="G4" s="1697"/>
    </row>
    <row r="5" spans="1:7" ht="16.5" thickTop="1">
      <c r="A5" s="1698" t="s">
        <v>203</v>
      </c>
      <c r="B5" s="1700" t="s">
        <v>56</v>
      </c>
      <c r="C5" s="1700"/>
      <c r="D5" s="1701" t="s">
        <v>57</v>
      </c>
      <c r="E5" s="1702"/>
      <c r="F5" s="1700" t="s">
        <v>102</v>
      </c>
      <c r="G5" s="1703"/>
    </row>
    <row r="6" spans="1:7" ht="15">
      <c r="A6" s="1699"/>
      <c r="B6" s="204" t="s">
        <v>204</v>
      </c>
      <c r="C6" s="204" t="s">
        <v>205</v>
      </c>
      <c r="D6" s="205" t="s">
        <v>204</v>
      </c>
      <c r="E6" s="205" t="s">
        <v>205</v>
      </c>
      <c r="F6" s="205" t="s">
        <v>204</v>
      </c>
      <c r="G6" s="206" t="s">
        <v>205</v>
      </c>
    </row>
    <row r="7" spans="1:7" ht="15">
      <c r="A7" s="207" t="s">
        <v>206</v>
      </c>
      <c r="B7" s="208">
        <v>92.68837209302326</v>
      </c>
      <c r="C7" s="209">
        <v>7.9</v>
      </c>
      <c r="D7" s="210">
        <v>99.64</v>
      </c>
      <c r="E7" s="209">
        <v>7.5</v>
      </c>
      <c r="F7" s="209">
        <v>106.52</v>
      </c>
      <c r="G7" s="211">
        <v>6.9</v>
      </c>
    </row>
    <row r="8" spans="1:7" ht="15">
      <c r="A8" s="207" t="s">
        <v>207</v>
      </c>
      <c r="B8" s="208">
        <v>92.81598513011153</v>
      </c>
      <c r="C8" s="209">
        <v>8</v>
      </c>
      <c r="D8" s="212">
        <v>99.87</v>
      </c>
      <c r="E8" s="213">
        <v>7.6</v>
      </c>
      <c r="F8" s="214">
        <v>107.05</v>
      </c>
      <c r="G8" s="215">
        <v>7.2</v>
      </c>
    </row>
    <row r="9" spans="1:7" ht="15">
      <c r="A9" s="207" t="s">
        <v>208</v>
      </c>
      <c r="B9" s="208">
        <v>93.18139534883721</v>
      </c>
      <c r="C9" s="209">
        <v>8.4</v>
      </c>
      <c r="D9" s="216">
        <v>100.17</v>
      </c>
      <c r="E9" s="209">
        <v>7.5</v>
      </c>
      <c r="F9" s="208">
        <v>108.37</v>
      </c>
      <c r="G9" s="211">
        <v>8.2</v>
      </c>
    </row>
    <row r="10" spans="1:7" ht="15">
      <c r="A10" s="207" t="s">
        <v>209</v>
      </c>
      <c r="B10" s="208">
        <v>93.62873134328358</v>
      </c>
      <c r="C10" s="209">
        <v>10</v>
      </c>
      <c r="D10" s="216">
        <v>100.37</v>
      </c>
      <c r="E10" s="209">
        <v>7.2</v>
      </c>
      <c r="F10" s="208">
        <v>110.85</v>
      </c>
      <c r="G10" s="211">
        <v>10.44</v>
      </c>
    </row>
    <row r="11" spans="1:7" ht="15">
      <c r="A11" s="207" t="s">
        <v>210</v>
      </c>
      <c r="B11" s="208">
        <v>92.8785046728972</v>
      </c>
      <c r="C11" s="209">
        <v>10.3</v>
      </c>
      <c r="D11" s="216">
        <v>99.38</v>
      </c>
      <c r="E11" s="209">
        <v>7</v>
      </c>
      <c r="F11" s="208">
        <v>110.88</v>
      </c>
      <c r="G11" s="211">
        <v>11.58</v>
      </c>
    </row>
    <row r="12" spans="1:7" ht="15">
      <c r="A12" s="207" t="s">
        <v>211</v>
      </c>
      <c r="B12" s="208">
        <v>92.30337078651685</v>
      </c>
      <c r="C12" s="209">
        <v>9.7</v>
      </c>
      <c r="D12" s="216">
        <v>98.58</v>
      </c>
      <c r="E12" s="209">
        <v>6.8</v>
      </c>
      <c r="F12" s="208"/>
      <c r="G12" s="211"/>
    </row>
    <row r="13" spans="1:7" ht="15">
      <c r="A13" s="207" t="s">
        <v>212</v>
      </c>
      <c r="B13" s="208">
        <v>92.21495327102804</v>
      </c>
      <c r="C13" s="209">
        <v>8.8</v>
      </c>
      <c r="D13" s="216">
        <v>98.67</v>
      </c>
      <c r="E13" s="208">
        <v>7</v>
      </c>
      <c r="F13" s="208"/>
      <c r="G13" s="217"/>
    </row>
    <row r="14" spans="1:7" ht="15">
      <c r="A14" s="207" t="s">
        <v>213</v>
      </c>
      <c r="B14" s="208">
        <v>92.57009345794391</v>
      </c>
      <c r="C14" s="209">
        <v>8.9</v>
      </c>
      <c r="D14" s="216">
        <v>99.05</v>
      </c>
      <c r="E14" s="209">
        <v>7</v>
      </c>
      <c r="F14" s="208"/>
      <c r="G14" s="211"/>
    </row>
    <row r="15" spans="1:7" ht="15">
      <c r="A15" s="207" t="s">
        <v>214</v>
      </c>
      <c r="B15" s="208">
        <v>93.24602432179609</v>
      </c>
      <c r="C15" s="209">
        <v>9.4</v>
      </c>
      <c r="D15" s="216">
        <v>99.68</v>
      </c>
      <c r="E15" s="209">
        <v>6.9</v>
      </c>
      <c r="F15" s="208"/>
      <c r="G15" s="211"/>
    </row>
    <row r="16" spans="1:7" ht="15">
      <c r="A16" s="207" t="s">
        <v>215</v>
      </c>
      <c r="B16" s="208">
        <v>94.57516339869282</v>
      </c>
      <c r="C16" s="218">
        <v>9.7</v>
      </c>
      <c r="D16" s="216">
        <v>101.29</v>
      </c>
      <c r="E16" s="209">
        <v>7.1</v>
      </c>
      <c r="F16" s="208"/>
      <c r="G16" s="211"/>
    </row>
    <row r="17" spans="1:7" ht="15">
      <c r="A17" s="207" t="s">
        <v>216</v>
      </c>
      <c r="B17" s="208">
        <v>94.19925512104282</v>
      </c>
      <c r="C17" s="209">
        <v>9.5</v>
      </c>
      <c r="D17" s="216">
        <v>101.17</v>
      </c>
      <c r="E17" s="209">
        <v>7.4</v>
      </c>
      <c r="F17" s="208"/>
      <c r="G17" s="211"/>
    </row>
    <row r="18" spans="1:7" ht="15">
      <c r="A18" s="207" t="s">
        <v>217</v>
      </c>
      <c r="B18" s="208">
        <v>94.9814126394052</v>
      </c>
      <c r="C18" s="209">
        <v>8.1</v>
      </c>
      <c r="D18" s="216">
        <v>102.2</v>
      </c>
      <c r="E18" s="209">
        <v>7.6</v>
      </c>
      <c r="F18" s="208"/>
      <c r="G18" s="211"/>
    </row>
    <row r="19" spans="1:7" ht="15.75" thickBot="1">
      <c r="A19" s="219" t="s">
        <v>218</v>
      </c>
      <c r="B19" s="220">
        <v>93.28358208955224</v>
      </c>
      <c r="C19" s="220">
        <v>9.05833333333333</v>
      </c>
      <c r="D19" s="220" t="s">
        <v>219</v>
      </c>
      <c r="E19" s="220">
        <v>7.2</v>
      </c>
      <c r="F19" s="220"/>
      <c r="G19" s="221"/>
    </row>
    <row r="20" ht="15.75" thickTop="1">
      <c r="A20" s="222" t="s">
        <v>74</v>
      </c>
    </row>
    <row r="21" ht="15">
      <c r="A21" s="224" t="s">
        <v>220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H34" sqref="H34"/>
    </sheetView>
  </sheetViews>
  <sheetFormatPr defaultColWidth="11.00390625" defaultRowHeight="16.5" customHeight="1"/>
  <cols>
    <col min="1" max="1" width="46.7109375" style="417" bestFit="1" customWidth="1"/>
    <col min="2" max="2" width="10.57421875" style="417" bestFit="1" customWidth="1"/>
    <col min="3" max="3" width="11.421875" style="417" bestFit="1" customWidth="1"/>
    <col min="4" max="5" width="10.7109375" style="417" bestFit="1" customWidth="1"/>
    <col min="6" max="6" width="9.28125" style="417" bestFit="1" customWidth="1"/>
    <col min="7" max="7" width="2.421875" style="417" bestFit="1" customWidth="1"/>
    <col min="8" max="8" width="7.7109375" style="417" bestFit="1" customWidth="1"/>
    <col min="9" max="9" width="10.7109375" style="417" customWidth="1"/>
    <col min="10" max="10" width="2.140625" style="417" customWidth="1"/>
    <col min="11" max="11" width="7.7109375" style="417" bestFit="1" customWidth="1"/>
    <col min="12" max="16384" width="11.00390625" style="388" customWidth="1"/>
  </cols>
  <sheetData>
    <row r="1" spans="1:11" s="417" customFormat="1" ht="12.75">
      <c r="A1" s="1899" t="s">
        <v>604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s="417" customFormat="1" ht="16.5" customHeight="1">
      <c r="A2" s="1900" t="s">
        <v>35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1:11" s="417" customFormat="1" ht="16.5" customHeight="1" thickBot="1">
      <c r="A3" s="414"/>
      <c r="B3" s="448"/>
      <c r="C3" s="389"/>
      <c r="D3" s="389"/>
      <c r="E3" s="389"/>
      <c r="F3" s="389"/>
      <c r="G3" s="389"/>
      <c r="H3" s="389"/>
      <c r="I3" s="1918" t="s">
        <v>99</v>
      </c>
      <c r="J3" s="1918"/>
      <c r="K3" s="1918"/>
    </row>
    <row r="4" spans="1:11" s="417" customFormat="1" ht="13.5" thickTop="1">
      <c r="A4" s="391"/>
      <c r="B4" s="449">
        <v>2014</v>
      </c>
      <c r="C4" s="449">
        <v>2014</v>
      </c>
      <c r="D4" s="449">
        <v>2015</v>
      </c>
      <c r="E4" s="450">
        <v>2015</v>
      </c>
      <c r="F4" s="1927" t="s">
        <v>296</v>
      </c>
      <c r="G4" s="1928"/>
      <c r="H4" s="1928"/>
      <c r="I4" s="1928"/>
      <c r="J4" s="1928"/>
      <c r="K4" s="1929"/>
    </row>
    <row r="5" spans="1:11" s="417" customFormat="1" ht="12.75">
      <c r="A5" s="421" t="s">
        <v>337</v>
      </c>
      <c r="B5" s="433" t="s">
        <v>298</v>
      </c>
      <c r="C5" s="433" t="s">
        <v>299</v>
      </c>
      <c r="D5" s="433" t="s">
        <v>300</v>
      </c>
      <c r="E5" s="434" t="s">
        <v>301</v>
      </c>
      <c r="F5" s="1922" t="s">
        <v>57</v>
      </c>
      <c r="G5" s="1923"/>
      <c r="H5" s="1924"/>
      <c r="I5" s="1923" t="s">
        <v>58</v>
      </c>
      <c r="J5" s="1923"/>
      <c r="K5" s="1930"/>
    </row>
    <row r="6" spans="1:11" s="417" customFormat="1" ht="12.75">
      <c r="A6" s="421"/>
      <c r="B6" s="433"/>
      <c r="C6" s="433"/>
      <c r="D6" s="433"/>
      <c r="E6" s="434"/>
      <c r="F6" s="423" t="s">
        <v>101</v>
      </c>
      <c r="G6" s="424" t="s">
        <v>37</v>
      </c>
      <c r="H6" s="425" t="s">
        <v>302</v>
      </c>
      <c r="I6" s="422" t="s">
        <v>101</v>
      </c>
      <c r="J6" s="424" t="s">
        <v>37</v>
      </c>
      <c r="K6" s="426" t="s">
        <v>302</v>
      </c>
    </row>
    <row r="7" spans="1:11" s="417" customFormat="1" ht="16.5" customHeight="1">
      <c r="A7" s="393" t="s">
        <v>384</v>
      </c>
      <c r="B7" s="394">
        <v>200328.9315043301</v>
      </c>
      <c r="C7" s="394">
        <v>192305.5025667334</v>
      </c>
      <c r="D7" s="394">
        <v>230725.30529552922</v>
      </c>
      <c r="E7" s="395">
        <v>228694.7292940194</v>
      </c>
      <c r="F7" s="396">
        <v>-8023.4289375967055</v>
      </c>
      <c r="G7" s="427"/>
      <c r="H7" s="395">
        <v>-4.005127405885095</v>
      </c>
      <c r="I7" s="394">
        <v>-2030.5760015098203</v>
      </c>
      <c r="J7" s="428"/>
      <c r="K7" s="397">
        <v>-0.8800837857420606</v>
      </c>
    </row>
    <row r="8" spans="1:11" s="417" customFormat="1" ht="16.5" customHeight="1">
      <c r="A8" s="398" t="s">
        <v>385</v>
      </c>
      <c r="B8" s="399">
        <v>4228.3166725621</v>
      </c>
      <c r="C8" s="399">
        <v>3636.4716968737034</v>
      </c>
      <c r="D8" s="399">
        <v>5539.380841598802</v>
      </c>
      <c r="E8" s="400">
        <v>4475.240680677618</v>
      </c>
      <c r="F8" s="401">
        <v>-591.844975688397</v>
      </c>
      <c r="G8" s="429"/>
      <c r="H8" s="400">
        <v>-13.997177163407093</v>
      </c>
      <c r="I8" s="399">
        <v>-1064.1401609211844</v>
      </c>
      <c r="J8" s="400"/>
      <c r="K8" s="402">
        <v>-19.2104531418</v>
      </c>
    </row>
    <row r="9" spans="1:11" s="417" customFormat="1" ht="16.5" customHeight="1">
      <c r="A9" s="398" t="s">
        <v>386</v>
      </c>
      <c r="B9" s="399">
        <v>4196.3146141591005</v>
      </c>
      <c r="C9" s="399">
        <v>3582.5790215082034</v>
      </c>
      <c r="D9" s="399">
        <v>5502.783634638802</v>
      </c>
      <c r="E9" s="400">
        <v>4447.332909317618</v>
      </c>
      <c r="F9" s="401">
        <v>-613.7355926508972</v>
      </c>
      <c r="G9" s="429"/>
      <c r="H9" s="400">
        <v>-14.625585759943874</v>
      </c>
      <c r="I9" s="399">
        <v>-1055.450725321184</v>
      </c>
      <c r="J9" s="400"/>
      <c r="K9" s="402">
        <v>-19.18030573975971</v>
      </c>
    </row>
    <row r="10" spans="1:11" s="417" customFormat="1" ht="16.5" customHeight="1">
      <c r="A10" s="398" t="s">
        <v>387</v>
      </c>
      <c r="B10" s="399">
        <v>32.002058403</v>
      </c>
      <c r="C10" s="399">
        <v>53.89267536550001</v>
      </c>
      <c r="D10" s="399">
        <v>36.59720696</v>
      </c>
      <c r="E10" s="400">
        <v>27.907771359999998</v>
      </c>
      <c r="F10" s="401">
        <v>21.89061696250001</v>
      </c>
      <c r="G10" s="429"/>
      <c r="H10" s="400">
        <v>68.40377792838443</v>
      </c>
      <c r="I10" s="399">
        <v>-8.689435600000003</v>
      </c>
      <c r="J10" s="400"/>
      <c r="K10" s="402">
        <v>-23.7434392452336</v>
      </c>
    </row>
    <row r="11" spans="1:11" s="417" customFormat="1" ht="16.5" customHeight="1">
      <c r="A11" s="398" t="s">
        <v>388</v>
      </c>
      <c r="B11" s="399">
        <v>108357.4886662195</v>
      </c>
      <c r="C11" s="399">
        <v>102741.66816046386</v>
      </c>
      <c r="D11" s="399">
        <v>120640.84178132276</v>
      </c>
      <c r="E11" s="400">
        <v>121325.6568627643</v>
      </c>
      <c r="F11" s="401">
        <v>-5615.820505755648</v>
      </c>
      <c r="G11" s="429"/>
      <c r="H11" s="400">
        <v>-5.182678719192559</v>
      </c>
      <c r="I11" s="399">
        <v>684.8150814415421</v>
      </c>
      <c r="J11" s="400"/>
      <c r="K11" s="402">
        <v>0.5676477976528536</v>
      </c>
    </row>
    <row r="12" spans="1:11" s="417" customFormat="1" ht="16.5" customHeight="1">
      <c r="A12" s="398" t="s">
        <v>386</v>
      </c>
      <c r="B12" s="399">
        <v>108284.4620100195</v>
      </c>
      <c r="C12" s="399">
        <v>102649.88776850721</v>
      </c>
      <c r="D12" s="399">
        <v>120543.67779757036</v>
      </c>
      <c r="E12" s="400">
        <v>121242.63201574743</v>
      </c>
      <c r="F12" s="401">
        <v>-5634.574241512295</v>
      </c>
      <c r="G12" s="429"/>
      <c r="H12" s="400">
        <v>-5.203492852918206</v>
      </c>
      <c r="I12" s="399">
        <v>698.9542181770667</v>
      </c>
      <c r="J12" s="400"/>
      <c r="K12" s="402">
        <v>0.5798348208280356</v>
      </c>
    </row>
    <row r="13" spans="1:11" s="417" customFormat="1" ht="16.5" customHeight="1">
      <c r="A13" s="398" t="s">
        <v>387</v>
      </c>
      <c r="B13" s="399">
        <v>73.0266562</v>
      </c>
      <c r="C13" s="399">
        <v>91.78039195664999</v>
      </c>
      <c r="D13" s="399">
        <v>97.16398375240001</v>
      </c>
      <c r="E13" s="400">
        <v>83.02484701688053</v>
      </c>
      <c r="F13" s="401">
        <v>18.753735756649988</v>
      </c>
      <c r="G13" s="429"/>
      <c r="H13" s="400">
        <v>25.68067159653133</v>
      </c>
      <c r="I13" s="399">
        <v>-14.139136735519486</v>
      </c>
      <c r="J13" s="400"/>
      <c r="K13" s="402">
        <v>-14.551828969415059</v>
      </c>
    </row>
    <row r="14" spans="1:11" s="417" customFormat="1" ht="16.5" customHeight="1">
      <c r="A14" s="398" t="s">
        <v>389</v>
      </c>
      <c r="B14" s="399">
        <v>55395.1440574</v>
      </c>
      <c r="C14" s="399">
        <v>54187.93236851</v>
      </c>
      <c r="D14" s="399">
        <v>62212.660399759996</v>
      </c>
      <c r="E14" s="400">
        <v>61160.29140530573</v>
      </c>
      <c r="F14" s="401">
        <v>-1207.2116888899982</v>
      </c>
      <c r="G14" s="429"/>
      <c r="H14" s="400">
        <v>-2.17927348945802</v>
      </c>
      <c r="I14" s="399">
        <v>-1052.3689944542639</v>
      </c>
      <c r="J14" s="400"/>
      <c r="K14" s="402">
        <v>-1.6915672592878277</v>
      </c>
    </row>
    <row r="15" spans="1:11" s="417" customFormat="1" ht="16.5" customHeight="1">
      <c r="A15" s="398" t="s">
        <v>386</v>
      </c>
      <c r="B15" s="399">
        <v>54980.061257400004</v>
      </c>
      <c r="C15" s="399">
        <v>54152.855668510005</v>
      </c>
      <c r="D15" s="399">
        <v>62182.04449976</v>
      </c>
      <c r="E15" s="400">
        <v>61159.22240530573</v>
      </c>
      <c r="F15" s="401">
        <v>-827.2055888899995</v>
      </c>
      <c r="G15" s="429"/>
      <c r="H15" s="400">
        <v>-1.5045555970141127</v>
      </c>
      <c r="I15" s="399">
        <v>-1022.82209445427</v>
      </c>
      <c r="J15" s="400"/>
      <c r="K15" s="402">
        <v>-1.6448833464429071</v>
      </c>
    </row>
    <row r="16" spans="1:11" s="417" customFormat="1" ht="16.5" customHeight="1">
      <c r="A16" s="398" t="s">
        <v>387</v>
      </c>
      <c r="B16" s="399">
        <v>415.0828</v>
      </c>
      <c r="C16" s="399">
        <v>35.0767</v>
      </c>
      <c r="D16" s="399">
        <v>30.615900000000003</v>
      </c>
      <c r="E16" s="400">
        <v>1.069</v>
      </c>
      <c r="F16" s="401">
        <v>-380.0061</v>
      </c>
      <c r="G16" s="429"/>
      <c r="H16" s="400">
        <v>-91.54946916615191</v>
      </c>
      <c r="I16" s="399">
        <v>-29.546900000000004</v>
      </c>
      <c r="J16" s="400"/>
      <c r="K16" s="402">
        <v>-96.50835023631512</v>
      </c>
    </row>
    <row r="17" spans="1:11" s="417" customFormat="1" ht="16.5" customHeight="1">
      <c r="A17" s="398" t="s">
        <v>390</v>
      </c>
      <c r="B17" s="399">
        <v>32040.491614798506</v>
      </c>
      <c r="C17" s="399">
        <v>31461.096707595843</v>
      </c>
      <c r="D17" s="399">
        <v>41997.04531858469</v>
      </c>
      <c r="E17" s="400">
        <v>41488.77775888177</v>
      </c>
      <c r="F17" s="401">
        <v>-579.3949072026626</v>
      </c>
      <c r="G17" s="429"/>
      <c r="H17" s="400">
        <v>-1.8083209027137965</v>
      </c>
      <c r="I17" s="399">
        <v>-508.2675597029229</v>
      </c>
      <c r="J17" s="400"/>
      <c r="K17" s="402">
        <v>-1.210245996705874</v>
      </c>
    </row>
    <row r="18" spans="1:11" s="417" customFormat="1" ht="16.5" customHeight="1">
      <c r="A18" s="398" t="s">
        <v>386</v>
      </c>
      <c r="B18" s="399">
        <v>32002.949652725507</v>
      </c>
      <c r="C18" s="399">
        <v>31246.309798677492</v>
      </c>
      <c r="D18" s="399">
        <v>41472.60886178549</v>
      </c>
      <c r="E18" s="400">
        <v>40950.22261362937</v>
      </c>
      <c r="F18" s="401">
        <v>-756.639854048015</v>
      </c>
      <c r="G18" s="429"/>
      <c r="H18" s="400">
        <v>-2.364281612346868</v>
      </c>
      <c r="I18" s="399">
        <v>-522.3862481561227</v>
      </c>
      <c r="J18" s="400"/>
      <c r="K18" s="402">
        <v>-1.259593409946945</v>
      </c>
    </row>
    <row r="19" spans="1:11" s="417" customFormat="1" ht="16.5" customHeight="1">
      <c r="A19" s="398" t="s">
        <v>387</v>
      </c>
      <c r="B19" s="399">
        <v>37.54196207299999</v>
      </c>
      <c r="C19" s="399">
        <v>214.78690891834998</v>
      </c>
      <c r="D19" s="399">
        <v>524.4364567992001</v>
      </c>
      <c r="E19" s="400">
        <v>538.5551452524</v>
      </c>
      <c r="F19" s="401">
        <v>177.24494684535</v>
      </c>
      <c r="G19" s="429"/>
      <c r="H19" s="400">
        <v>472.1248892125001</v>
      </c>
      <c r="I19" s="399">
        <v>14.11868845319998</v>
      </c>
      <c r="J19" s="400"/>
      <c r="K19" s="402">
        <v>2.69216380176366</v>
      </c>
    </row>
    <row r="20" spans="1:11" s="417" customFormat="1" ht="16.5" customHeight="1">
      <c r="A20" s="398" t="s">
        <v>391</v>
      </c>
      <c r="B20" s="399">
        <v>307.49049335</v>
      </c>
      <c r="C20" s="399">
        <v>278.33363329</v>
      </c>
      <c r="D20" s="399">
        <v>335.3769542630001</v>
      </c>
      <c r="E20" s="400">
        <v>244.76258639000002</v>
      </c>
      <c r="F20" s="401">
        <v>-29.156860059999985</v>
      </c>
      <c r="G20" s="429"/>
      <c r="H20" s="400">
        <v>-9.482198861612376</v>
      </c>
      <c r="I20" s="399">
        <v>-90.61436787300005</v>
      </c>
      <c r="J20" s="400"/>
      <c r="K20" s="402">
        <v>-27.018662648460023</v>
      </c>
    </row>
    <row r="21" spans="1:11" s="417" customFormat="1" ht="16.5" customHeight="1">
      <c r="A21" s="393" t="s">
        <v>392</v>
      </c>
      <c r="B21" s="394">
        <v>0</v>
      </c>
      <c r="C21" s="394">
        <v>0</v>
      </c>
      <c r="D21" s="394">
        <v>0</v>
      </c>
      <c r="E21" s="395">
        <v>0</v>
      </c>
      <c r="F21" s="396">
        <v>0</v>
      </c>
      <c r="G21" s="427"/>
      <c r="H21" s="395"/>
      <c r="I21" s="394">
        <v>0</v>
      </c>
      <c r="J21" s="395"/>
      <c r="K21" s="397"/>
    </row>
    <row r="22" spans="1:11" s="417" customFormat="1" ht="16.5" customHeight="1">
      <c r="A22" s="393" t="s">
        <v>393</v>
      </c>
      <c r="B22" s="394">
        <v>0</v>
      </c>
      <c r="C22" s="394">
        <v>0</v>
      </c>
      <c r="D22" s="394">
        <v>0</v>
      </c>
      <c r="E22" s="395">
        <v>0</v>
      </c>
      <c r="F22" s="396">
        <v>0</v>
      </c>
      <c r="G22" s="427"/>
      <c r="H22" s="395"/>
      <c r="I22" s="394">
        <v>0</v>
      </c>
      <c r="J22" s="395"/>
      <c r="K22" s="397"/>
    </row>
    <row r="23" spans="1:11" s="417" customFormat="1" ht="16.5" customHeight="1">
      <c r="A23" s="437" t="s">
        <v>394</v>
      </c>
      <c r="B23" s="394">
        <v>55044.492350447166</v>
      </c>
      <c r="C23" s="394">
        <v>55386.76373915771</v>
      </c>
      <c r="D23" s="394">
        <v>57998.07882860672</v>
      </c>
      <c r="E23" s="395">
        <v>57334.982475406316</v>
      </c>
      <c r="F23" s="396">
        <v>342.27138871054194</v>
      </c>
      <c r="G23" s="427"/>
      <c r="H23" s="395">
        <v>0.6218086026326328</v>
      </c>
      <c r="I23" s="394">
        <v>-663.0963532004025</v>
      </c>
      <c r="J23" s="395"/>
      <c r="K23" s="397">
        <v>-1.143307444993057</v>
      </c>
    </row>
    <row r="24" spans="1:11" s="417" customFormat="1" ht="16.5" customHeight="1">
      <c r="A24" s="438" t="s">
        <v>395</v>
      </c>
      <c r="B24" s="399">
        <v>26219.487117999997</v>
      </c>
      <c r="C24" s="399">
        <v>25791.747678000003</v>
      </c>
      <c r="D24" s="399">
        <v>27534.729094000002</v>
      </c>
      <c r="E24" s="400">
        <v>26368.8227215</v>
      </c>
      <c r="F24" s="401">
        <v>-427.7394399999939</v>
      </c>
      <c r="G24" s="429"/>
      <c r="H24" s="400">
        <v>-1.631379889602591</v>
      </c>
      <c r="I24" s="399">
        <v>-1165.9063725000015</v>
      </c>
      <c r="J24" s="400"/>
      <c r="K24" s="402">
        <v>-4.2343121245890885</v>
      </c>
    </row>
    <row r="25" spans="1:11" s="417" customFormat="1" ht="16.5" customHeight="1">
      <c r="A25" s="438" t="s">
        <v>396</v>
      </c>
      <c r="B25" s="399">
        <v>9026.477110959195</v>
      </c>
      <c r="C25" s="399">
        <v>12639.331801331846</v>
      </c>
      <c r="D25" s="399">
        <v>11783.224564359436</v>
      </c>
      <c r="E25" s="400">
        <v>15966.877900959173</v>
      </c>
      <c r="F25" s="401">
        <v>3612.854690372651</v>
      </c>
      <c r="G25" s="429"/>
      <c r="H25" s="400">
        <v>40.02508006125917</v>
      </c>
      <c r="I25" s="399">
        <v>4183.653336599737</v>
      </c>
      <c r="J25" s="400"/>
      <c r="K25" s="402">
        <v>35.50516510780909</v>
      </c>
    </row>
    <row r="26" spans="1:11" s="417" customFormat="1" ht="16.5" customHeight="1">
      <c r="A26" s="438" t="s">
        <v>397</v>
      </c>
      <c r="B26" s="399">
        <v>19798.52812148797</v>
      </c>
      <c r="C26" s="399">
        <v>16955.68425982586</v>
      </c>
      <c r="D26" s="399">
        <v>18680.12517024728</v>
      </c>
      <c r="E26" s="400">
        <v>14999.281852947139</v>
      </c>
      <c r="F26" s="401">
        <v>-2842.8438616621097</v>
      </c>
      <c r="G26" s="429"/>
      <c r="H26" s="400">
        <v>-14.358864680332884</v>
      </c>
      <c r="I26" s="399">
        <v>-3680.8433173001413</v>
      </c>
      <c r="J26" s="400"/>
      <c r="K26" s="402">
        <v>-19.70459664351069</v>
      </c>
    </row>
    <row r="27" spans="1:11" s="417" customFormat="1" ht="16.5" customHeight="1">
      <c r="A27" s="439" t="s">
        <v>398</v>
      </c>
      <c r="B27" s="440">
        <v>255373.42385477727</v>
      </c>
      <c r="C27" s="440">
        <v>247692.2663058911</v>
      </c>
      <c r="D27" s="440">
        <v>288723.38412413595</v>
      </c>
      <c r="E27" s="441">
        <v>286029.7117694257</v>
      </c>
      <c r="F27" s="442">
        <v>-7681.157548886171</v>
      </c>
      <c r="G27" s="443"/>
      <c r="H27" s="441">
        <v>-3.0078139819491163</v>
      </c>
      <c r="I27" s="440">
        <v>-2693.67235471023</v>
      </c>
      <c r="J27" s="441"/>
      <c r="K27" s="444">
        <v>-0.9329595394157931</v>
      </c>
    </row>
    <row r="28" spans="1:11" s="417" customFormat="1" ht="16.5" customHeight="1">
      <c r="A28" s="393" t="s">
        <v>399</v>
      </c>
      <c r="B28" s="394">
        <v>14644.172939968996</v>
      </c>
      <c r="C28" s="394">
        <v>14888.730807289005</v>
      </c>
      <c r="D28" s="394">
        <v>18683.720312650003</v>
      </c>
      <c r="E28" s="395">
        <v>20281.668610976</v>
      </c>
      <c r="F28" s="396">
        <v>244.55786732000888</v>
      </c>
      <c r="G28" s="427"/>
      <c r="H28" s="395">
        <v>1.6700012238487445</v>
      </c>
      <c r="I28" s="394">
        <v>1597.9482983259986</v>
      </c>
      <c r="J28" s="395"/>
      <c r="K28" s="397">
        <v>8.552623736526883</v>
      </c>
    </row>
    <row r="29" spans="1:11" s="417" customFormat="1" ht="16.5" customHeight="1">
      <c r="A29" s="398" t="s">
        <v>400</v>
      </c>
      <c r="B29" s="399">
        <v>6125.732077618995</v>
      </c>
      <c r="C29" s="399">
        <v>5555.424500949004</v>
      </c>
      <c r="D29" s="399">
        <v>6894.109523590002</v>
      </c>
      <c r="E29" s="400">
        <v>6858.467840789999</v>
      </c>
      <c r="F29" s="401">
        <v>-570.3075766699912</v>
      </c>
      <c r="G29" s="429"/>
      <c r="H29" s="400">
        <v>-9.31003134717024</v>
      </c>
      <c r="I29" s="399">
        <v>-35.641682800002854</v>
      </c>
      <c r="J29" s="400"/>
      <c r="K29" s="402">
        <v>-0.5169874757290336</v>
      </c>
    </row>
    <row r="30" spans="1:11" s="417" customFormat="1" ht="16.5" customHeight="1">
      <c r="A30" s="398" t="s">
        <v>401</v>
      </c>
      <c r="B30" s="399">
        <v>8221.41105572</v>
      </c>
      <c r="C30" s="399">
        <v>9057.0695344</v>
      </c>
      <c r="D30" s="399">
        <v>11483.83710593</v>
      </c>
      <c r="E30" s="400">
        <v>13053.021826850001</v>
      </c>
      <c r="F30" s="401">
        <v>835.6584786799995</v>
      </c>
      <c r="G30" s="429"/>
      <c r="H30" s="400">
        <v>10.164416704339272</v>
      </c>
      <c r="I30" s="399">
        <v>1569.1847209200005</v>
      </c>
      <c r="J30" s="400"/>
      <c r="K30" s="402">
        <v>13.66428926538594</v>
      </c>
    </row>
    <row r="31" spans="1:11" s="417" customFormat="1" ht="16.5" customHeight="1">
      <c r="A31" s="398" t="s">
        <v>402</v>
      </c>
      <c r="B31" s="399">
        <v>88.41603593999999</v>
      </c>
      <c r="C31" s="399">
        <v>72.78544178</v>
      </c>
      <c r="D31" s="399">
        <v>84.49011687999999</v>
      </c>
      <c r="E31" s="400">
        <v>73.37162497999999</v>
      </c>
      <c r="F31" s="401">
        <v>-15.630594159999987</v>
      </c>
      <c r="G31" s="429"/>
      <c r="H31" s="400">
        <v>-17.67846069304336</v>
      </c>
      <c r="I31" s="399">
        <v>-11.118491899999995</v>
      </c>
      <c r="J31" s="400"/>
      <c r="K31" s="402">
        <v>-13.159517717073843</v>
      </c>
    </row>
    <row r="32" spans="1:11" s="417" customFormat="1" ht="16.5" customHeight="1">
      <c r="A32" s="398" t="s">
        <v>403</v>
      </c>
      <c r="B32" s="399">
        <v>206.12077069</v>
      </c>
      <c r="C32" s="399">
        <v>202.70775320999996</v>
      </c>
      <c r="D32" s="399">
        <v>220.86995025000002</v>
      </c>
      <c r="E32" s="400">
        <v>287.463818356</v>
      </c>
      <c r="F32" s="401">
        <v>-3.413017480000036</v>
      </c>
      <c r="G32" s="429"/>
      <c r="H32" s="400">
        <v>-1.6558338437095799</v>
      </c>
      <c r="I32" s="399">
        <v>66.59386810599997</v>
      </c>
      <c r="J32" s="400"/>
      <c r="K32" s="402">
        <v>30.150714495395675</v>
      </c>
    </row>
    <row r="33" spans="1:11" s="417" customFormat="1" ht="16.5" customHeight="1">
      <c r="A33" s="398" t="s">
        <v>404</v>
      </c>
      <c r="B33" s="399">
        <v>2.493</v>
      </c>
      <c r="C33" s="399">
        <v>0.74357695</v>
      </c>
      <c r="D33" s="399">
        <v>0.413616</v>
      </c>
      <c r="E33" s="400">
        <v>9.3435</v>
      </c>
      <c r="F33" s="401">
        <v>-1.7494230499999999</v>
      </c>
      <c r="G33" s="429"/>
      <c r="H33" s="400">
        <v>-70.17340754111513</v>
      </c>
      <c r="I33" s="399">
        <v>8.929884000000001</v>
      </c>
      <c r="J33" s="400"/>
      <c r="K33" s="402">
        <v>2158.9793431588723</v>
      </c>
    </row>
    <row r="34" spans="1:11" s="417" customFormat="1" ht="16.5" customHeight="1">
      <c r="A34" s="430" t="s">
        <v>405</v>
      </c>
      <c r="B34" s="394">
        <v>223339.6768422248</v>
      </c>
      <c r="C34" s="394">
        <v>219443.59165569925</v>
      </c>
      <c r="D34" s="394">
        <v>253591.78598665103</v>
      </c>
      <c r="E34" s="395">
        <v>247979.30510544725</v>
      </c>
      <c r="F34" s="396">
        <v>-3896.085186525568</v>
      </c>
      <c r="G34" s="427"/>
      <c r="H34" s="395">
        <v>-1.7444662057418052</v>
      </c>
      <c r="I34" s="394">
        <v>-5612.480881203781</v>
      </c>
      <c r="J34" s="395"/>
      <c r="K34" s="397">
        <v>-2.213195060465886</v>
      </c>
    </row>
    <row r="35" spans="1:11" s="417" customFormat="1" ht="16.5" customHeight="1">
      <c r="A35" s="398" t="s">
        <v>406</v>
      </c>
      <c r="B35" s="399">
        <v>2744.3</v>
      </c>
      <c r="C35" s="399">
        <v>2673.9</v>
      </c>
      <c r="D35" s="399">
        <v>3087.8</v>
      </c>
      <c r="E35" s="400">
        <v>3550.6</v>
      </c>
      <c r="F35" s="401">
        <v>-70.40000000000009</v>
      </c>
      <c r="G35" s="429"/>
      <c r="H35" s="400">
        <v>-2.565317202929712</v>
      </c>
      <c r="I35" s="399">
        <v>462.7999999999997</v>
      </c>
      <c r="J35" s="400"/>
      <c r="K35" s="402">
        <v>14.988017358637206</v>
      </c>
    </row>
    <row r="36" spans="1:11" s="417" customFormat="1" ht="16.5" customHeight="1">
      <c r="A36" s="398" t="s">
        <v>407</v>
      </c>
      <c r="B36" s="399">
        <v>273.72200813</v>
      </c>
      <c r="C36" s="399">
        <v>335.2562171</v>
      </c>
      <c r="D36" s="399">
        <v>195.92159383</v>
      </c>
      <c r="E36" s="400">
        <v>183.47583935999998</v>
      </c>
      <c r="F36" s="401">
        <v>61.53420897000001</v>
      </c>
      <c r="G36" s="429"/>
      <c r="H36" s="400">
        <v>22.480548564723115</v>
      </c>
      <c r="I36" s="399">
        <v>-12.445754470000026</v>
      </c>
      <c r="J36" s="400"/>
      <c r="K36" s="402">
        <v>-6.352415895921677</v>
      </c>
    </row>
    <row r="37" spans="1:11" s="417" customFormat="1" ht="16.5" customHeight="1">
      <c r="A37" s="403" t="s">
        <v>408</v>
      </c>
      <c r="B37" s="399">
        <v>50514.5238601137</v>
      </c>
      <c r="C37" s="399">
        <v>47733.60559599829</v>
      </c>
      <c r="D37" s="399">
        <v>54041.7393191083</v>
      </c>
      <c r="E37" s="400">
        <v>48006.658470498296</v>
      </c>
      <c r="F37" s="401">
        <v>-2780.918264115411</v>
      </c>
      <c r="G37" s="429"/>
      <c r="H37" s="400">
        <v>-5.505185541917433</v>
      </c>
      <c r="I37" s="399">
        <v>-6035.080848610007</v>
      </c>
      <c r="J37" s="400"/>
      <c r="K37" s="402">
        <v>-11.167443765963501</v>
      </c>
    </row>
    <row r="38" spans="1:11" s="417" customFormat="1" ht="16.5" customHeight="1">
      <c r="A38" s="445" t="s">
        <v>409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29"/>
      <c r="H38" s="400"/>
      <c r="I38" s="399">
        <v>0</v>
      </c>
      <c r="J38" s="400"/>
      <c r="K38" s="402"/>
    </row>
    <row r="39" spans="1:11" s="417" customFormat="1" ht="16.5" customHeight="1">
      <c r="A39" s="445" t="s">
        <v>410</v>
      </c>
      <c r="B39" s="399">
        <v>50514.5238601137</v>
      </c>
      <c r="C39" s="399">
        <v>47733.60559599829</v>
      </c>
      <c r="D39" s="399">
        <v>54041.7393191083</v>
      </c>
      <c r="E39" s="400">
        <v>48006.658470498296</v>
      </c>
      <c r="F39" s="401">
        <v>-2780.918264115411</v>
      </c>
      <c r="G39" s="429"/>
      <c r="H39" s="400">
        <v>-5.505185541917433</v>
      </c>
      <c r="I39" s="399">
        <v>-6035.080848610007</v>
      </c>
      <c r="J39" s="400"/>
      <c r="K39" s="402">
        <v>-11.167443765963501</v>
      </c>
    </row>
    <row r="40" spans="1:11" s="417" customFormat="1" ht="16.5" customHeight="1">
      <c r="A40" s="398" t="s">
        <v>411</v>
      </c>
      <c r="B40" s="399">
        <v>169807.1309739811</v>
      </c>
      <c r="C40" s="399">
        <v>168700.82984260097</v>
      </c>
      <c r="D40" s="399">
        <v>196266.32507371274</v>
      </c>
      <c r="E40" s="400">
        <v>196238.57079558895</v>
      </c>
      <c r="F40" s="401">
        <v>-1106.3011313801399</v>
      </c>
      <c r="G40" s="429"/>
      <c r="H40" s="400">
        <v>-0.6515045187057863</v>
      </c>
      <c r="I40" s="399">
        <v>-27.754278123786207</v>
      </c>
      <c r="J40" s="400"/>
      <c r="K40" s="402">
        <v>-0.014141130992982313</v>
      </c>
    </row>
    <row r="41" spans="1:11" s="417" customFormat="1" ht="16.5" customHeight="1">
      <c r="A41" s="403" t="s">
        <v>412</v>
      </c>
      <c r="B41" s="399">
        <v>166791.37957551968</v>
      </c>
      <c r="C41" s="399">
        <v>164418.43923020674</v>
      </c>
      <c r="D41" s="399">
        <v>193415.79534573623</v>
      </c>
      <c r="E41" s="400">
        <v>191690.28253150446</v>
      </c>
      <c r="F41" s="401">
        <v>-2372.9403453129344</v>
      </c>
      <c r="G41" s="429"/>
      <c r="H41" s="400">
        <v>-1.4226996331297304</v>
      </c>
      <c r="I41" s="399">
        <v>-1725.5128142317699</v>
      </c>
      <c r="J41" s="400"/>
      <c r="K41" s="402">
        <v>-0.8921261115967114</v>
      </c>
    </row>
    <row r="42" spans="1:11" s="417" customFormat="1" ht="16.5" customHeight="1">
      <c r="A42" s="403" t="s">
        <v>413</v>
      </c>
      <c r="B42" s="399">
        <v>3015.7513984614275</v>
      </c>
      <c r="C42" s="399">
        <v>4282.390612394222</v>
      </c>
      <c r="D42" s="399">
        <v>2850.5297279765</v>
      </c>
      <c r="E42" s="400">
        <v>4548.288264084499</v>
      </c>
      <c r="F42" s="401">
        <v>1266.639213932795</v>
      </c>
      <c r="G42" s="429"/>
      <c r="H42" s="400">
        <v>42.000783439212114</v>
      </c>
      <c r="I42" s="399">
        <v>1697.7585361079991</v>
      </c>
      <c r="J42" s="400"/>
      <c r="K42" s="402">
        <v>59.559404676448814</v>
      </c>
    </row>
    <row r="43" spans="1:11" s="417" customFormat="1" ht="16.5" customHeight="1">
      <c r="A43" s="405" t="s">
        <v>414</v>
      </c>
      <c r="B43" s="406">
        <v>0</v>
      </c>
      <c r="C43" s="406">
        <v>0</v>
      </c>
      <c r="D43" s="406">
        <v>0</v>
      </c>
      <c r="E43" s="407">
        <v>0</v>
      </c>
      <c r="F43" s="408">
        <v>0</v>
      </c>
      <c r="G43" s="446"/>
      <c r="H43" s="407"/>
      <c r="I43" s="406">
        <v>0</v>
      </c>
      <c r="J43" s="407"/>
      <c r="K43" s="409"/>
    </row>
    <row r="44" spans="1:11" s="417" customFormat="1" ht="16.5" customHeight="1" thickBot="1">
      <c r="A44" s="447" t="s">
        <v>356</v>
      </c>
      <c r="B44" s="410">
        <v>17389.575101283524</v>
      </c>
      <c r="C44" s="410">
        <v>13359.94385935392</v>
      </c>
      <c r="D44" s="410">
        <v>16447.873697629497</v>
      </c>
      <c r="E44" s="411">
        <v>17768.738025919905</v>
      </c>
      <c r="F44" s="412">
        <v>-4029.6312419296046</v>
      </c>
      <c r="G44" s="431"/>
      <c r="H44" s="411">
        <v>-23.172683739881474</v>
      </c>
      <c r="I44" s="410">
        <v>1320.8643282904086</v>
      </c>
      <c r="J44" s="411"/>
      <c r="K44" s="413">
        <v>8.030608409163396</v>
      </c>
    </row>
    <row r="45" spans="1:11" s="417" customFormat="1" ht="16.5" customHeight="1" thickTop="1">
      <c r="A45" s="416" t="s">
        <v>332</v>
      </c>
      <c r="B45" s="448"/>
      <c r="C45" s="389"/>
      <c r="D45" s="415"/>
      <c r="E45" s="415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H34" sqref="H34"/>
    </sheetView>
  </sheetViews>
  <sheetFormatPr defaultColWidth="11.00390625" defaultRowHeight="16.5" customHeight="1"/>
  <cols>
    <col min="1" max="1" width="46.7109375" style="417" bestFit="1" customWidth="1"/>
    <col min="2" max="2" width="10.57421875" style="417" bestFit="1" customWidth="1"/>
    <col min="3" max="3" width="11.421875" style="417" bestFit="1" customWidth="1"/>
    <col min="4" max="5" width="10.7109375" style="417" bestFit="1" customWidth="1"/>
    <col min="6" max="6" width="9.28125" style="417" bestFit="1" customWidth="1"/>
    <col min="7" max="7" width="2.421875" style="417" bestFit="1" customWidth="1"/>
    <col min="8" max="8" width="7.7109375" style="417" bestFit="1" customWidth="1"/>
    <col min="9" max="9" width="10.7109375" style="417" customWidth="1"/>
    <col min="10" max="10" width="2.140625" style="417" customWidth="1"/>
    <col min="11" max="11" width="7.7109375" style="417" bestFit="1" customWidth="1"/>
    <col min="12" max="16384" width="11.00390625" style="388" customWidth="1"/>
  </cols>
  <sheetData>
    <row r="1" spans="1:11" s="417" customFormat="1" ht="12.75">
      <c r="A1" s="1899" t="s">
        <v>605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s="417" customFormat="1" ht="16.5" customHeight="1">
      <c r="A2" s="1900" t="s">
        <v>36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1:11" s="417" customFormat="1" ht="16.5" customHeight="1" thickBot="1">
      <c r="A3" s="414"/>
      <c r="B3" s="448"/>
      <c r="C3" s="389"/>
      <c r="D3" s="389"/>
      <c r="E3" s="389"/>
      <c r="F3" s="389"/>
      <c r="G3" s="389"/>
      <c r="H3" s="389"/>
      <c r="I3" s="1918" t="s">
        <v>99</v>
      </c>
      <c r="J3" s="1918"/>
      <c r="K3" s="1918"/>
    </row>
    <row r="4" spans="1:11" s="417" customFormat="1" ht="13.5" thickTop="1">
      <c r="A4" s="391"/>
      <c r="B4" s="449">
        <v>2014</v>
      </c>
      <c r="C4" s="449">
        <v>2014</v>
      </c>
      <c r="D4" s="449">
        <v>2015</v>
      </c>
      <c r="E4" s="450">
        <v>2015</v>
      </c>
      <c r="F4" s="1927" t="s">
        <v>296</v>
      </c>
      <c r="G4" s="1928"/>
      <c r="H4" s="1928"/>
      <c r="I4" s="1928"/>
      <c r="J4" s="1928"/>
      <c r="K4" s="1929"/>
    </row>
    <row r="5" spans="1:11" s="417" customFormat="1" ht="12.75">
      <c r="A5" s="421" t="s">
        <v>337</v>
      </c>
      <c r="B5" s="433" t="s">
        <v>298</v>
      </c>
      <c r="C5" s="433" t="s">
        <v>299</v>
      </c>
      <c r="D5" s="433" t="s">
        <v>300</v>
      </c>
      <c r="E5" s="434" t="s">
        <v>301</v>
      </c>
      <c r="F5" s="1922" t="s">
        <v>57</v>
      </c>
      <c r="G5" s="1923"/>
      <c r="H5" s="1924"/>
      <c r="I5" s="1923" t="s">
        <v>58</v>
      </c>
      <c r="J5" s="1923"/>
      <c r="K5" s="1930"/>
    </row>
    <row r="6" spans="1:11" s="417" customFormat="1" ht="12.75">
      <c r="A6" s="421"/>
      <c r="B6" s="433"/>
      <c r="C6" s="433"/>
      <c r="D6" s="433"/>
      <c r="E6" s="434"/>
      <c r="F6" s="423" t="s">
        <v>101</v>
      </c>
      <c r="G6" s="424" t="s">
        <v>37</v>
      </c>
      <c r="H6" s="425" t="s">
        <v>302</v>
      </c>
      <c r="I6" s="422" t="s">
        <v>101</v>
      </c>
      <c r="J6" s="424" t="s">
        <v>37</v>
      </c>
      <c r="K6" s="426" t="s">
        <v>302</v>
      </c>
    </row>
    <row r="7" spans="1:11" s="417" customFormat="1" ht="16.5" customHeight="1">
      <c r="A7" s="393" t="s">
        <v>384</v>
      </c>
      <c r="B7" s="394">
        <v>72080.7549113894</v>
      </c>
      <c r="C7" s="394">
        <v>73392.20741504991</v>
      </c>
      <c r="D7" s="394">
        <v>71636.1858845489</v>
      </c>
      <c r="E7" s="395">
        <v>73558.32352496481</v>
      </c>
      <c r="F7" s="396">
        <v>1311.4525036605046</v>
      </c>
      <c r="G7" s="427"/>
      <c r="H7" s="395">
        <v>1.8194211551650705</v>
      </c>
      <c r="I7" s="394">
        <v>1922.1376404159091</v>
      </c>
      <c r="J7" s="428"/>
      <c r="K7" s="397">
        <v>2.683193719321804</v>
      </c>
    </row>
    <row r="8" spans="1:11" s="417" customFormat="1" ht="16.5" customHeight="1">
      <c r="A8" s="398" t="s">
        <v>385</v>
      </c>
      <c r="B8" s="399">
        <v>5824.85091292</v>
      </c>
      <c r="C8" s="399">
        <v>6169.786337650001</v>
      </c>
      <c r="D8" s="399">
        <v>5426.4155424100045</v>
      </c>
      <c r="E8" s="400">
        <v>6059.1385573100015</v>
      </c>
      <c r="F8" s="401">
        <v>344.9354247300007</v>
      </c>
      <c r="G8" s="429"/>
      <c r="H8" s="400">
        <v>5.921789757140487</v>
      </c>
      <c r="I8" s="399">
        <v>632.723014899997</v>
      </c>
      <c r="J8" s="400"/>
      <c r="K8" s="402">
        <v>11.660054596905955</v>
      </c>
    </row>
    <row r="9" spans="1:11" s="417" customFormat="1" ht="16.5" customHeight="1">
      <c r="A9" s="398" t="s">
        <v>386</v>
      </c>
      <c r="B9" s="399">
        <v>5824.85091292</v>
      </c>
      <c r="C9" s="399">
        <v>6169.786337650001</v>
      </c>
      <c r="D9" s="399">
        <v>5426.4155424100045</v>
      </c>
      <c r="E9" s="400">
        <v>6059.1385573100015</v>
      </c>
      <c r="F9" s="401">
        <v>344.9354247300007</v>
      </c>
      <c r="G9" s="429"/>
      <c r="H9" s="400">
        <v>5.921789757140487</v>
      </c>
      <c r="I9" s="399">
        <v>632.723014899997</v>
      </c>
      <c r="J9" s="400"/>
      <c r="K9" s="402">
        <v>11.660054596905955</v>
      </c>
    </row>
    <row r="10" spans="1:11" s="417" customFormat="1" ht="16.5" customHeight="1">
      <c r="A10" s="398" t="s">
        <v>387</v>
      </c>
      <c r="B10" s="399">
        <v>0</v>
      </c>
      <c r="C10" s="399">
        <v>0</v>
      </c>
      <c r="D10" s="399">
        <v>0</v>
      </c>
      <c r="E10" s="400">
        <v>0</v>
      </c>
      <c r="F10" s="401">
        <v>0</v>
      </c>
      <c r="G10" s="429"/>
      <c r="H10" s="400"/>
      <c r="I10" s="399">
        <v>0</v>
      </c>
      <c r="J10" s="400"/>
      <c r="K10" s="402"/>
    </row>
    <row r="11" spans="1:11" s="417" customFormat="1" ht="16.5" customHeight="1">
      <c r="A11" s="398" t="s">
        <v>388</v>
      </c>
      <c r="B11" s="399">
        <v>31184.7156080099</v>
      </c>
      <c r="C11" s="399">
        <v>32327.20444898991</v>
      </c>
      <c r="D11" s="399">
        <v>33755.022394038904</v>
      </c>
      <c r="E11" s="400">
        <v>35092.56190011479</v>
      </c>
      <c r="F11" s="401">
        <v>1142.4888409800078</v>
      </c>
      <c r="G11" s="429"/>
      <c r="H11" s="400">
        <v>3.6636179574026824</v>
      </c>
      <c r="I11" s="399">
        <v>1337.5395060758892</v>
      </c>
      <c r="J11" s="400"/>
      <c r="K11" s="402">
        <v>3.962490353175109</v>
      </c>
    </row>
    <row r="12" spans="1:11" s="417" customFormat="1" ht="16.5" customHeight="1">
      <c r="A12" s="398" t="s">
        <v>386</v>
      </c>
      <c r="B12" s="399">
        <v>31184.7156080099</v>
      </c>
      <c r="C12" s="399">
        <v>32327.20444898991</v>
      </c>
      <c r="D12" s="399">
        <v>33755.022394038904</v>
      </c>
      <c r="E12" s="400">
        <v>35092.56190011479</v>
      </c>
      <c r="F12" s="401">
        <v>1142.4888409800078</v>
      </c>
      <c r="G12" s="429"/>
      <c r="H12" s="400">
        <v>3.6636179574026824</v>
      </c>
      <c r="I12" s="399">
        <v>1337.5395060758892</v>
      </c>
      <c r="J12" s="400"/>
      <c r="K12" s="402">
        <v>3.962490353175109</v>
      </c>
    </row>
    <row r="13" spans="1:11" s="417" customFormat="1" ht="16.5" customHeight="1">
      <c r="A13" s="398" t="s">
        <v>387</v>
      </c>
      <c r="B13" s="399">
        <v>0</v>
      </c>
      <c r="C13" s="399">
        <v>0</v>
      </c>
      <c r="D13" s="399">
        <v>0</v>
      </c>
      <c r="E13" s="400">
        <v>0</v>
      </c>
      <c r="F13" s="401">
        <v>0</v>
      </c>
      <c r="G13" s="429"/>
      <c r="H13" s="400"/>
      <c r="I13" s="399">
        <v>0</v>
      </c>
      <c r="J13" s="400"/>
      <c r="K13" s="402"/>
    </row>
    <row r="14" spans="1:11" s="417" customFormat="1" ht="16.5" customHeight="1">
      <c r="A14" s="398" t="s">
        <v>389</v>
      </c>
      <c r="B14" s="399">
        <v>33952.66454880001</v>
      </c>
      <c r="C14" s="399">
        <v>33940.530246810005</v>
      </c>
      <c r="D14" s="399">
        <v>31550.038098329987</v>
      </c>
      <c r="E14" s="400">
        <v>31591.323634180004</v>
      </c>
      <c r="F14" s="401">
        <v>-12.134301990001404</v>
      </c>
      <c r="G14" s="429"/>
      <c r="H14" s="400">
        <v>-0.03573887985304019</v>
      </c>
      <c r="I14" s="399">
        <v>41.28553585001646</v>
      </c>
      <c r="J14" s="400"/>
      <c r="K14" s="402">
        <v>0.13085732486707138</v>
      </c>
    </row>
    <row r="15" spans="1:11" s="417" customFormat="1" ht="16.5" customHeight="1">
      <c r="A15" s="398" t="s">
        <v>386</v>
      </c>
      <c r="B15" s="399">
        <v>33952.66454880001</v>
      </c>
      <c r="C15" s="399">
        <v>33940.530246810005</v>
      </c>
      <c r="D15" s="399">
        <v>31550.038098329987</v>
      </c>
      <c r="E15" s="400">
        <v>31591.323634180004</v>
      </c>
      <c r="F15" s="401">
        <v>-12.134301990001404</v>
      </c>
      <c r="G15" s="429"/>
      <c r="H15" s="400">
        <v>-0.03573887985304019</v>
      </c>
      <c r="I15" s="399">
        <v>41.28553585001646</v>
      </c>
      <c r="J15" s="400"/>
      <c r="K15" s="402">
        <v>0.13085732486707138</v>
      </c>
    </row>
    <row r="16" spans="1:11" s="417" customFormat="1" ht="16.5" customHeight="1">
      <c r="A16" s="398" t="s">
        <v>387</v>
      </c>
      <c r="B16" s="399">
        <v>0</v>
      </c>
      <c r="C16" s="399">
        <v>0</v>
      </c>
      <c r="D16" s="399">
        <v>0</v>
      </c>
      <c r="E16" s="400">
        <v>0</v>
      </c>
      <c r="F16" s="401">
        <v>0</v>
      </c>
      <c r="G16" s="429"/>
      <c r="H16" s="400"/>
      <c r="I16" s="399">
        <v>0</v>
      </c>
      <c r="J16" s="400"/>
      <c r="K16" s="402"/>
    </row>
    <row r="17" spans="1:11" s="417" customFormat="1" ht="16.5" customHeight="1">
      <c r="A17" s="398" t="s">
        <v>390</v>
      </c>
      <c r="B17" s="399">
        <v>1106.2719060595002</v>
      </c>
      <c r="C17" s="399">
        <v>940.5676851999998</v>
      </c>
      <c r="D17" s="399">
        <v>890.77474628</v>
      </c>
      <c r="E17" s="400">
        <v>797.5121511599998</v>
      </c>
      <c r="F17" s="401">
        <v>-165.70422085950042</v>
      </c>
      <c r="G17" s="429"/>
      <c r="H17" s="400">
        <v>-14.97861601220018</v>
      </c>
      <c r="I17" s="399">
        <v>-93.26259512000024</v>
      </c>
      <c r="J17" s="400"/>
      <c r="K17" s="402">
        <v>-10.469829270472461</v>
      </c>
    </row>
    <row r="18" spans="1:11" s="417" customFormat="1" ht="16.5" customHeight="1">
      <c r="A18" s="398" t="s">
        <v>386</v>
      </c>
      <c r="B18" s="399">
        <v>1106.2719060595002</v>
      </c>
      <c r="C18" s="399">
        <v>940.5676851999998</v>
      </c>
      <c r="D18" s="399">
        <v>890.77474628</v>
      </c>
      <c r="E18" s="400">
        <v>797.5121511599998</v>
      </c>
      <c r="F18" s="401">
        <v>-165.70422085950042</v>
      </c>
      <c r="G18" s="429"/>
      <c r="H18" s="400">
        <v>-14.97861601220018</v>
      </c>
      <c r="I18" s="399">
        <v>-93.26259512000024</v>
      </c>
      <c r="J18" s="400"/>
      <c r="K18" s="402">
        <v>-10.469829270472461</v>
      </c>
    </row>
    <row r="19" spans="1:11" s="417" customFormat="1" ht="16.5" customHeight="1">
      <c r="A19" s="398" t="s">
        <v>387</v>
      </c>
      <c r="B19" s="399">
        <v>0</v>
      </c>
      <c r="C19" s="399">
        <v>0</v>
      </c>
      <c r="D19" s="399">
        <v>0</v>
      </c>
      <c r="E19" s="400">
        <v>0</v>
      </c>
      <c r="F19" s="401">
        <v>0</v>
      </c>
      <c r="G19" s="429"/>
      <c r="H19" s="400"/>
      <c r="I19" s="399">
        <v>0</v>
      </c>
      <c r="J19" s="400"/>
      <c r="K19" s="402"/>
    </row>
    <row r="20" spans="1:11" s="417" customFormat="1" ht="16.5" customHeight="1">
      <c r="A20" s="398" t="s">
        <v>391</v>
      </c>
      <c r="B20" s="399">
        <v>12.2519356</v>
      </c>
      <c r="C20" s="399">
        <v>14.1186964</v>
      </c>
      <c r="D20" s="399">
        <v>13.935103490000001</v>
      </c>
      <c r="E20" s="400">
        <v>17.7872822</v>
      </c>
      <c r="F20" s="401">
        <v>1.8667607999999998</v>
      </c>
      <c r="G20" s="429"/>
      <c r="H20" s="400">
        <v>15.236456189012287</v>
      </c>
      <c r="I20" s="399">
        <v>3.8521787099999987</v>
      </c>
      <c r="J20" s="400"/>
      <c r="K20" s="402">
        <v>27.643703634955912</v>
      </c>
    </row>
    <row r="21" spans="1:11" s="417" customFormat="1" ht="16.5" customHeight="1">
      <c r="A21" s="393" t="s">
        <v>392</v>
      </c>
      <c r="B21" s="394">
        <v>0</v>
      </c>
      <c r="C21" s="394">
        <v>37.9</v>
      </c>
      <c r="D21" s="394">
        <v>0</v>
      </c>
      <c r="E21" s="395">
        <v>0</v>
      </c>
      <c r="F21" s="396">
        <v>37.9</v>
      </c>
      <c r="G21" s="427"/>
      <c r="H21" s="395"/>
      <c r="I21" s="394">
        <v>0</v>
      </c>
      <c r="J21" s="395"/>
      <c r="K21" s="397"/>
    </row>
    <row r="22" spans="1:11" s="417" customFormat="1" ht="16.5" customHeight="1">
      <c r="A22" s="393" t="s">
        <v>393</v>
      </c>
      <c r="B22" s="394">
        <v>0</v>
      </c>
      <c r="C22" s="394">
        <v>0</v>
      </c>
      <c r="D22" s="394">
        <v>0</v>
      </c>
      <c r="E22" s="395">
        <v>0</v>
      </c>
      <c r="F22" s="396">
        <v>0</v>
      </c>
      <c r="G22" s="427"/>
      <c r="H22" s="395"/>
      <c r="I22" s="394">
        <v>0</v>
      </c>
      <c r="J22" s="395"/>
      <c r="K22" s="397"/>
    </row>
    <row r="23" spans="1:11" s="417" customFormat="1" ht="16.5" customHeight="1">
      <c r="A23" s="437" t="s">
        <v>394</v>
      </c>
      <c r="B23" s="394">
        <v>33511.8399093634</v>
      </c>
      <c r="C23" s="394">
        <v>35546.47363912799</v>
      </c>
      <c r="D23" s="394">
        <v>33399.74685941983</v>
      </c>
      <c r="E23" s="395">
        <v>35246.083165093245</v>
      </c>
      <c r="F23" s="396">
        <v>2034.6337297645878</v>
      </c>
      <c r="G23" s="427"/>
      <c r="H23" s="395">
        <v>6.0713877103360705</v>
      </c>
      <c r="I23" s="394">
        <v>1846.336305673416</v>
      </c>
      <c r="J23" s="395"/>
      <c r="K23" s="397">
        <v>5.527994907999395</v>
      </c>
    </row>
    <row r="24" spans="1:11" s="417" customFormat="1" ht="16.5" customHeight="1">
      <c r="A24" s="438" t="s">
        <v>395</v>
      </c>
      <c r="B24" s="399">
        <v>15931.540589000002</v>
      </c>
      <c r="C24" s="399">
        <v>16287.172968</v>
      </c>
      <c r="D24" s="399">
        <v>15763.766387999998</v>
      </c>
      <c r="E24" s="400">
        <v>13706.774547</v>
      </c>
      <c r="F24" s="401">
        <v>355.63237899999876</v>
      </c>
      <c r="G24" s="429"/>
      <c r="H24" s="400">
        <v>2.23225354141549</v>
      </c>
      <c r="I24" s="399">
        <v>-2056.9918409999973</v>
      </c>
      <c r="J24" s="400"/>
      <c r="K24" s="402">
        <v>-13.048860217605487</v>
      </c>
    </row>
    <row r="25" spans="1:11" s="417" customFormat="1" ht="16.5" customHeight="1">
      <c r="A25" s="438" t="s">
        <v>396</v>
      </c>
      <c r="B25" s="399">
        <v>5690.060296928596</v>
      </c>
      <c r="C25" s="399">
        <v>7192.029749188918</v>
      </c>
      <c r="D25" s="399">
        <v>5518.502981794702</v>
      </c>
      <c r="E25" s="400">
        <v>9571.55063583967</v>
      </c>
      <c r="F25" s="401">
        <v>1501.9694522603222</v>
      </c>
      <c r="G25" s="429"/>
      <c r="H25" s="400">
        <v>26.396371459737633</v>
      </c>
      <c r="I25" s="399">
        <v>4053.047654044969</v>
      </c>
      <c r="J25" s="400"/>
      <c r="K25" s="402">
        <v>73.44469446543374</v>
      </c>
    </row>
    <row r="26" spans="1:11" s="417" customFormat="1" ht="16.5" customHeight="1">
      <c r="A26" s="438" t="s">
        <v>397</v>
      </c>
      <c r="B26" s="399">
        <v>11890.239023434804</v>
      </c>
      <c r="C26" s="399">
        <v>12067.270921939069</v>
      </c>
      <c r="D26" s="399">
        <v>12117.477489625131</v>
      </c>
      <c r="E26" s="400">
        <v>11967.757982253572</v>
      </c>
      <c r="F26" s="401">
        <v>177.03189850426497</v>
      </c>
      <c r="G26" s="429"/>
      <c r="H26" s="400">
        <v>1.488884270159312</v>
      </c>
      <c r="I26" s="399">
        <v>-149.7195073715593</v>
      </c>
      <c r="J26" s="400"/>
      <c r="K26" s="402">
        <v>-1.2355666226716553</v>
      </c>
    </row>
    <row r="27" spans="1:11" s="417" customFormat="1" ht="16.5" customHeight="1">
      <c r="A27" s="439" t="s">
        <v>398</v>
      </c>
      <c r="B27" s="440">
        <v>105592.5948207528</v>
      </c>
      <c r="C27" s="440">
        <v>108976.58105417789</v>
      </c>
      <c r="D27" s="440">
        <v>105035.93274396873</v>
      </c>
      <c r="E27" s="441">
        <v>108804.40669005807</v>
      </c>
      <c r="F27" s="442">
        <v>3383.986233425094</v>
      </c>
      <c r="G27" s="443"/>
      <c r="H27" s="441">
        <v>3.2047571509815924</v>
      </c>
      <c r="I27" s="440">
        <v>3768.4739460893325</v>
      </c>
      <c r="J27" s="441"/>
      <c r="K27" s="444">
        <v>3.5877950027589223</v>
      </c>
    </row>
    <row r="28" spans="1:11" s="417" customFormat="1" ht="16.5" customHeight="1">
      <c r="A28" s="393" t="s">
        <v>399</v>
      </c>
      <c r="B28" s="394">
        <v>5575.491232109997</v>
      </c>
      <c r="C28" s="394">
        <v>5083.899653170001</v>
      </c>
      <c r="D28" s="394">
        <v>6830.778932000007</v>
      </c>
      <c r="E28" s="395">
        <v>5565.40316556</v>
      </c>
      <c r="F28" s="396">
        <v>-491.591578939996</v>
      </c>
      <c r="G28" s="427"/>
      <c r="H28" s="395">
        <v>-8.817009272812673</v>
      </c>
      <c r="I28" s="394">
        <v>-1265.3757664400073</v>
      </c>
      <c r="J28" s="395"/>
      <c r="K28" s="397">
        <v>-18.524618920283423</v>
      </c>
    </row>
    <row r="29" spans="1:11" s="417" customFormat="1" ht="16.5" customHeight="1">
      <c r="A29" s="398" t="s">
        <v>400</v>
      </c>
      <c r="B29" s="399">
        <v>1061.9248942099985</v>
      </c>
      <c r="C29" s="399">
        <v>974.0857947100013</v>
      </c>
      <c r="D29" s="399">
        <v>1014.4907457800068</v>
      </c>
      <c r="E29" s="400">
        <v>1060.5593506499995</v>
      </c>
      <c r="F29" s="401">
        <v>-87.83909949999713</v>
      </c>
      <c r="G29" s="429"/>
      <c r="H29" s="400">
        <v>-8.271686630469622</v>
      </c>
      <c r="I29" s="399">
        <v>46.06860486999267</v>
      </c>
      <c r="J29" s="400"/>
      <c r="K29" s="402">
        <v>4.541057181805252</v>
      </c>
    </row>
    <row r="30" spans="1:11" s="417" customFormat="1" ht="16.5" customHeight="1">
      <c r="A30" s="398" t="s">
        <v>415</v>
      </c>
      <c r="B30" s="399">
        <v>4511.1489249</v>
      </c>
      <c r="C30" s="399">
        <v>4109.28136646</v>
      </c>
      <c r="D30" s="399">
        <v>5815.50033796</v>
      </c>
      <c r="E30" s="400">
        <v>4504.378766650001</v>
      </c>
      <c r="F30" s="401">
        <v>-401.8675584399998</v>
      </c>
      <c r="G30" s="429"/>
      <c r="H30" s="400">
        <v>-8.908319479807645</v>
      </c>
      <c r="I30" s="399">
        <v>-1311.1215713099991</v>
      </c>
      <c r="J30" s="400"/>
      <c r="K30" s="402">
        <v>-22.545292668144235</v>
      </c>
    </row>
    <row r="31" spans="1:11" s="417" customFormat="1" ht="16.5" customHeight="1">
      <c r="A31" s="398" t="s">
        <v>402</v>
      </c>
      <c r="B31" s="399">
        <v>0.367732</v>
      </c>
      <c r="C31" s="399">
        <v>0.17049199999999998</v>
      </c>
      <c r="D31" s="399">
        <v>0.393062</v>
      </c>
      <c r="E31" s="400">
        <v>0.070262</v>
      </c>
      <c r="F31" s="401">
        <v>-0.19724000000000003</v>
      </c>
      <c r="G31" s="429"/>
      <c r="H31" s="400">
        <v>-53.636887733458074</v>
      </c>
      <c r="I31" s="399">
        <v>-0.32280000000000003</v>
      </c>
      <c r="J31" s="400"/>
      <c r="K31" s="402">
        <v>-82.12444856027803</v>
      </c>
    </row>
    <row r="32" spans="1:11" s="417" customFormat="1" ht="16.5" customHeight="1">
      <c r="A32" s="398" t="s">
        <v>403</v>
      </c>
      <c r="B32" s="399">
        <v>0.262</v>
      </c>
      <c r="C32" s="399">
        <v>0.362</v>
      </c>
      <c r="D32" s="399">
        <v>0.262</v>
      </c>
      <c r="E32" s="400">
        <v>0.262</v>
      </c>
      <c r="F32" s="401">
        <v>0.09999999999999998</v>
      </c>
      <c r="G32" s="429"/>
      <c r="H32" s="400">
        <v>38.1679389312977</v>
      </c>
      <c r="I32" s="399">
        <v>0</v>
      </c>
      <c r="J32" s="400"/>
      <c r="K32" s="402">
        <v>0</v>
      </c>
    </row>
    <row r="33" spans="1:11" s="417" customFormat="1" ht="16.5" customHeight="1">
      <c r="A33" s="398" t="s">
        <v>404</v>
      </c>
      <c r="B33" s="399">
        <v>1.787681</v>
      </c>
      <c r="C33" s="399">
        <v>0</v>
      </c>
      <c r="D33" s="399">
        <v>0.13278626</v>
      </c>
      <c r="E33" s="400">
        <v>0.13278626</v>
      </c>
      <c r="F33" s="401">
        <v>-1.787681</v>
      </c>
      <c r="G33" s="429"/>
      <c r="H33" s="400">
        <v>-100</v>
      </c>
      <c r="I33" s="399">
        <v>0</v>
      </c>
      <c r="J33" s="400"/>
      <c r="K33" s="402">
        <v>0</v>
      </c>
    </row>
    <row r="34" spans="1:11" s="417" customFormat="1" ht="16.5" customHeight="1">
      <c r="A34" s="430" t="s">
        <v>405</v>
      </c>
      <c r="B34" s="394">
        <v>93392.68615825316</v>
      </c>
      <c r="C34" s="394">
        <v>96290.65337744763</v>
      </c>
      <c r="D34" s="394">
        <v>93715.72444481136</v>
      </c>
      <c r="E34" s="395">
        <v>97921.19600587364</v>
      </c>
      <c r="F34" s="396">
        <v>2897.96721919447</v>
      </c>
      <c r="G34" s="427"/>
      <c r="H34" s="395">
        <v>3.1029916135872653</v>
      </c>
      <c r="I34" s="394">
        <v>4205.471561062281</v>
      </c>
      <c r="J34" s="395"/>
      <c r="K34" s="397">
        <v>4.487476979958531</v>
      </c>
    </row>
    <row r="35" spans="1:11" s="417" customFormat="1" ht="16.5" customHeight="1">
      <c r="A35" s="398" t="s">
        <v>406</v>
      </c>
      <c r="B35" s="399">
        <v>3046.3</v>
      </c>
      <c r="C35" s="399">
        <v>3037.475</v>
      </c>
      <c r="D35" s="399">
        <v>3047</v>
      </c>
      <c r="E35" s="400">
        <v>4926.2</v>
      </c>
      <c r="F35" s="401">
        <v>-8.825000000000273</v>
      </c>
      <c r="G35" s="429"/>
      <c r="H35" s="400">
        <v>-0.2896956964186151</v>
      </c>
      <c r="I35" s="399">
        <v>1879.1999999999998</v>
      </c>
      <c r="J35" s="400"/>
      <c r="K35" s="402">
        <v>61.67377748605185</v>
      </c>
    </row>
    <row r="36" spans="1:11" s="417" customFormat="1" ht="16.5" customHeight="1">
      <c r="A36" s="398" t="s">
        <v>407</v>
      </c>
      <c r="B36" s="399">
        <v>65.34407468</v>
      </c>
      <c r="C36" s="399">
        <v>165.62110286</v>
      </c>
      <c r="D36" s="399">
        <v>99.37747352000001</v>
      </c>
      <c r="E36" s="400">
        <v>215.53139352</v>
      </c>
      <c r="F36" s="401">
        <v>100.27702818</v>
      </c>
      <c r="G36" s="429"/>
      <c r="H36" s="400">
        <v>153.4600171034207</v>
      </c>
      <c r="I36" s="399">
        <v>116.15391999999999</v>
      </c>
      <c r="J36" s="400"/>
      <c r="K36" s="402">
        <v>116.88153852756547</v>
      </c>
    </row>
    <row r="37" spans="1:11" s="417" customFormat="1" ht="16.5" customHeight="1">
      <c r="A37" s="403" t="s">
        <v>408</v>
      </c>
      <c r="B37" s="399">
        <v>20240.886563505068</v>
      </c>
      <c r="C37" s="399">
        <v>22618.97512142236</v>
      </c>
      <c r="D37" s="399">
        <v>19401.27432216097</v>
      </c>
      <c r="E37" s="400">
        <v>18363.867615580457</v>
      </c>
      <c r="F37" s="401">
        <v>2378.0885579172937</v>
      </c>
      <c r="G37" s="429"/>
      <c r="H37" s="400">
        <v>11.748934763584217</v>
      </c>
      <c r="I37" s="399">
        <v>-1037.4067065805139</v>
      </c>
      <c r="J37" s="400"/>
      <c r="K37" s="402">
        <v>-5.347106016616358</v>
      </c>
    </row>
    <row r="38" spans="1:11" s="417" customFormat="1" ht="16.5" customHeight="1">
      <c r="A38" s="445" t="s">
        <v>409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29"/>
      <c r="H38" s="400"/>
      <c r="I38" s="399">
        <v>0</v>
      </c>
      <c r="J38" s="400"/>
      <c r="K38" s="402"/>
    </row>
    <row r="39" spans="1:11" s="417" customFormat="1" ht="16.5" customHeight="1">
      <c r="A39" s="445" t="s">
        <v>410</v>
      </c>
      <c r="B39" s="399">
        <v>20240.886563505068</v>
      </c>
      <c r="C39" s="399">
        <v>22618.97512142236</v>
      </c>
      <c r="D39" s="399">
        <v>19401.27432216097</v>
      </c>
      <c r="E39" s="400">
        <v>18363.867615580457</v>
      </c>
      <c r="F39" s="401">
        <v>2378.0885579172937</v>
      </c>
      <c r="G39" s="429"/>
      <c r="H39" s="400">
        <v>11.748934763584217</v>
      </c>
      <c r="I39" s="399">
        <v>-1037.4067065805139</v>
      </c>
      <c r="J39" s="400"/>
      <c r="K39" s="402">
        <v>-5.347106016616358</v>
      </c>
    </row>
    <row r="40" spans="1:11" s="417" customFormat="1" ht="16.5" customHeight="1">
      <c r="A40" s="398" t="s">
        <v>411</v>
      </c>
      <c r="B40" s="399">
        <v>70040.15552006809</v>
      </c>
      <c r="C40" s="399">
        <v>70468.58215316526</v>
      </c>
      <c r="D40" s="399">
        <v>71168.0726491304</v>
      </c>
      <c r="E40" s="400">
        <v>74415.59699677318</v>
      </c>
      <c r="F40" s="401">
        <v>428.4266330971732</v>
      </c>
      <c r="G40" s="429"/>
      <c r="H40" s="400">
        <v>0.6116871527711261</v>
      </c>
      <c r="I40" s="399">
        <v>3247.524347642786</v>
      </c>
      <c r="J40" s="400"/>
      <c r="K40" s="402">
        <v>4.563175911273562</v>
      </c>
    </row>
    <row r="41" spans="1:11" s="417" customFormat="1" ht="16.5" customHeight="1">
      <c r="A41" s="403" t="s">
        <v>412</v>
      </c>
      <c r="B41" s="399">
        <v>64723.626674441046</v>
      </c>
      <c r="C41" s="399">
        <v>64528.550908509475</v>
      </c>
      <c r="D41" s="399">
        <v>64973.682273670114</v>
      </c>
      <c r="E41" s="400">
        <v>67315.55954882</v>
      </c>
      <c r="F41" s="401">
        <v>-195.07576593157137</v>
      </c>
      <c r="G41" s="429"/>
      <c r="H41" s="400">
        <v>-0.30139807664487006</v>
      </c>
      <c r="I41" s="399">
        <v>2341.877275149891</v>
      </c>
      <c r="J41" s="400"/>
      <c r="K41" s="402">
        <v>3.6043474730058684</v>
      </c>
    </row>
    <row r="42" spans="1:11" s="417" customFormat="1" ht="16.5" customHeight="1">
      <c r="A42" s="403" t="s">
        <v>413</v>
      </c>
      <c r="B42" s="399">
        <v>5316.52884562704</v>
      </c>
      <c r="C42" s="399">
        <v>5940.031244655786</v>
      </c>
      <c r="D42" s="399">
        <v>6194.390375460282</v>
      </c>
      <c r="E42" s="400">
        <v>7100.037447953174</v>
      </c>
      <c r="F42" s="401">
        <v>623.5023990287464</v>
      </c>
      <c r="G42" s="429"/>
      <c r="H42" s="400">
        <v>11.727621858792144</v>
      </c>
      <c r="I42" s="399">
        <v>905.6470724928922</v>
      </c>
      <c r="J42" s="400"/>
      <c r="K42" s="402">
        <v>14.62043910052403</v>
      </c>
    </row>
    <row r="43" spans="1:11" s="417" customFormat="1" ht="16.5" customHeight="1">
      <c r="A43" s="405" t="s">
        <v>414</v>
      </c>
      <c r="B43" s="406">
        <v>0</v>
      </c>
      <c r="C43" s="406">
        <v>0</v>
      </c>
      <c r="D43" s="406">
        <v>0</v>
      </c>
      <c r="E43" s="407">
        <v>0</v>
      </c>
      <c r="F43" s="408">
        <v>0</v>
      </c>
      <c r="G43" s="446"/>
      <c r="H43" s="407"/>
      <c r="I43" s="406">
        <v>0</v>
      </c>
      <c r="J43" s="407"/>
      <c r="K43" s="409"/>
    </row>
    <row r="44" spans="1:11" s="417" customFormat="1" ht="16.5" customHeight="1" thickBot="1">
      <c r="A44" s="447" t="s">
        <v>356</v>
      </c>
      <c r="B44" s="410">
        <v>6624.417433516522</v>
      </c>
      <c r="C44" s="410">
        <v>7602.027987362557</v>
      </c>
      <c r="D44" s="410">
        <v>4489.429351139573</v>
      </c>
      <c r="E44" s="411">
        <v>5317.807536216989</v>
      </c>
      <c r="F44" s="412">
        <v>977.6105538460351</v>
      </c>
      <c r="G44" s="431"/>
      <c r="H44" s="411">
        <v>14.757683428881958</v>
      </c>
      <c r="I44" s="410">
        <v>828.3781850774167</v>
      </c>
      <c r="J44" s="411"/>
      <c r="K44" s="413">
        <v>18.45174787898479</v>
      </c>
    </row>
    <row r="45" spans="1:11" s="417" customFormat="1" ht="16.5" customHeight="1" thickTop="1">
      <c r="A45" s="416" t="s">
        <v>332</v>
      </c>
      <c r="B45" s="448"/>
      <c r="C45" s="389"/>
      <c r="D45" s="415"/>
      <c r="E45" s="415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2.421875" style="418" customWidth="1"/>
    <col min="2" max="5" width="9.421875" style="418" bestFit="1" customWidth="1"/>
    <col min="6" max="6" width="8.421875" style="418" bestFit="1" customWidth="1"/>
    <col min="7" max="7" width="7.140625" style="451" bestFit="1" customWidth="1"/>
    <col min="8" max="8" width="8.8515625" style="418" customWidth="1"/>
    <col min="9" max="9" width="7.140625" style="451" bestFit="1" customWidth="1"/>
    <col min="10" max="16384" width="9.140625" style="418" customWidth="1"/>
  </cols>
  <sheetData>
    <row r="1" spans="1:9" ht="12.75">
      <c r="A1" s="1899" t="s">
        <v>606</v>
      </c>
      <c r="B1" s="1899"/>
      <c r="C1" s="1899"/>
      <c r="D1" s="1899"/>
      <c r="E1" s="1899"/>
      <c r="F1" s="1899"/>
      <c r="G1" s="1899"/>
      <c r="H1" s="1899"/>
      <c r="I1" s="1899"/>
    </row>
    <row r="2" spans="1:9" ht="15.75">
      <c r="A2" s="1900" t="s">
        <v>38</v>
      </c>
      <c r="B2" s="1900"/>
      <c r="C2" s="1900"/>
      <c r="D2" s="1900"/>
      <c r="E2" s="1900"/>
      <c r="F2" s="1900"/>
      <c r="G2" s="1900"/>
      <c r="H2" s="1900"/>
      <c r="I2" s="1900"/>
    </row>
    <row r="3" spans="8:9" ht="13.5" thickBot="1">
      <c r="H3" s="1931" t="s">
        <v>76</v>
      </c>
      <c r="I3" s="1932"/>
    </row>
    <row r="4" spans="1:9" ht="13.5" customHeight="1" thickTop="1">
      <c r="A4" s="453"/>
      <c r="B4" s="454">
        <v>2014</v>
      </c>
      <c r="C4" s="455">
        <v>2014</v>
      </c>
      <c r="D4" s="456">
        <v>2015</v>
      </c>
      <c r="E4" s="456">
        <v>2015</v>
      </c>
      <c r="F4" s="1933" t="s">
        <v>416</v>
      </c>
      <c r="G4" s="1934"/>
      <c r="H4" s="1934"/>
      <c r="I4" s="1935"/>
    </row>
    <row r="5" spans="1:9" ht="12.75">
      <c r="A5" s="457" t="s">
        <v>337</v>
      </c>
      <c r="B5" s="458" t="s">
        <v>298</v>
      </c>
      <c r="C5" s="458" t="s">
        <v>299</v>
      </c>
      <c r="D5" s="459" t="s">
        <v>300</v>
      </c>
      <c r="E5" s="459" t="s">
        <v>301</v>
      </c>
      <c r="F5" s="1936" t="s">
        <v>57</v>
      </c>
      <c r="G5" s="1937"/>
      <c r="H5" s="1936" t="s">
        <v>58</v>
      </c>
      <c r="I5" s="1938"/>
    </row>
    <row r="6" spans="1:13" s="465" customFormat="1" ht="12.75">
      <c r="A6" s="460"/>
      <c r="B6" s="461"/>
      <c r="C6" s="461"/>
      <c r="D6" s="461"/>
      <c r="E6" s="461"/>
      <c r="F6" s="462" t="s">
        <v>101</v>
      </c>
      <c r="G6" s="463" t="s">
        <v>302</v>
      </c>
      <c r="H6" s="462" t="s">
        <v>101</v>
      </c>
      <c r="I6" s="464" t="s">
        <v>302</v>
      </c>
      <c r="K6" s="466"/>
      <c r="L6" s="466"/>
      <c r="M6" s="466"/>
    </row>
    <row r="7" spans="1:13" ht="12.75">
      <c r="A7" s="467" t="s">
        <v>417</v>
      </c>
      <c r="B7" s="468">
        <v>80052.73555349211</v>
      </c>
      <c r="C7" s="468">
        <v>92290.1074944728</v>
      </c>
      <c r="D7" s="468">
        <v>94395.6122650716</v>
      </c>
      <c r="E7" s="468">
        <v>106747.87936981699</v>
      </c>
      <c r="F7" s="468">
        <v>12237.371940980694</v>
      </c>
      <c r="G7" s="468">
        <v>15.286638059736946</v>
      </c>
      <c r="H7" s="468">
        <v>12352.267104745391</v>
      </c>
      <c r="I7" s="469">
        <v>13.085636936237124</v>
      </c>
      <c r="K7" s="470"/>
      <c r="L7" s="471"/>
      <c r="M7" s="471"/>
    </row>
    <row r="8" spans="1:13" ht="12.75">
      <c r="A8" s="472" t="s">
        <v>418</v>
      </c>
      <c r="B8" s="468">
        <v>1807.2020911</v>
      </c>
      <c r="C8" s="468">
        <v>1545.2636091999998</v>
      </c>
      <c r="D8" s="468">
        <v>2146.84971165</v>
      </c>
      <c r="E8" s="468">
        <v>2798.3335913661435</v>
      </c>
      <c r="F8" s="468">
        <v>-261.93848190000017</v>
      </c>
      <c r="G8" s="468">
        <v>-14.494144467294445</v>
      </c>
      <c r="H8" s="468">
        <v>651.4838797161437</v>
      </c>
      <c r="I8" s="469">
        <v>30.346040348368593</v>
      </c>
      <c r="K8" s="470"/>
      <c r="L8" s="471"/>
      <c r="M8" s="471"/>
    </row>
    <row r="9" spans="1:13" ht="12.75">
      <c r="A9" s="467" t="s">
        <v>419</v>
      </c>
      <c r="B9" s="473">
        <v>196419.24998423195</v>
      </c>
      <c r="C9" s="473">
        <v>200769.8481081735</v>
      </c>
      <c r="D9" s="473">
        <v>251425.78589190802</v>
      </c>
      <c r="E9" s="473">
        <v>253478.55180892244</v>
      </c>
      <c r="F9" s="473">
        <v>4350.598123941541</v>
      </c>
      <c r="G9" s="473">
        <v>2.2149550638701636</v>
      </c>
      <c r="H9" s="473">
        <v>2052.765917014418</v>
      </c>
      <c r="I9" s="474">
        <v>0.816450035040135</v>
      </c>
      <c r="K9" s="470"/>
      <c r="L9" s="471"/>
      <c r="M9" s="471"/>
    </row>
    <row r="10" spans="1:13" ht="12.75">
      <c r="A10" s="475" t="s">
        <v>420</v>
      </c>
      <c r="B10" s="476">
        <v>67805.639208276</v>
      </c>
      <c r="C10" s="476">
        <v>65714.74472995651</v>
      </c>
      <c r="D10" s="476">
        <v>78180.47070972601</v>
      </c>
      <c r="E10" s="476">
        <v>80572.47552997254</v>
      </c>
      <c r="F10" s="476">
        <v>-2090.8944783194893</v>
      </c>
      <c r="G10" s="476">
        <v>-3.0836586790325335</v>
      </c>
      <c r="H10" s="476">
        <v>2392.004820246526</v>
      </c>
      <c r="I10" s="477">
        <v>3.0595937815822714</v>
      </c>
      <c r="K10" s="470"/>
      <c r="L10" s="471"/>
      <c r="M10" s="471"/>
    </row>
    <row r="11" spans="1:13" ht="12.75">
      <c r="A11" s="475" t="s">
        <v>421</v>
      </c>
      <c r="B11" s="476">
        <v>28188.228628989997</v>
      </c>
      <c r="C11" s="476">
        <v>32384.55138018</v>
      </c>
      <c r="D11" s="476">
        <v>39627.09933845999</v>
      </c>
      <c r="E11" s="476">
        <v>41237.30483686999</v>
      </c>
      <c r="F11" s="476">
        <v>4196.322751190004</v>
      </c>
      <c r="G11" s="476">
        <v>14.886791243328867</v>
      </c>
      <c r="H11" s="476">
        <v>1610.205498409996</v>
      </c>
      <c r="I11" s="477">
        <v>4.063394811356315</v>
      </c>
      <c r="K11" s="470"/>
      <c r="L11" s="471"/>
      <c r="M11" s="471"/>
    </row>
    <row r="12" spans="1:13" ht="12.75">
      <c r="A12" s="475" t="s">
        <v>422</v>
      </c>
      <c r="B12" s="476">
        <v>22883.71767397</v>
      </c>
      <c r="C12" s="476">
        <v>29076.48470598</v>
      </c>
      <c r="D12" s="476">
        <v>39796.55675832</v>
      </c>
      <c r="E12" s="476">
        <v>38066.236527450004</v>
      </c>
      <c r="F12" s="476">
        <v>6192.767032010001</v>
      </c>
      <c r="G12" s="476">
        <v>27.06189230368897</v>
      </c>
      <c r="H12" s="476">
        <v>-1730.3202308699983</v>
      </c>
      <c r="I12" s="477">
        <v>-4.347914422290446</v>
      </c>
      <c r="K12" s="470"/>
      <c r="L12" s="471"/>
      <c r="M12" s="471"/>
    </row>
    <row r="13" spans="1:13" ht="12.75">
      <c r="A13" s="475" t="s">
        <v>423</v>
      </c>
      <c r="B13" s="476">
        <v>77541.66447299601</v>
      </c>
      <c r="C13" s="476">
        <v>73594.06729205699</v>
      </c>
      <c r="D13" s="476">
        <v>93821.65908540199</v>
      </c>
      <c r="E13" s="476">
        <v>93602.53491462988</v>
      </c>
      <c r="F13" s="476">
        <v>-3947.5971809390176</v>
      </c>
      <c r="G13" s="476">
        <v>-5.090936863128304</v>
      </c>
      <c r="H13" s="476">
        <v>-219.12417077210557</v>
      </c>
      <c r="I13" s="477">
        <v>-0.23355392870706526</v>
      </c>
      <c r="K13" s="470"/>
      <c r="L13" s="471"/>
      <c r="M13" s="471"/>
    </row>
    <row r="14" spans="1:13" ht="12.75">
      <c r="A14" s="467" t="s">
        <v>424</v>
      </c>
      <c r="B14" s="473">
        <v>109646.02600492</v>
      </c>
      <c r="C14" s="473">
        <v>121139.60772887</v>
      </c>
      <c r="D14" s="473">
        <v>148608.08064223</v>
      </c>
      <c r="E14" s="473">
        <v>157034.86475154237</v>
      </c>
      <c r="F14" s="473">
        <v>11493.581723950003</v>
      </c>
      <c r="G14" s="473">
        <v>10.482442586140118</v>
      </c>
      <c r="H14" s="473">
        <v>8426.784109312372</v>
      </c>
      <c r="I14" s="474">
        <v>5.670475032646192</v>
      </c>
      <c r="K14" s="470"/>
      <c r="L14" s="471"/>
      <c r="M14" s="471"/>
    </row>
    <row r="15" spans="1:13" ht="12.75">
      <c r="A15" s="467" t="s">
        <v>425</v>
      </c>
      <c r="B15" s="473">
        <v>115585.22338076844</v>
      </c>
      <c r="C15" s="473">
        <v>112231.04233564365</v>
      </c>
      <c r="D15" s="473">
        <v>139723.045525048</v>
      </c>
      <c r="E15" s="473">
        <v>139534.26181482116</v>
      </c>
      <c r="F15" s="473">
        <v>-3354.1810451247875</v>
      </c>
      <c r="G15" s="473">
        <v>-2.90191163456528</v>
      </c>
      <c r="H15" s="473">
        <v>-188.78371022682404</v>
      </c>
      <c r="I15" s="474">
        <v>-0.13511279368225695</v>
      </c>
      <c r="K15" s="470"/>
      <c r="L15" s="471"/>
      <c r="M15" s="471"/>
    </row>
    <row r="16" spans="1:13" ht="12.75">
      <c r="A16" s="467" t="s">
        <v>426</v>
      </c>
      <c r="B16" s="473">
        <v>77778.04104620281</v>
      </c>
      <c r="C16" s="473">
        <v>76461.6994365225</v>
      </c>
      <c r="D16" s="473">
        <v>84073.62752155848</v>
      </c>
      <c r="E16" s="473">
        <v>79245.36686365493</v>
      </c>
      <c r="F16" s="473">
        <v>-1316.341609680312</v>
      </c>
      <c r="G16" s="473">
        <v>-1.6924334837622876</v>
      </c>
      <c r="H16" s="473">
        <v>-4828.260657903549</v>
      </c>
      <c r="I16" s="474">
        <v>-5.742895602625768</v>
      </c>
      <c r="K16" s="470"/>
      <c r="L16" s="471"/>
      <c r="M16" s="471"/>
    </row>
    <row r="17" spans="1:13" ht="12.75">
      <c r="A17" s="467" t="s">
        <v>427</v>
      </c>
      <c r="B17" s="473">
        <v>59040.659312870004</v>
      </c>
      <c r="C17" s="473">
        <v>62413.587486775505</v>
      </c>
      <c r="D17" s="473">
        <v>71957.19140573568</v>
      </c>
      <c r="E17" s="473">
        <v>74673.70701159495</v>
      </c>
      <c r="F17" s="473">
        <v>3372.9281739055004</v>
      </c>
      <c r="G17" s="473">
        <v>5.712890426970979</v>
      </c>
      <c r="H17" s="473">
        <v>2716.5156058592693</v>
      </c>
      <c r="I17" s="474">
        <v>3.7751829286137717</v>
      </c>
      <c r="K17" s="470"/>
      <c r="L17" s="471"/>
      <c r="M17" s="471"/>
    </row>
    <row r="18" spans="1:13" ht="12.75">
      <c r="A18" s="467" t="s">
        <v>428</v>
      </c>
      <c r="B18" s="473">
        <v>787956.476627991</v>
      </c>
      <c r="C18" s="473">
        <v>817432.8429776874</v>
      </c>
      <c r="D18" s="473">
        <v>924921.4648661031</v>
      </c>
      <c r="E18" s="473">
        <v>977314.5087144463</v>
      </c>
      <c r="F18" s="473">
        <v>29476.366349696415</v>
      </c>
      <c r="G18" s="473">
        <v>3.7408622460771728</v>
      </c>
      <c r="H18" s="473">
        <v>52393.04384834319</v>
      </c>
      <c r="I18" s="474">
        <v>5.664593788611869</v>
      </c>
      <c r="K18" s="470"/>
      <c r="L18" s="471"/>
      <c r="M18" s="471"/>
    </row>
    <row r="19" spans="1:13" ht="12.75">
      <c r="A19" s="467" t="s">
        <v>429</v>
      </c>
      <c r="B19" s="473">
        <v>56261.927753319</v>
      </c>
      <c r="C19" s="473">
        <v>58303.4270700722</v>
      </c>
      <c r="D19" s="473">
        <v>55651.7866333227</v>
      </c>
      <c r="E19" s="473">
        <v>55711.299097158306</v>
      </c>
      <c r="F19" s="473">
        <v>2041.4993167531939</v>
      </c>
      <c r="G19" s="473">
        <v>3.6285626857724615</v>
      </c>
      <c r="H19" s="473">
        <v>59.51246383560647</v>
      </c>
      <c r="I19" s="474">
        <v>0.10693720262337833</v>
      </c>
      <c r="K19" s="470"/>
      <c r="L19" s="471"/>
      <c r="M19" s="471"/>
    </row>
    <row r="20" spans="1:13" ht="13.5" thickBot="1">
      <c r="A20" s="478" t="s">
        <v>430</v>
      </c>
      <c r="B20" s="479">
        <v>1484547.5417548954</v>
      </c>
      <c r="C20" s="479">
        <v>1542587.4262474175</v>
      </c>
      <c r="D20" s="479">
        <v>1772903.4444626276</v>
      </c>
      <c r="E20" s="479">
        <v>1846538.7730233234</v>
      </c>
      <c r="F20" s="479">
        <v>58039.884492522106</v>
      </c>
      <c r="G20" s="479">
        <v>3.909600929581056</v>
      </c>
      <c r="H20" s="479">
        <v>73635.32856069575</v>
      </c>
      <c r="I20" s="480">
        <v>4.153375007008058</v>
      </c>
      <c r="K20" s="481"/>
      <c r="L20" s="471"/>
      <c r="M20" s="471"/>
    </row>
    <row r="21" spans="1:13" ht="13.5" hidden="1" thickTop="1">
      <c r="A21" s="482" t="s">
        <v>431</v>
      </c>
      <c r="B21" s="483"/>
      <c r="C21" s="483"/>
      <c r="D21" s="483"/>
      <c r="E21" s="483"/>
      <c r="F21" s="483"/>
      <c r="G21" s="484"/>
      <c r="H21" s="483"/>
      <c r="I21" s="485"/>
      <c r="K21" s="471"/>
      <c r="L21" s="471"/>
      <c r="M21" s="471"/>
    </row>
    <row r="22" spans="1:13" ht="13.5" hidden="1" thickTop="1">
      <c r="A22" s="486" t="s">
        <v>432</v>
      </c>
      <c r="B22" s="483"/>
      <c r="C22" s="483"/>
      <c r="D22" s="483"/>
      <c r="E22" s="483"/>
      <c r="F22" s="483"/>
      <c r="G22" s="484"/>
      <c r="H22" s="483"/>
      <c r="I22" s="485"/>
      <c r="K22" s="471"/>
      <c r="L22" s="471"/>
      <c r="M22" s="471"/>
    </row>
    <row r="23" spans="1:13" ht="13.5" hidden="1" thickTop="1">
      <c r="A23" s="487" t="s">
        <v>433</v>
      </c>
      <c r="I23" s="485"/>
      <c r="K23" s="471"/>
      <c r="L23" s="471"/>
      <c r="M23" s="471"/>
    </row>
    <row r="24" spans="1:13" ht="13.5" hidden="1" thickTop="1">
      <c r="A24" s="418" t="s">
        <v>434</v>
      </c>
      <c r="I24" s="485"/>
      <c r="K24" s="471"/>
      <c r="L24" s="471"/>
      <c r="M24" s="471"/>
    </row>
    <row r="25" spans="1:13" ht="13.5" hidden="1" thickTop="1">
      <c r="A25" s="487" t="s">
        <v>435</v>
      </c>
      <c r="I25" s="485"/>
      <c r="K25" s="471"/>
      <c r="L25" s="471"/>
      <c r="M25" s="471"/>
    </row>
    <row r="26" spans="1:13" ht="13.5" hidden="1" thickTop="1">
      <c r="A26" s="418" t="s">
        <v>436</v>
      </c>
      <c r="I26" s="485"/>
      <c r="K26" s="471"/>
      <c r="L26" s="471"/>
      <c r="M26" s="471"/>
    </row>
    <row r="27" spans="9:13" ht="13.5" hidden="1" thickTop="1">
      <c r="I27" s="485"/>
      <c r="K27" s="471"/>
      <c r="L27" s="471"/>
      <c r="M27" s="471"/>
    </row>
    <row r="28" spans="1:13" s="489" customFormat="1" ht="13.5" thickTop="1">
      <c r="A28" s="488" t="s">
        <v>437</v>
      </c>
      <c r="E28" s="418"/>
      <c r="G28" s="490"/>
      <c r="I28" s="491"/>
      <c r="K28" s="492"/>
      <c r="L28" s="492"/>
      <c r="M28" s="492"/>
    </row>
    <row r="29" spans="1:13" ht="12.75">
      <c r="A29" s="418" t="s">
        <v>438</v>
      </c>
      <c r="I29" s="485"/>
      <c r="K29" s="471"/>
      <c r="L29" s="471"/>
      <c r="M29" s="471"/>
    </row>
    <row r="30" spans="9:13" ht="12.75">
      <c r="I30" s="485"/>
      <c r="K30" s="471"/>
      <c r="L30" s="471"/>
      <c r="M30" s="471"/>
    </row>
    <row r="31" spans="9:13" ht="12.75">
      <c r="I31" s="485"/>
      <c r="K31" s="471"/>
      <c r="L31" s="471"/>
      <c r="M31" s="471"/>
    </row>
    <row r="32" ht="12.75">
      <c r="I32" s="485"/>
    </row>
    <row r="33" ht="12.75">
      <c r="I33" s="485"/>
    </row>
    <row r="34" ht="12.75">
      <c r="I34" s="485"/>
    </row>
    <row r="35" ht="12.75">
      <c r="I35" s="485"/>
    </row>
    <row r="36" ht="12.75">
      <c r="I36" s="485"/>
    </row>
    <row r="37" ht="12.75">
      <c r="I37" s="485"/>
    </row>
    <row r="38" ht="12.75">
      <c r="I38" s="485"/>
    </row>
    <row r="39" ht="12.75">
      <c r="I39" s="485"/>
    </row>
    <row r="40" ht="12.75">
      <c r="I40" s="485"/>
    </row>
    <row r="41" ht="12.75">
      <c r="I41" s="485"/>
    </row>
    <row r="42" ht="12.75">
      <c r="I42" s="485"/>
    </row>
    <row r="43" ht="12.75">
      <c r="I43" s="485"/>
    </row>
    <row r="44" ht="12.75">
      <c r="I44" s="485"/>
    </row>
    <row r="45" ht="12.75">
      <c r="I45" s="485"/>
    </row>
    <row r="46" ht="12.75">
      <c r="I46" s="485"/>
    </row>
    <row r="47" ht="12.75">
      <c r="I47" s="485"/>
    </row>
    <row r="48" ht="12.75">
      <c r="I48" s="485"/>
    </row>
    <row r="49" ht="12.75">
      <c r="I49" s="485"/>
    </row>
    <row r="50" ht="12.75">
      <c r="I50" s="485"/>
    </row>
    <row r="51" ht="12.75">
      <c r="I51" s="485"/>
    </row>
    <row r="52" ht="12.75">
      <c r="I52" s="485"/>
    </row>
    <row r="53" ht="12.75">
      <c r="I53" s="485"/>
    </row>
    <row r="54" ht="12.75">
      <c r="I54" s="485"/>
    </row>
    <row r="55" ht="12.75">
      <c r="I55" s="485"/>
    </row>
    <row r="56" ht="12.75">
      <c r="I56" s="485"/>
    </row>
    <row r="57" ht="12.75">
      <c r="I57" s="485"/>
    </row>
    <row r="58" ht="12.75">
      <c r="I58" s="485"/>
    </row>
    <row r="59" ht="12.75">
      <c r="I59" s="485"/>
    </row>
    <row r="60" ht="12.75">
      <c r="I60" s="485"/>
    </row>
    <row r="61" ht="12.75">
      <c r="I61" s="485"/>
    </row>
    <row r="62" ht="12.75">
      <c r="I62" s="485"/>
    </row>
    <row r="63" ht="12.75">
      <c r="I63" s="485"/>
    </row>
    <row r="64" ht="12.75">
      <c r="I64" s="485"/>
    </row>
    <row r="65" ht="12.75">
      <c r="I65" s="485"/>
    </row>
    <row r="66" ht="12.75">
      <c r="I66" s="485"/>
    </row>
    <row r="67" ht="12.75">
      <c r="I67" s="485"/>
    </row>
    <row r="68" ht="12.75">
      <c r="I68" s="485"/>
    </row>
    <row r="69" ht="12.75">
      <c r="I69" s="485"/>
    </row>
    <row r="70" ht="12.75">
      <c r="I70" s="485"/>
    </row>
    <row r="71" ht="12.75">
      <c r="I71" s="485"/>
    </row>
    <row r="72" ht="12.75">
      <c r="I72" s="485"/>
    </row>
    <row r="73" ht="12.75">
      <c r="I73" s="485"/>
    </row>
    <row r="74" ht="12.75">
      <c r="I74" s="485"/>
    </row>
    <row r="75" ht="12.75">
      <c r="I75" s="485"/>
    </row>
    <row r="76" ht="12.75">
      <c r="I76" s="485"/>
    </row>
    <row r="77" ht="12.75">
      <c r="I77" s="485"/>
    </row>
    <row r="78" ht="12.75">
      <c r="I78" s="485"/>
    </row>
    <row r="79" ht="12.75">
      <c r="I79" s="485"/>
    </row>
    <row r="80" ht="12.75">
      <c r="I80" s="485"/>
    </row>
    <row r="81" ht="12.75">
      <c r="I81" s="485"/>
    </row>
    <row r="82" ht="12.75">
      <c r="I82" s="485"/>
    </row>
    <row r="83" ht="12.75">
      <c r="I83" s="485"/>
    </row>
    <row r="84" ht="12.75">
      <c r="I84" s="485"/>
    </row>
    <row r="85" ht="12.75">
      <c r="I85" s="485"/>
    </row>
    <row r="86" ht="12.75">
      <c r="I86" s="485"/>
    </row>
    <row r="87" ht="12.75">
      <c r="I87" s="485"/>
    </row>
    <row r="88" ht="12.75">
      <c r="I88" s="485"/>
    </row>
    <row r="89" ht="12.75">
      <c r="I89" s="485"/>
    </row>
    <row r="90" ht="12.75">
      <c r="I90" s="485"/>
    </row>
    <row r="91" ht="12.75">
      <c r="I91" s="485"/>
    </row>
    <row r="92" ht="12.75">
      <c r="I92" s="485"/>
    </row>
    <row r="93" ht="12.75">
      <c r="I93" s="485"/>
    </row>
    <row r="94" ht="12.75">
      <c r="I94" s="485"/>
    </row>
    <row r="95" ht="12.75">
      <c r="I95" s="485"/>
    </row>
    <row r="96" ht="12.75">
      <c r="I96" s="485"/>
    </row>
    <row r="97" ht="12.75">
      <c r="I97" s="485"/>
    </row>
    <row r="98" ht="12.75">
      <c r="I98" s="485"/>
    </row>
    <row r="99" ht="12.75">
      <c r="I99" s="485"/>
    </row>
    <row r="100" ht="12.75">
      <c r="I100" s="485"/>
    </row>
    <row r="101" ht="12.75">
      <c r="I101" s="485"/>
    </row>
    <row r="102" ht="12.75">
      <c r="I102" s="485"/>
    </row>
    <row r="103" ht="12.75">
      <c r="I103" s="485"/>
    </row>
    <row r="104" ht="12.75">
      <c r="I104" s="485"/>
    </row>
    <row r="105" ht="12.75">
      <c r="I105" s="485"/>
    </row>
    <row r="106" ht="12.75">
      <c r="I106" s="485"/>
    </row>
    <row r="107" ht="12.75">
      <c r="I107" s="485"/>
    </row>
    <row r="108" ht="12.75">
      <c r="I108" s="485"/>
    </row>
    <row r="109" ht="12.75">
      <c r="I109" s="485"/>
    </row>
    <row r="110" ht="12.75">
      <c r="I110" s="485"/>
    </row>
    <row r="111" ht="12.75">
      <c r="I111" s="485"/>
    </row>
    <row r="112" ht="12.75">
      <c r="I112" s="485"/>
    </row>
    <row r="113" ht="12.75">
      <c r="I113" s="485"/>
    </row>
    <row r="114" ht="12.75">
      <c r="I114" s="485"/>
    </row>
    <row r="115" ht="12.75">
      <c r="I115" s="485"/>
    </row>
    <row r="116" ht="12.75">
      <c r="I116" s="485"/>
    </row>
    <row r="117" ht="12.75">
      <c r="I117" s="485"/>
    </row>
    <row r="118" ht="12.75">
      <c r="I118" s="485"/>
    </row>
    <row r="119" ht="12.75">
      <c r="I119" s="485"/>
    </row>
    <row r="120" ht="12.75">
      <c r="I120" s="485"/>
    </row>
    <row r="121" ht="12.75">
      <c r="I121" s="485"/>
    </row>
    <row r="122" ht="12.75">
      <c r="I122" s="485"/>
    </row>
    <row r="123" ht="12.75">
      <c r="I123" s="485"/>
    </row>
    <row r="124" ht="12.75">
      <c r="I124" s="485"/>
    </row>
    <row r="125" ht="12.75">
      <c r="I125" s="485"/>
    </row>
    <row r="126" ht="12.75">
      <c r="I126" s="485"/>
    </row>
    <row r="127" ht="12.75">
      <c r="I127" s="485"/>
    </row>
    <row r="128" ht="12.75">
      <c r="I128" s="485"/>
    </row>
    <row r="129" ht="12.75">
      <c r="I129" s="485"/>
    </row>
    <row r="130" ht="12.75">
      <c r="I130" s="485"/>
    </row>
    <row r="131" ht="12.75">
      <c r="I131" s="485"/>
    </row>
    <row r="132" ht="12.75">
      <c r="I132" s="485"/>
    </row>
    <row r="133" ht="12.75">
      <c r="I133" s="485"/>
    </row>
    <row r="134" ht="12.75">
      <c r="I134" s="485"/>
    </row>
    <row r="135" ht="12.75">
      <c r="I135" s="485"/>
    </row>
    <row r="136" ht="12.75">
      <c r="I136" s="485"/>
    </row>
    <row r="137" ht="12.75">
      <c r="I137" s="485"/>
    </row>
    <row r="138" ht="12.75">
      <c r="I138" s="485"/>
    </row>
    <row r="139" ht="12.75">
      <c r="I139" s="485"/>
    </row>
    <row r="140" ht="12.75">
      <c r="I140" s="485"/>
    </row>
    <row r="141" ht="12.75">
      <c r="I141" s="485"/>
    </row>
    <row r="142" ht="12.75">
      <c r="I142" s="485"/>
    </row>
    <row r="143" ht="12.75">
      <c r="I143" s="485"/>
    </row>
    <row r="144" ht="12.75">
      <c r="I144" s="485"/>
    </row>
    <row r="145" ht="12.75">
      <c r="I145" s="485"/>
    </row>
    <row r="146" ht="12.75">
      <c r="I146" s="485"/>
    </row>
    <row r="147" ht="12.75">
      <c r="I147" s="485"/>
    </row>
    <row r="148" ht="12.75">
      <c r="I148" s="485"/>
    </row>
    <row r="149" ht="12.75">
      <c r="I149" s="485"/>
    </row>
    <row r="150" ht="12.75">
      <c r="I150" s="485"/>
    </row>
    <row r="151" ht="12.75">
      <c r="I151" s="485"/>
    </row>
    <row r="152" ht="12.75">
      <c r="I152" s="485"/>
    </row>
    <row r="153" ht="12.75">
      <c r="I153" s="485"/>
    </row>
    <row r="154" ht="12.75">
      <c r="I154" s="485"/>
    </row>
    <row r="155" ht="12.75">
      <c r="I155" s="485"/>
    </row>
    <row r="156" ht="12.75">
      <c r="I156" s="485"/>
    </row>
    <row r="157" ht="12.75">
      <c r="I157" s="485"/>
    </row>
    <row r="158" ht="12.75">
      <c r="I158" s="485"/>
    </row>
    <row r="159" ht="12.75">
      <c r="I159" s="485"/>
    </row>
    <row r="160" ht="12.75">
      <c r="I160" s="485"/>
    </row>
    <row r="161" ht="12.75">
      <c r="I161" s="485"/>
    </row>
    <row r="162" ht="12.75">
      <c r="I162" s="485"/>
    </row>
    <row r="163" ht="12.75">
      <c r="I163" s="485"/>
    </row>
    <row r="164" ht="12.75">
      <c r="I164" s="485"/>
    </row>
    <row r="165" ht="12.75">
      <c r="I165" s="485"/>
    </row>
    <row r="166" ht="12.75">
      <c r="I166" s="485"/>
    </row>
    <row r="167" ht="12.75">
      <c r="I167" s="485"/>
    </row>
    <row r="168" ht="12.75">
      <c r="I168" s="485"/>
    </row>
    <row r="169" ht="12.75">
      <c r="I169" s="485"/>
    </row>
    <row r="170" ht="12.75">
      <c r="I170" s="485"/>
    </row>
    <row r="171" ht="12.75">
      <c r="I171" s="485"/>
    </row>
    <row r="172" ht="12.75">
      <c r="I172" s="485"/>
    </row>
    <row r="173" ht="12.75">
      <c r="I173" s="485"/>
    </row>
    <row r="174" ht="12.75">
      <c r="I174" s="485"/>
    </row>
    <row r="175" ht="12.75">
      <c r="I175" s="485"/>
    </row>
    <row r="176" ht="12.75">
      <c r="I176" s="485"/>
    </row>
    <row r="177" ht="12.75">
      <c r="I177" s="485"/>
    </row>
    <row r="178" ht="12.75">
      <c r="I178" s="485"/>
    </row>
    <row r="179" ht="12.75">
      <c r="I179" s="485"/>
    </row>
    <row r="180" ht="12.75">
      <c r="I180" s="485"/>
    </row>
    <row r="181" ht="12.75">
      <c r="I181" s="485"/>
    </row>
    <row r="182" ht="12.75">
      <c r="I182" s="485"/>
    </row>
    <row r="183" ht="12.75">
      <c r="I183" s="485"/>
    </row>
    <row r="184" ht="12.75">
      <c r="I184" s="485"/>
    </row>
    <row r="185" ht="12.75">
      <c r="I185" s="485"/>
    </row>
    <row r="186" ht="12.75">
      <c r="I186" s="485"/>
    </row>
    <row r="187" ht="12.75">
      <c r="I187" s="485"/>
    </row>
    <row r="188" ht="12.75">
      <c r="I188" s="485"/>
    </row>
    <row r="189" ht="12.75">
      <c r="I189" s="485"/>
    </row>
    <row r="190" ht="12.75">
      <c r="I190" s="485"/>
    </row>
    <row r="191" ht="12.75">
      <c r="I191" s="485"/>
    </row>
    <row r="192" ht="12.75">
      <c r="I192" s="485"/>
    </row>
    <row r="193" ht="12.75">
      <c r="I193" s="485"/>
    </row>
    <row r="194" ht="12.75">
      <c r="I194" s="485"/>
    </row>
    <row r="195" ht="12.75">
      <c r="I195" s="485"/>
    </row>
    <row r="196" ht="12.75">
      <c r="I196" s="485"/>
    </row>
    <row r="197" ht="12.75">
      <c r="I197" s="485"/>
    </row>
    <row r="198" ht="12.75">
      <c r="I198" s="485"/>
    </row>
    <row r="199" ht="12.75">
      <c r="I199" s="485"/>
    </row>
    <row r="200" ht="12.75">
      <c r="I200" s="485"/>
    </row>
    <row r="201" ht="12.75">
      <c r="I201" s="485"/>
    </row>
    <row r="202" ht="12.75">
      <c r="I202" s="485"/>
    </row>
    <row r="203" ht="12.75">
      <c r="I203" s="485"/>
    </row>
    <row r="204" ht="12.75">
      <c r="I204" s="485"/>
    </row>
    <row r="205" ht="12.75">
      <c r="I205" s="485"/>
    </row>
    <row r="206" ht="12.75">
      <c r="I206" s="485"/>
    </row>
    <row r="207" ht="12.75">
      <c r="I207" s="485"/>
    </row>
    <row r="208" ht="12.75">
      <c r="I208" s="485"/>
    </row>
    <row r="209" ht="12.75">
      <c r="I209" s="485"/>
    </row>
    <row r="210" ht="12.75">
      <c r="I210" s="485"/>
    </row>
    <row r="211" ht="12.75">
      <c r="I211" s="485"/>
    </row>
    <row r="212" ht="12.75">
      <c r="I212" s="485"/>
    </row>
    <row r="213" ht="12.75">
      <c r="I213" s="485"/>
    </row>
    <row r="214" ht="12.75">
      <c r="I214" s="485"/>
    </row>
    <row r="215" ht="12.75">
      <c r="I215" s="485"/>
    </row>
    <row r="216" ht="12.75">
      <c r="I216" s="485"/>
    </row>
    <row r="217" ht="12.75">
      <c r="I217" s="485"/>
    </row>
    <row r="218" ht="12.75">
      <c r="I218" s="485"/>
    </row>
    <row r="219" ht="12.75">
      <c r="I219" s="485"/>
    </row>
    <row r="220" ht="12.75">
      <c r="I220" s="485"/>
    </row>
    <row r="221" ht="12.75">
      <c r="I221" s="485"/>
    </row>
    <row r="222" ht="12.75">
      <c r="I222" s="485"/>
    </row>
    <row r="223" ht="12.75">
      <c r="I223" s="485"/>
    </row>
    <row r="224" ht="12.75">
      <c r="I224" s="485"/>
    </row>
    <row r="225" ht="12.75">
      <c r="I225" s="485"/>
    </row>
    <row r="226" ht="12.75">
      <c r="I226" s="485"/>
    </row>
    <row r="227" ht="12.75">
      <c r="I227" s="485"/>
    </row>
    <row r="228" ht="12.75">
      <c r="I228" s="485"/>
    </row>
    <row r="229" ht="12.75">
      <c r="I229" s="485"/>
    </row>
    <row r="230" ht="12.75">
      <c r="I230" s="485"/>
    </row>
    <row r="231" ht="12.75">
      <c r="I231" s="485"/>
    </row>
    <row r="232" ht="12.75">
      <c r="I232" s="485"/>
    </row>
    <row r="233" ht="12.75">
      <c r="I233" s="485"/>
    </row>
    <row r="234" ht="12.75">
      <c r="I234" s="485"/>
    </row>
    <row r="235" ht="12.75">
      <c r="I235" s="485"/>
    </row>
    <row r="236" ht="12.75">
      <c r="I236" s="485"/>
    </row>
    <row r="237" ht="12.75">
      <c r="I237" s="485"/>
    </row>
    <row r="238" ht="12.75">
      <c r="I238" s="485"/>
    </row>
    <row r="239" ht="12.75">
      <c r="I239" s="485"/>
    </row>
    <row r="240" ht="12.75">
      <c r="I240" s="485"/>
    </row>
    <row r="241" ht="12.75">
      <c r="I241" s="485"/>
    </row>
    <row r="242" ht="12.75">
      <c r="I242" s="485"/>
    </row>
    <row r="243" ht="12.75">
      <c r="I243" s="485"/>
    </row>
    <row r="244" ht="12.75">
      <c r="I244" s="485"/>
    </row>
    <row r="245" ht="12.75">
      <c r="I245" s="485"/>
    </row>
    <row r="246" ht="12.75">
      <c r="I246" s="485"/>
    </row>
    <row r="247" ht="12.75">
      <c r="I247" s="485"/>
    </row>
    <row r="248" ht="12.75">
      <c r="I248" s="485"/>
    </row>
    <row r="249" ht="12.75">
      <c r="I249" s="485"/>
    </row>
    <row r="250" ht="12.75">
      <c r="I250" s="485"/>
    </row>
    <row r="251" ht="12.75">
      <c r="I251" s="485"/>
    </row>
    <row r="252" ht="12.75">
      <c r="I252" s="485"/>
    </row>
    <row r="253" ht="12.75">
      <c r="I253" s="485"/>
    </row>
    <row r="254" ht="12.75">
      <c r="I254" s="485"/>
    </row>
    <row r="255" ht="12.75">
      <c r="I255" s="485"/>
    </row>
    <row r="256" ht="12.75">
      <c r="I256" s="485"/>
    </row>
    <row r="257" ht="12.75">
      <c r="I257" s="485"/>
    </row>
    <row r="258" ht="12.75">
      <c r="I258" s="485"/>
    </row>
    <row r="259" ht="12.75">
      <c r="I259" s="485"/>
    </row>
    <row r="260" ht="12.75">
      <c r="I260" s="485"/>
    </row>
    <row r="261" ht="12.75">
      <c r="I261" s="485"/>
    </row>
    <row r="262" ht="12.75">
      <c r="I262" s="485"/>
    </row>
    <row r="263" ht="12.75">
      <c r="I263" s="485"/>
    </row>
    <row r="264" ht="12.75">
      <c r="I264" s="485"/>
    </row>
    <row r="265" ht="12.75">
      <c r="I265" s="485"/>
    </row>
    <row r="266" ht="12.75">
      <c r="I266" s="485"/>
    </row>
    <row r="267" ht="12.75">
      <c r="I267" s="485"/>
    </row>
    <row r="268" ht="12.75">
      <c r="I268" s="485"/>
    </row>
    <row r="269" ht="12.75">
      <c r="I269" s="485"/>
    </row>
    <row r="270" ht="12.75">
      <c r="I270" s="485"/>
    </row>
    <row r="271" ht="12.75">
      <c r="I271" s="485"/>
    </row>
    <row r="272" ht="12.75">
      <c r="I272" s="485"/>
    </row>
    <row r="273" ht="12.75">
      <c r="I273" s="485"/>
    </row>
    <row r="274" ht="12.75">
      <c r="I274" s="485"/>
    </row>
    <row r="275" ht="12.75">
      <c r="I275" s="485"/>
    </row>
    <row r="276" ht="12.75">
      <c r="I276" s="485"/>
    </row>
    <row r="277" ht="12.75">
      <c r="I277" s="485"/>
    </row>
    <row r="278" ht="12.75">
      <c r="I278" s="485"/>
    </row>
    <row r="279" ht="12.75">
      <c r="I279" s="485"/>
    </row>
    <row r="280" ht="12.75">
      <c r="I280" s="485"/>
    </row>
    <row r="281" ht="12.75">
      <c r="I281" s="485"/>
    </row>
    <row r="282" ht="12.75">
      <c r="I282" s="485"/>
    </row>
    <row r="283" ht="12.75">
      <c r="I283" s="485"/>
    </row>
    <row r="284" ht="12.75">
      <c r="I284" s="485"/>
    </row>
    <row r="285" ht="12.75">
      <c r="I285" s="485"/>
    </row>
    <row r="286" ht="12.75">
      <c r="I286" s="485"/>
    </row>
    <row r="287" ht="12.75">
      <c r="I287" s="485"/>
    </row>
    <row r="288" ht="12.75">
      <c r="I288" s="485"/>
    </row>
    <row r="289" ht="12.75">
      <c r="I289" s="485"/>
    </row>
    <row r="290" ht="12.75">
      <c r="I290" s="485"/>
    </row>
    <row r="291" ht="12.75">
      <c r="I291" s="485"/>
    </row>
    <row r="292" ht="12.75">
      <c r="I292" s="485"/>
    </row>
    <row r="293" ht="12.75">
      <c r="I293" s="485"/>
    </row>
    <row r="294" ht="12.75">
      <c r="I294" s="485"/>
    </row>
    <row r="295" ht="12.75">
      <c r="I295" s="485"/>
    </row>
    <row r="296" ht="12.75">
      <c r="I296" s="485"/>
    </row>
    <row r="297" ht="12.75">
      <c r="I297" s="485"/>
    </row>
    <row r="298" ht="12.75">
      <c r="I298" s="485"/>
    </row>
    <row r="299" ht="12.75">
      <c r="I299" s="485"/>
    </row>
    <row r="300" ht="12.75">
      <c r="I300" s="485"/>
    </row>
    <row r="301" ht="12.75">
      <c r="I301" s="485"/>
    </row>
    <row r="302" ht="12.75">
      <c r="I302" s="485"/>
    </row>
    <row r="303" ht="12.75">
      <c r="I303" s="485"/>
    </row>
    <row r="304" ht="12.75">
      <c r="I304" s="485"/>
    </row>
    <row r="305" ht="12.75">
      <c r="I305" s="485"/>
    </row>
    <row r="306" ht="12.75">
      <c r="I306" s="485"/>
    </row>
    <row r="307" ht="12.75">
      <c r="I307" s="485"/>
    </row>
    <row r="308" ht="12.75">
      <c r="I308" s="485"/>
    </row>
    <row r="309" ht="12.75">
      <c r="I309" s="485"/>
    </row>
    <row r="310" ht="12.75">
      <c r="I310" s="485"/>
    </row>
    <row r="311" ht="12.75">
      <c r="I311" s="485"/>
    </row>
    <row r="312" ht="12.75">
      <c r="I312" s="485"/>
    </row>
    <row r="313" ht="12.75">
      <c r="I313" s="485"/>
    </row>
    <row r="314" ht="12.75">
      <c r="I314" s="485"/>
    </row>
    <row r="315" ht="12.75">
      <c r="I315" s="485"/>
    </row>
    <row r="316" ht="12.75">
      <c r="I316" s="485"/>
    </row>
    <row r="317" ht="12.75">
      <c r="I317" s="485"/>
    </row>
    <row r="318" ht="12.75">
      <c r="I318" s="485"/>
    </row>
    <row r="319" ht="12.75">
      <c r="I319" s="485"/>
    </row>
    <row r="320" ht="12.75">
      <c r="I320" s="485"/>
    </row>
    <row r="321" ht="12.75">
      <c r="I321" s="485"/>
    </row>
    <row r="322" ht="12.75">
      <c r="I322" s="485"/>
    </row>
    <row r="323" ht="12.75">
      <c r="I323" s="485"/>
    </row>
    <row r="324" ht="12.75">
      <c r="I324" s="485"/>
    </row>
    <row r="325" ht="12.75">
      <c r="I325" s="485"/>
    </row>
    <row r="326" ht="12.75">
      <c r="I326" s="485"/>
    </row>
    <row r="327" ht="12.75">
      <c r="I327" s="485"/>
    </row>
    <row r="328" ht="12.75">
      <c r="I328" s="485"/>
    </row>
    <row r="329" ht="12.75">
      <c r="I329" s="485"/>
    </row>
    <row r="330" ht="12.75">
      <c r="I330" s="485"/>
    </row>
    <row r="331" ht="12.75">
      <c r="I331" s="493"/>
    </row>
    <row r="332" ht="12.75">
      <c r="I332" s="493"/>
    </row>
    <row r="333" ht="12.75">
      <c r="I333" s="493"/>
    </row>
    <row r="334" ht="12.75">
      <c r="I334" s="493"/>
    </row>
    <row r="335" ht="12.75">
      <c r="I335" s="493"/>
    </row>
    <row r="336" ht="12.75">
      <c r="I336" s="493"/>
    </row>
    <row r="337" ht="12.75">
      <c r="I337" s="493"/>
    </row>
    <row r="338" ht="12.75">
      <c r="I338" s="493"/>
    </row>
    <row r="339" ht="12.75">
      <c r="I339" s="493"/>
    </row>
    <row r="340" ht="12.75">
      <c r="I340" s="493"/>
    </row>
    <row r="341" ht="12.75">
      <c r="I341" s="493"/>
    </row>
    <row r="342" ht="12.75">
      <c r="I342" s="493"/>
    </row>
    <row r="343" ht="12.75">
      <c r="I343" s="493"/>
    </row>
    <row r="344" ht="12.75">
      <c r="I344" s="493"/>
    </row>
    <row r="345" ht="12.75">
      <c r="I345" s="493"/>
    </row>
    <row r="346" ht="12.75">
      <c r="I346" s="493"/>
    </row>
    <row r="347" ht="12.75">
      <c r="I347" s="493"/>
    </row>
    <row r="348" ht="12.75">
      <c r="I348" s="493"/>
    </row>
    <row r="349" ht="12.75">
      <c r="I349" s="493"/>
    </row>
    <row r="350" ht="12.75">
      <c r="I350" s="493"/>
    </row>
    <row r="351" ht="12.75">
      <c r="I351" s="493"/>
    </row>
    <row r="352" ht="12.75">
      <c r="I352" s="493"/>
    </row>
    <row r="353" ht="12.75">
      <c r="I353" s="493"/>
    </row>
    <row r="354" ht="12.75">
      <c r="I354" s="493"/>
    </row>
    <row r="355" ht="12.75">
      <c r="I355" s="493"/>
    </row>
    <row r="356" ht="12.75">
      <c r="I356" s="493"/>
    </row>
    <row r="357" ht="12.75">
      <c r="I357" s="493"/>
    </row>
    <row r="358" ht="12.75">
      <c r="I358" s="493"/>
    </row>
    <row r="359" ht="12.75">
      <c r="I359" s="493"/>
    </row>
    <row r="360" ht="12.75">
      <c r="I360" s="493"/>
    </row>
    <row r="361" ht="12.75">
      <c r="I361" s="493"/>
    </row>
    <row r="362" ht="12.75">
      <c r="I362" s="493"/>
    </row>
    <row r="363" ht="12.75">
      <c r="I363" s="493"/>
    </row>
    <row r="364" ht="12.75">
      <c r="I364" s="493"/>
    </row>
    <row r="365" ht="12.75">
      <c r="I365" s="493"/>
    </row>
    <row r="366" ht="12.75">
      <c r="I366" s="493"/>
    </row>
    <row r="367" ht="12.75">
      <c r="I367" s="493"/>
    </row>
    <row r="368" ht="12.75">
      <c r="I368" s="493"/>
    </row>
    <row r="369" ht="12.75">
      <c r="I369" s="493"/>
    </row>
    <row r="370" ht="12.75">
      <c r="I370" s="493"/>
    </row>
    <row r="371" ht="12.75">
      <c r="I371" s="493"/>
    </row>
    <row r="372" ht="12.75">
      <c r="I372" s="493"/>
    </row>
    <row r="373" ht="12.75">
      <c r="I373" s="493"/>
    </row>
    <row r="374" ht="12.75">
      <c r="I374" s="493"/>
    </row>
    <row r="375" ht="12.75">
      <c r="I375" s="493"/>
    </row>
    <row r="376" ht="12.75">
      <c r="I376" s="493"/>
    </row>
    <row r="377" ht="12.75">
      <c r="I377" s="493"/>
    </row>
    <row r="378" ht="12.75">
      <c r="I378" s="493"/>
    </row>
    <row r="379" ht="12.75">
      <c r="I379" s="493"/>
    </row>
    <row r="380" ht="12.75">
      <c r="I380" s="493"/>
    </row>
    <row r="381" ht="12.75">
      <c r="I381" s="493"/>
    </row>
    <row r="382" ht="12.75">
      <c r="I382" s="493"/>
    </row>
    <row r="383" ht="12.75">
      <c r="I383" s="493"/>
    </row>
    <row r="384" ht="12.75">
      <c r="I384" s="493"/>
    </row>
    <row r="385" ht="12.75">
      <c r="I385" s="493"/>
    </row>
    <row r="386" ht="12.75">
      <c r="I386" s="493"/>
    </row>
    <row r="387" ht="12.75">
      <c r="I387" s="493"/>
    </row>
    <row r="388" ht="12.75">
      <c r="I388" s="493"/>
    </row>
    <row r="389" ht="12.75">
      <c r="I389" s="493"/>
    </row>
    <row r="390" ht="12.75">
      <c r="I390" s="493"/>
    </row>
    <row r="391" ht="12.75">
      <c r="I391" s="493"/>
    </row>
    <row r="392" ht="12.75">
      <c r="I392" s="493"/>
    </row>
    <row r="393" ht="12.75">
      <c r="I393" s="493"/>
    </row>
    <row r="394" ht="12.75">
      <c r="I394" s="493"/>
    </row>
    <row r="395" ht="12.75">
      <c r="I395" s="493"/>
    </row>
    <row r="396" ht="12.75">
      <c r="I396" s="493"/>
    </row>
    <row r="397" ht="12.75">
      <c r="I397" s="493"/>
    </row>
    <row r="398" ht="12.75">
      <c r="I398" s="493"/>
    </row>
    <row r="399" ht="12.75">
      <c r="I399" s="493"/>
    </row>
    <row r="400" ht="12.75">
      <c r="I400" s="493"/>
    </row>
    <row r="401" ht="12.75">
      <c r="I401" s="493"/>
    </row>
    <row r="402" ht="12.75">
      <c r="I402" s="493"/>
    </row>
    <row r="403" ht="12.75">
      <c r="I403" s="493"/>
    </row>
    <row r="404" ht="12.75">
      <c r="I404" s="493"/>
    </row>
    <row r="405" ht="12.75">
      <c r="I405" s="493"/>
    </row>
    <row r="406" ht="12.75">
      <c r="I406" s="493"/>
    </row>
    <row r="407" ht="12.75">
      <c r="I407" s="493"/>
    </row>
    <row r="408" ht="12.75">
      <c r="I408" s="493"/>
    </row>
    <row r="409" ht="12.75">
      <c r="I409" s="493"/>
    </row>
    <row r="410" ht="12.75">
      <c r="I410" s="493"/>
    </row>
    <row r="411" ht="12.75">
      <c r="I411" s="493"/>
    </row>
    <row r="412" ht="12.75">
      <c r="I412" s="493"/>
    </row>
    <row r="413" ht="12.75">
      <c r="I413" s="493"/>
    </row>
    <row r="414" ht="12.75">
      <c r="I414" s="493"/>
    </row>
    <row r="415" ht="12.75">
      <c r="I415" s="493"/>
    </row>
    <row r="416" ht="12.75">
      <c r="I416" s="493"/>
    </row>
    <row r="417" ht="12.75">
      <c r="I417" s="493"/>
    </row>
    <row r="418" ht="12.75">
      <c r="I418" s="493"/>
    </row>
    <row r="419" ht="12.75">
      <c r="I419" s="493"/>
    </row>
    <row r="420" ht="12.75">
      <c r="I420" s="493"/>
    </row>
    <row r="421" ht="12.75">
      <c r="I421" s="493"/>
    </row>
    <row r="422" ht="12.75">
      <c r="I422" s="493"/>
    </row>
    <row r="423" ht="12.75">
      <c r="I423" s="493"/>
    </row>
    <row r="424" ht="12.75">
      <c r="I424" s="493"/>
    </row>
    <row r="425" ht="12.75">
      <c r="I425" s="493"/>
    </row>
    <row r="426" ht="12.75">
      <c r="I426" s="493"/>
    </row>
    <row r="427" ht="12.75">
      <c r="I427" s="493"/>
    </row>
    <row r="428" ht="12.75">
      <c r="I428" s="493"/>
    </row>
    <row r="429" ht="12.75">
      <c r="I429" s="493"/>
    </row>
    <row r="430" ht="12.75">
      <c r="I430" s="493"/>
    </row>
    <row r="431" ht="12.75">
      <c r="I431" s="493"/>
    </row>
    <row r="432" ht="12.75">
      <c r="I432" s="493"/>
    </row>
    <row r="433" ht="12.75">
      <c r="I433" s="493"/>
    </row>
    <row r="434" ht="12.75">
      <c r="I434" s="493"/>
    </row>
    <row r="435" ht="12.75">
      <c r="I435" s="493"/>
    </row>
    <row r="436" ht="12.75">
      <c r="I436" s="493"/>
    </row>
    <row r="437" ht="12.75">
      <c r="I437" s="493"/>
    </row>
    <row r="438" ht="12.75">
      <c r="I438" s="493"/>
    </row>
    <row r="439" ht="12.75">
      <c r="I439" s="493"/>
    </row>
    <row r="440" ht="12.75">
      <c r="I440" s="493"/>
    </row>
    <row r="441" ht="12.75">
      <c r="I441" s="493"/>
    </row>
    <row r="442" ht="12.75">
      <c r="I442" s="493"/>
    </row>
    <row r="443" ht="12.75">
      <c r="I443" s="493"/>
    </row>
    <row r="444" ht="12.75">
      <c r="I444" s="493"/>
    </row>
    <row r="445" ht="12.75">
      <c r="I445" s="493"/>
    </row>
    <row r="446" ht="12.75">
      <c r="I446" s="493"/>
    </row>
    <row r="447" ht="12.75">
      <c r="I447" s="493"/>
    </row>
    <row r="448" ht="12.75">
      <c r="I448" s="493"/>
    </row>
    <row r="449" ht="12.75">
      <c r="I449" s="493"/>
    </row>
    <row r="450" ht="12.75">
      <c r="I450" s="493"/>
    </row>
    <row r="451" ht="12.75">
      <c r="I451" s="493"/>
    </row>
    <row r="452" ht="12.75">
      <c r="I452" s="493"/>
    </row>
    <row r="453" ht="12.75">
      <c r="I453" s="493"/>
    </row>
    <row r="454" ht="12.75">
      <c r="I454" s="493"/>
    </row>
    <row r="455" ht="12.75">
      <c r="I455" s="493"/>
    </row>
    <row r="456" ht="12.75">
      <c r="I456" s="493"/>
    </row>
    <row r="457" ht="12.75">
      <c r="I457" s="493"/>
    </row>
    <row r="458" ht="12.75">
      <c r="I458" s="493"/>
    </row>
    <row r="459" ht="12.75">
      <c r="I459" s="493"/>
    </row>
    <row r="460" ht="12.75">
      <c r="I460" s="493"/>
    </row>
    <row r="461" ht="12.75">
      <c r="I461" s="493"/>
    </row>
    <row r="462" ht="12.75">
      <c r="I462" s="493"/>
    </row>
    <row r="463" ht="12.75">
      <c r="I463" s="493"/>
    </row>
    <row r="464" ht="12.75">
      <c r="I464" s="493"/>
    </row>
    <row r="465" ht="12.75">
      <c r="I465" s="493"/>
    </row>
    <row r="466" ht="12.75">
      <c r="I466" s="493"/>
    </row>
    <row r="467" ht="12.75">
      <c r="I467" s="493"/>
    </row>
    <row r="468" ht="12.75">
      <c r="I468" s="493"/>
    </row>
    <row r="469" ht="12.75">
      <c r="I469" s="493"/>
    </row>
    <row r="470" ht="12.75">
      <c r="I470" s="493"/>
    </row>
    <row r="471" ht="12.75">
      <c r="I471" s="493"/>
    </row>
    <row r="472" ht="12.75">
      <c r="I472" s="493"/>
    </row>
    <row r="473" ht="12.75">
      <c r="I473" s="493"/>
    </row>
    <row r="474" ht="12.75">
      <c r="I474" s="493"/>
    </row>
    <row r="475" ht="12.75">
      <c r="I475" s="493"/>
    </row>
    <row r="476" ht="12.75">
      <c r="I476" s="493"/>
    </row>
    <row r="477" ht="12.75">
      <c r="I477" s="493"/>
    </row>
    <row r="478" ht="12.75">
      <c r="I478" s="493"/>
    </row>
    <row r="479" ht="12.75">
      <c r="I479" s="493"/>
    </row>
    <row r="480" ht="12.75">
      <c r="I480" s="493"/>
    </row>
    <row r="481" ht="12.75">
      <c r="I481" s="493"/>
    </row>
    <row r="482" ht="12.75">
      <c r="I482" s="493"/>
    </row>
    <row r="483" ht="12.75">
      <c r="I483" s="493"/>
    </row>
    <row r="484" ht="12.75">
      <c r="I484" s="493"/>
    </row>
    <row r="485" ht="12.75">
      <c r="I485" s="493"/>
    </row>
    <row r="486" ht="12.75">
      <c r="I486" s="493"/>
    </row>
    <row r="487" ht="12.75">
      <c r="I487" s="493"/>
    </row>
    <row r="488" ht="12.75">
      <c r="I488" s="493"/>
    </row>
    <row r="489" ht="12.75">
      <c r="I489" s="493"/>
    </row>
    <row r="490" ht="12.75">
      <c r="I490" s="493"/>
    </row>
    <row r="491" ht="12.75">
      <c r="I491" s="493"/>
    </row>
    <row r="492" ht="12.75">
      <c r="I492" s="493"/>
    </row>
    <row r="493" ht="12.75">
      <c r="I493" s="493"/>
    </row>
    <row r="494" ht="12.75">
      <c r="I494" s="493"/>
    </row>
    <row r="495" ht="12.75">
      <c r="I495" s="493"/>
    </row>
    <row r="496" ht="12.75">
      <c r="I496" s="493"/>
    </row>
    <row r="497" ht="12.75">
      <c r="I497" s="493"/>
    </row>
    <row r="498" ht="12.75">
      <c r="I498" s="493"/>
    </row>
    <row r="499" ht="12.75">
      <c r="I499" s="493"/>
    </row>
    <row r="500" ht="12.75">
      <c r="I500" s="493"/>
    </row>
    <row r="501" ht="12.75">
      <c r="I501" s="493"/>
    </row>
    <row r="502" ht="12.75">
      <c r="I502" s="493"/>
    </row>
    <row r="503" ht="12.75">
      <c r="I503" s="493"/>
    </row>
    <row r="504" ht="12.75">
      <c r="I504" s="493"/>
    </row>
    <row r="505" ht="12.75">
      <c r="I505" s="493"/>
    </row>
    <row r="506" ht="12.75">
      <c r="I506" s="493"/>
    </row>
    <row r="507" ht="12.75">
      <c r="I507" s="493"/>
    </row>
    <row r="508" ht="12.75">
      <c r="I508" s="493"/>
    </row>
    <row r="509" ht="12.75">
      <c r="I509" s="493"/>
    </row>
    <row r="510" ht="12.75">
      <c r="I510" s="493"/>
    </row>
    <row r="511" ht="12.75">
      <c r="I511" s="493"/>
    </row>
    <row r="512" ht="12.75">
      <c r="I512" s="493"/>
    </row>
    <row r="513" ht="12.75">
      <c r="I513" s="493"/>
    </row>
    <row r="514" ht="12.75">
      <c r="I514" s="493"/>
    </row>
    <row r="515" ht="12.75">
      <c r="I515" s="493"/>
    </row>
    <row r="516" ht="12.75">
      <c r="I516" s="493"/>
    </row>
    <row r="517" ht="12.75">
      <c r="I517" s="493"/>
    </row>
    <row r="518" ht="12.75">
      <c r="I518" s="493"/>
    </row>
    <row r="519" ht="12.75">
      <c r="I519" s="493"/>
    </row>
    <row r="520" ht="12.75">
      <c r="I520" s="493"/>
    </row>
    <row r="521" ht="12.75">
      <c r="I521" s="493"/>
    </row>
    <row r="522" ht="12.75">
      <c r="I522" s="493"/>
    </row>
    <row r="523" ht="12.75">
      <c r="I523" s="493"/>
    </row>
    <row r="524" ht="12.75">
      <c r="I524" s="493"/>
    </row>
    <row r="525" ht="12.75">
      <c r="I525" s="493"/>
    </row>
    <row r="526" ht="12.75">
      <c r="I526" s="493"/>
    </row>
    <row r="527" ht="12.75">
      <c r="I527" s="493"/>
    </row>
    <row r="528" ht="12.75">
      <c r="I528" s="493"/>
    </row>
    <row r="529" ht="12.75">
      <c r="I529" s="493"/>
    </row>
    <row r="530" ht="12.75">
      <c r="I530" s="493"/>
    </row>
    <row r="531" ht="12.75">
      <c r="I531" s="493"/>
    </row>
    <row r="532" ht="12.75">
      <c r="I532" s="493"/>
    </row>
    <row r="533" ht="12.75">
      <c r="I533" s="493"/>
    </row>
    <row r="534" ht="12.75">
      <c r="I534" s="493"/>
    </row>
    <row r="535" ht="12.75">
      <c r="I535" s="493"/>
    </row>
    <row r="536" ht="12.75">
      <c r="I536" s="493"/>
    </row>
    <row r="537" ht="12.75">
      <c r="I537" s="493"/>
    </row>
    <row r="538" ht="12.75">
      <c r="I538" s="493"/>
    </row>
    <row r="539" ht="12.75">
      <c r="I539" s="493"/>
    </row>
    <row r="540" ht="12.75">
      <c r="I540" s="493"/>
    </row>
    <row r="541" ht="12.75">
      <c r="I541" s="493"/>
    </row>
    <row r="542" ht="12.75">
      <c r="I542" s="493"/>
    </row>
    <row r="543" ht="12.75">
      <c r="I543" s="493"/>
    </row>
    <row r="544" ht="12.75">
      <c r="I544" s="493"/>
    </row>
    <row r="545" ht="12.75">
      <c r="I545" s="493"/>
    </row>
    <row r="546" ht="12.75">
      <c r="I546" s="493"/>
    </row>
    <row r="547" ht="12.75">
      <c r="I547" s="493"/>
    </row>
    <row r="548" ht="12.75">
      <c r="I548" s="493"/>
    </row>
    <row r="549" ht="12.75">
      <c r="I549" s="493"/>
    </row>
    <row r="550" ht="12.75">
      <c r="I550" s="493"/>
    </row>
    <row r="551" ht="12.75">
      <c r="I551" s="493"/>
    </row>
    <row r="552" ht="12.75">
      <c r="I552" s="493"/>
    </row>
    <row r="553" ht="12.75">
      <c r="I553" s="493"/>
    </row>
    <row r="554" ht="12.75">
      <c r="I554" s="493"/>
    </row>
    <row r="555" ht="12.75">
      <c r="I555" s="493"/>
    </row>
    <row r="556" ht="12.75">
      <c r="I556" s="493"/>
    </row>
    <row r="557" ht="12.75">
      <c r="I557" s="493"/>
    </row>
    <row r="558" ht="12.75">
      <c r="I558" s="493"/>
    </row>
    <row r="559" ht="12.75">
      <c r="I559" s="493"/>
    </row>
    <row r="560" ht="12.75">
      <c r="I560" s="493"/>
    </row>
    <row r="561" ht="12.75">
      <c r="I561" s="493"/>
    </row>
    <row r="562" ht="12.75">
      <c r="I562" s="493"/>
    </row>
    <row r="563" ht="12.75">
      <c r="I563" s="493"/>
    </row>
    <row r="564" ht="12.75">
      <c r="I564" s="493"/>
    </row>
    <row r="565" ht="12.75">
      <c r="I565" s="493"/>
    </row>
    <row r="566" ht="12.75">
      <c r="I566" s="493"/>
    </row>
    <row r="567" ht="12.75">
      <c r="I567" s="493"/>
    </row>
    <row r="568" ht="12.75">
      <c r="I568" s="493"/>
    </row>
    <row r="569" ht="12.75">
      <c r="I569" s="493"/>
    </row>
    <row r="570" ht="12.75">
      <c r="I570" s="493"/>
    </row>
    <row r="571" ht="12.75">
      <c r="I571" s="493"/>
    </row>
    <row r="572" ht="12.75">
      <c r="I572" s="493"/>
    </row>
    <row r="573" ht="12.75">
      <c r="I573" s="493"/>
    </row>
    <row r="574" ht="12.75">
      <c r="I574" s="493"/>
    </row>
    <row r="575" ht="12.75">
      <c r="I575" s="493"/>
    </row>
    <row r="576" ht="12.75">
      <c r="I576" s="493"/>
    </row>
    <row r="577" ht="12.75">
      <c r="I577" s="493"/>
    </row>
    <row r="578" ht="12.75">
      <c r="I578" s="493"/>
    </row>
    <row r="579" ht="12.75">
      <c r="I579" s="493"/>
    </row>
    <row r="580" ht="12.75">
      <c r="I580" s="493"/>
    </row>
    <row r="581" ht="12.75">
      <c r="I581" s="493"/>
    </row>
    <row r="582" ht="12.75">
      <c r="I582" s="493"/>
    </row>
    <row r="583" ht="12.75">
      <c r="I583" s="493"/>
    </row>
    <row r="584" ht="12.75">
      <c r="I584" s="493"/>
    </row>
    <row r="585" ht="12.75">
      <c r="I585" s="493"/>
    </row>
    <row r="586" ht="12.75">
      <c r="I586" s="493"/>
    </row>
    <row r="587" ht="12.75">
      <c r="I587" s="493"/>
    </row>
    <row r="588" ht="12.75">
      <c r="I588" s="493"/>
    </row>
    <row r="589" ht="12.75">
      <c r="I589" s="493"/>
    </row>
    <row r="590" ht="12.75">
      <c r="I590" s="493"/>
    </row>
    <row r="591" ht="12.75">
      <c r="I591" s="493"/>
    </row>
    <row r="592" ht="12.75">
      <c r="I592" s="493"/>
    </row>
    <row r="593" ht="12.75">
      <c r="I593" s="493"/>
    </row>
    <row r="594" ht="12.75">
      <c r="I594" s="493"/>
    </row>
    <row r="595" ht="12.75">
      <c r="I595" s="493"/>
    </row>
    <row r="596" ht="12.75">
      <c r="I596" s="493"/>
    </row>
    <row r="597" ht="12.75">
      <c r="I597" s="493"/>
    </row>
    <row r="598" ht="12.75">
      <c r="I598" s="493"/>
    </row>
    <row r="599" ht="12.75">
      <c r="I599" s="493"/>
    </row>
    <row r="600" ht="12.75">
      <c r="I600" s="493"/>
    </row>
    <row r="601" ht="12.75">
      <c r="I601" s="493"/>
    </row>
    <row r="602" ht="12.75">
      <c r="I602" s="493"/>
    </row>
    <row r="603" ht="12.75">
      <c r="I603" s="493"/>
    </row>
    <row r="604" ht="12.75">
      <c r="I604" s="493"/>
    </row>
    <row r="605" ht="12.75">
      <c r="I605" s="493"/>
    </row>
    <row r="606" ht="12.75">
      <c r="I606" s="493"/>
    </row>
    <row r="607" ht="12.75">
      <c r="I607" s="493"/>
    </row>
    <row r="608" ht="12.75">
      <c r="I608" s="493"/>
    </row>
    <row r="609" ht="12.75">
      <c r="I609" s="493"/>
    </row>
    <row r="610" ht="12.75">
      <c r="I610" s="493"/>
    </row>
    <row r="611" ht="12.75">
      <c r="I611" s="493"/>
    </row>
    <row r="612" ht="12.75">
      <c r="I612" s="493"/>
    </row>
    <row r="613" ht="12.75">
      <c r="I613" s="493"/>
    </row>
    <row r="614" ht="12.75">
      <c r="I614" s="493"/>
    </row>
    <row r="615" ht="12.75">
      <c r="I615" s="493"/>
    </row>
    <row r="616" ht="12.75">
      <c r="I616" s="493"/>
    </row>
    <row r="617" ht="12.75">
      <c r="I617" s="493"/>
    </row>
    <row r="618" ht="12.75">
      <c r="I618" s="493"/>
    </row>
    <row r="619" ht="12.75">
      <c r="I619" s="493"/>
    </row>
    <row r="620" ht="12.75">
      <c r="I620" s="493"/>
    </row>
    <row r="621" ht="12.75">
      <c r="I621" s="493"/>
    </row>
    <row r="622" ht="12.75">
      <c r="I622" s="493"/>
    </row>
    <row r="623" ht="12.75">
      <c r="I623" s="493"/>
    </row>
    <row r="624" ht="12.75">
      <c r="I624" s="493"/>
    </row>
    <row r="625" ht="12.75">
      <c r="I625" s="493"/>
    </row>
    <row r="626" ht="12.75">
      <c r="I626" s="493"/>
    </row>
    <row r="627" ht="12.75">
      <c r="I627" s="493"/>
    </row>
    <row r="628" ht="12.75">
      <c r="I628" s="493"/>
    </row>
    <row r="629" ht="12.75">
      <c r="I629" s="493"/>
    </row>
    <row r="630" ht="12.75">
      <c r="I630" s="493"/>
    </row>
    <row r="631" ht="12.75">
      <c r="I631" s="493"/>
    </row>
    <row r="632" ht="12.75">
      <c r="I632" s="493"/>
    </row>
    <row r="633" ht="12.75">
      <c r="I633" s="493"/>
    </row>
    <row r="634" ht="12.75">
      <c r="I634" s="493"/>
    </row>
    <row r="635" ht="12.75">
      <c r="I635" s="493"/>
    </row>
    <row r="636" ht="12.75">
      <c r="I636" s="493"/>
    </row>
    <row r="637" ht="12.75">
      <c r="I637" s="493"/>
    </row>
    <row r="638" ht="12.75">
      <c r="I638" s="493"/>
    </row>
    <row r="639" ht="12.75">
      <c r="I639" s="493"/>
    </row>
    <row r="640" ht="12.75">
      <c r="I640" s="493"/>
    </row>
    <row r="641" ht="12.75">
      <c r="I641" s="493"/>
    </row>
    <row r="642" ht="12.75">
      <c r="I642" s="493"/>
    </row>
    <row r="643" ht="12.75">
      <c r="I643" s="493"/>
    </row>
    <row r="644" ht="12.75">
      <c r="I644" s="493"/>
    </row>
    <row r="645" ht="12.75">
      <c r="I645" s="493"/>
    </row>
    <row r="646" ht="12.75">
      <c r="I646" s="493"/>
    </row>
    <row r="647" ht="12.75">
      <c r="I647" s="493"/>
    </row>
    <row r="648" ht="12.75">
      <c r="I648" s="493"/>
    </row>
    <row r="649" ht="12.75">
      <c r="I649" s="493"/>
    </row>
    <row r="650" ht="12.75">
      <c r="I650" s="493"/>
    </row>
    <row r="651" ht="12.75">
      <c r="I651" s="493"/>
    </row>
    <row r="652" ht="12.75">
      <c r="I652" s="493"/>
    </row>
    <row r="653" ht="12.75">
      <c r="I653" s="493"/>
    </row>
    <row r="654" ht="12.75">
      <c r="I654" s="493"/>
    </row>
    <row r="655" ht="12.75">
      <c r="I655" s="493"/>
    </row>
    <row r="656" ht="12.75">
      <c r="I656" s="493"/>
    </row>
    <row r="657" ht="12.75">
      <c r="I657" s="493"/>
    </row>
    <row r="658" ht="12.75">
      <c r="I658" s="493"/>
    </row>
    <row r="659" ht="12.75">
      <c r="I659" s="493"/>
    </row>
    <row r="660" ht="12.75">
      <c r="I660" s="493"/>
    </row>
    <row r="661" ht="12.75">
      <c r="I661" s="493"/>
    </row>
    <row r="662" ht="12.75">
      <c r="I662" s="493"/>
    </row>
    <row r="663" ht="12.75">
      <c r="I663" s="493"/>
    </row>
    <row r="664" ht="12.75">
      <c r="I664" s="493"/>
    </row>
    <row r="665" ht="12.75">
      <c r="I665" s="493"/>
    </row>
    <row r="666" ht="12.75">
      <c r="I666" s="493"/>
    </row>
    <row r="667" ht="12.75">
      <c r="I667" s="493"/>
    </row>
    <row r="668" ht="12.75">
      <c r="I668" s="493"/>
    </row>
    <row r="669" ht="12.75">
      <c r="I669" s="493"/>
    </row>
    <row r="670" ht="12.75">
      <c r="I670" s="493"/>
    </row>
    <row r="671" ht="12.75">
      <c r="I671" s="493"/>
    </row>
    <row r="672" ht="12.75">
      <c r="I672" s="493"/>
    </row>
    <row r="673" ht="12.75">
      <c r="I673" s="493"/>
    </row>
    <row r="674" ht="12.75">
      <c r="I674" s="493"/>
    </row>
    <row r="675" ht="12.75">
      <c r="I675" s="493"/>
    </row>
    <row r="676" ht="12.75">
      <c r="I676" s="493"/>
    </row>
    <row r="677" ht="12.75">
      <c r="I677" s="493"/>
    </row>
    <row r="678" ht="12.75">
      <c r="I678" s="493"/>
    </row>
    <row r="679" ht="12.75">
      <c r="I679" s="493"/>
    </row>
    <row r="680" ht="12.75">
      <c r="I680" s="493"/>
    </row>
    <row r="681" ht="12.75">
      <c r="I681" s="493"/>
    </row>
    <row r="682" ht="12.75">
      <c r="I682" s="493"/>
    </row>
    <row r="683" ht="12.75">
      <c r="I683" s="493"/>
    </row>
    <row r="684" ht="12.75">
      <c r="I684" s="493"/>
    </row>
    <row r="685" ht="12.75">
      <c r="I685" s="493"/>
    </row>
    <row r="686" ht="12.75">
      <c r="I686" s="493"/>
    </row>
    <row r="687" ht="12.75">
      <c r="I687" s="493"/>
    </row>
    <row r="688" ht="12.75">
      <c r="I688" s="493"/>
    </row>
    <row r="689" ht="12.75">
      <c r="I689" s="493"/>
    </row>
    <row r="690" ht="12.75">
      <c r="I690" s="493"/>
    </row>
    <row r="691" ht="12.75">
      <c r="I691" s="493"/>
    </row>
    <row r="692" ht="12.75">
      <c r="I692" s="493"/>
    </row>
    <row r="693" ht="12.75">
      <c r="I693" s="493"/>
    </row>
    <row r="694" ht="12.75">
      <c r="I694" s="493"/>
    </row>
    <row r="695" ht="12.75">
      <c r="I695" s="493"/>
    </row>
    <row r="696" ht="12.75">
      <c r="I696" s="493"/>
    </row>
    <row r="697" ht="12.75">
      <c r="I697" s="493"/>
    </row>
    <row r="698" ht="12.75">
      <c r="I698" s="493"/>
    </row>
    <row r="699" ht="12.75">
      <c r="I699" s="493"/>
    </row>
    <row r="700" ht="12.75">
      <c r="I700" s="493"/>
    </row>
    <row r="701" ht="12.75">
      <c r="I701" s="493"/>
    </row>
    <row r="702" ht="12.75">
      <c r="I702" s="493"/>
    </row>
    <row r="703" ht="12.75">
      <c r="I703" s="493"/>
    </row>
    <row r="704" ht="12.75">
      <c r="I704" s="493"/>
    </row>
    <row r="705" ht="12.75">
      <c r="I705" s="493"/>
    </row>
    <row r="706" ht="12.75">
      <c r="I706" s="493"/>
    </row>
    <row r="707" ht="12.75">
      <c r="I707" s="493"/>
    </row>
    <row r="708" ht="12.75">
      <c r="I708" s="493"/>
    </row>
    <row r="709" ht="12.75">
      <c r="I709" s="493"/>
    </row>
    <row r="710" ht="12.75">
      <c r="I710" s="493"/>
    </row>
    <row r="711" ht="12.75">
      <c r="I711" s="493"/>
    </row>
    <row r="712" ht="12.75">
      <c r="I712" s="493"/>
    </row>
    <row r="713" ht="12.75">
      <c r="I713" s="493"/>
    </row>
    <row r="714" ht="12.75">
      <c r="I714" s="493"/>
    </row>
    <row r="715" ht="12.75">
      <c r="I715" s="493"/>
    </row>
    <row r="716" ht="12.75">
      <c r="I716" s="493"/>
    </row>
    <row r="717" ht="12.75">
      <c r="I717" s="493"/>
    </row>
    <row r="718" ht="12.75">
      <c r="I718" s="493"/>
    </row>
    <row r="719" ht="12.75">
      <c r="I719" s="493"/>
    </row>
    <row r="720" ht="12.75">
      <c r="I720" s="493"/>
    </row>
    <row r="721" ht="12.75">
      <c r="I721" s="493"/>
    </row>
    <row r="722" ht="12.75">
      <c r="I722" s="493"/>
    </row>
    <row r="723" ht="12.75">
      <c r="I723" s="493"/>
    </row>
    <row r="724" ht="12.75">
      <c r="I724" s="493"/>
    </row>
    <row r="725" ht="12.75">
      <c r="I725" s="493"/>
    </row>
    <row r="726" ht="12.75">
      <c r="I726" s="493"/>
    </row>
    <row r="727" ht="12.75">
      <c r="I727" s="493"/>
    </row>
    <row r="728" ht="12.75">
      <c r="I728" s="493"/>
    </row>
    <row r="729" ht="12.75">
      <c r="I729" s="493"/>
    </row>
    <row r="730" ht="12.75">
      <c r="I730" s="493"/>
    </row>
    <row r="731" ht="12.75">
      <c r="I731" s="493"/>
    </row>
    <row r="732" ht="12.75">
      <c r="I732" s="493"/>
    </row>
    <row r="733" ht="12.75">
      <c r="I733" s="493"/>
    </row>
    <row r="734" ht="12.75">
      <c r="I734" s="493"/>
    </row>
    <row r="735" ht="12.75">
      <c r="I735" s="493"/>
    </row>
    <row r="736" ht="12.75">
      <c r="I736" s="493"/>
    </row>
    <row r="737" ht="12.75">
      <c r="I737" s="493"/>
    </row>
    <row r="738" ht="12.75">
      <c r="I738" s="493"/>
    </row>
    <row r="739" ht="12.75">
      <c r="I739" s="493"/>
    </row>
    <row r="740" ht="12.75">
      <c r="I740" s="493"/>
    </row>
    <row r="741" ht="12.75">
      <c r="I741" s="493"/>
    </row>
    <row r="742" ht="12.75">
      <c r="I742" s="493"/>
    </row>
    <row r="743" ht="12.75">
      <c r="I743" s="493"/>
    </row>
    <row r="744" ht="12.75">
      <c r="I744" s="493"/>
    </row>
    <row r="745" ht="12.75">
      <c r="I745" s="493"/>
    </row>
    <row r="746" ht="12.75">
      <c r="I746" s="493"/>
    </row>
    <row r="747" ht="12.75">
      <c r="I747" s="493"/>
    </row>
    <row r="748" ht="12.75">
      <c r="I748" s="493"/>
    </row>
    <row r="749" ht="12.75">
      <c r="I749" s="493"/>
    </row>
    <row r="750" ht="12.75">
      <c r="I750" s="493"/>
    </row>
    <row r="751" ht="12.75">
      <c r="I751" s="493"/>
    </row>
    <row r="752" ht="12.75">
      <c r="I752" s="493"/>
    </row>
    <row r="753" ht="12.75">
      <c r="I753" s="493"/>
    </row>
    <row r="754" ht="12.75">
      <c r="I754" s="493"/>
    </row>
    <row r="755" ht="12.75">
      <c r="I755" s="493"/>
    </row>
    <row r="756" ht="12.75">
      <c r="I756" s="493"/>
    </row>
    <row r="757" ht="12.75">
      <c r="I757" s="493"/>
    </row>
    <row r="758" ht="12.75">
      <c r="I758" s="493"/>
    </row>
    <row r="759" ht="12.75">
      <c r="I759" s="493"/>
    </row>
    <row r="760" ht="12.75">
      <c r="I760" s="493"/>
    </row>
    <row r="761" ht="12.75">
      <c r="I761" s="493"/>
    </row>
    <row r="762" ht="12.75">
      <c r="I762" s="493"/>
    </row>
    <row r="763" ht="12.75">
      <c r="I763" s="493"/>
    </row>
    <row r="764" ht="12.75">
      <c r="I764" s="493"/>
    </row>
    <row r="765" ht="12.75">
      <c r="I765" s="493"/>
    </row>
    <row r="766" ht="12.75">
      <c r="I766" s="493"/>
    </row>
    <row r="767" ht="12.75">
      <c r="I767" s="493"/>
    </row>
    <row r="768" ht="12.75">
      <c r="I768" s="493"/>
    </row>
    <row r="769" ht="12.75">
      <c r="I769" s="493"/>
    </row>
    <row r="770" ht="12.75">
      <c r="I770" s="493"/>
    </row>
    <row r="771" ht="12.75">
      <c r="I771" s="493"/>
    </row>
    <row r="772" ht="12.75">
      <c r="I772" s="493"/>
    </row>
    <row r="773" ht="12.75">
      <c r="I773" s="49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G1">
      <selection activeCell="U12" sqref="U12"/>
    </sheetView>
  </sheetViews>
  <sheetFormatPr defaultColWidth="9.140625" defaultRowHeight="15"/>
  <cols>
    <col min="1" max="1" width="56.421875" style="417" bestFit="1" customWidth="1"/>
    <col min="2" max="5" width="8.421875" style="417" bestFit="1" customWidth="1"/>
    <col min="6" max="6" width="7.140625" style="417" bestFit="1" customWidth="1"/>
    <col min="7" max="7" width="7.00390625" style="417" bestFit="1" customWidth="1"/>
    <col min="8" max="8" width="7.140625" style="417" bestFit="1" customWidth="1"/>
    <col min="9" max="9" width="6.8515625" style="417" bestFit="1" customWidth="1"/>
    <col min="10" max="10" width="10.421875" style="417" bestFit="1" customWidth="1"/>
    <col min="11" max="11" width="54.8515625" style="417" customWidth="1"/>
    <col min="12" max="14" width="9.421875" style="417" bestFit="1" customWidth="1"/>
    <col min="15" max="15" width="10.28125" style="417" customWidth="1"/>
    <col min="16" max="16" width="8.421875" style="417" customWidth="1"/>
    <col min="17" max="17" width="6.8515625" style="417" customWidth="1"/>
    <col min="18" max="18" width="8.28125" style="417" customWidth="1"/>
    <col min="19" max="19" width="6.8515625" style="417" bestFit="1" customWidth="1"/>
    <col min="20" max="16384" width="9.140625" style="417" customWidth="1"/>
  </cols>
  <sheetData>
    <row r="1" spans="1:19" ht="12.75">
      <c r="A1" s="1939" t="s">
        <v>607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  <c r="N1" s="1939"/>
      <c r="O1" s="1939"/>
      <c r="P1" s="1939"/>
      <c r="Q1" s="1939"/>
      <c r="R1" s="1939"/>
      <c r="S1" s="1939"/>
    </row>
    <row r="2" spans="1:19" ht="15.75">
      <c r="A2" s="1940" t="s">
        <v>439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  <c r="P2" s="1940"/>
      <c r="Q2" s="1940"/>
      <c r="R2" s="1940"/>
      <c r="S2" s="1940"/>
    </row>
    <row r="3" spans="1:19" ht="13.5" thickBot="1">
      <c r="A3" s="494"/>
      <c r="B3" s="494"/>
      <c r="C3" s="494"/>
      <c r="D3" s="494"/>
      <c r="E3" s="494"/>
      <c r="F3" s="494"/>
      <c r="G3" s="494"/>
      <c r="H3" s="1941" t="s">
        <v>76</v>
      </c>
      <c r="I3" s="1941"/>
      <c r="K3" s="494"/>
      <c r="L3" s="494"/>
      <c r="M3" s="494"/>
      <c r="N3" s="494"/>
      <c r="O3" s="494"/>
      <c r="P3" s="494"/>
      <c r="Q3" s="494"/>
      <c r="R3" s="1941" t="s">
        <v>76</v>
      </c>
      <c r="S3" s="1941"/>
    </row>
    <row r="4" spans="1:19" ht="13.5" customHeight="1" thickTop="1">
      <c r="A4" s="495"/>
      <c r="B4" s="454">
        <f>Deposits!B4</f>
        <v>2014</v>
      </c>
      <c r="C4" s="455">
        <f>Deposits!C4</f>
        <v>2014</v>
      </c>
      <c r="D4" s="456">
        <f>Deposits!D4</f>
        <v>2015</v>
      </c>
      <c r="E4" s="456">
        <f>Deposits!E4</f>
        <v>2015</v>
      </c>
      <c r="F4" s="1933" t="str">
        <f>Deposits!F4</f>
        <v>Changes during five months </v>
      </c>
      <c r="G4" s="1934"/>
      <c r="H4" s="1934"/>
      <c r="I4" s="1935"/>
      <c r="K4" s="495"/>
      <c r="L4" s="454">
        <f aca="true" t="shared" si="0" ref="L4:O5">B4</f>
        <v>2014</v>
      </c>
      <c r="M4" s="455">
        <f t="shared" si="0"/>
        <v>2014</v>
      </c>
      <c r="N4" s="456">
        <f t="shared" si="0"/>
        <v>2015</v>
      </c>
      <c r="O4" s="456">
        <f t="shared" si="0"/>
        <v>2015</v>
      </c>
      <c r="P4" s="1933" t="str">
        <f>F4</f>
        <v>Changes during five months </v>
      </c>
      <c r="Q4" s="1934"/>
      <c r="R4" s="1934"/>
      <c r="S4" s="1935"/>
    </row>
    <row r="5" spans="1:19" ht="12.75">
      <c r="A5" s="496" t="s">
        <v>337</v>
      </c>
      <c r="B5" s="458" t="str">
        <f>Deposits!B5</f>
        <v>Jul </v>
      </c>
      <c r="C5" s="458" t="str">
        <f>Deposits!C5</f>
        <v>Dec</v>
      </c>
      <c r="D5" s="459" t="str">
        <f>Deposits!D5</f>
        <v>Jul (p)</v>
      </c>
      <c r="E5" s="459" t="str">
        <f>Deposits!E5</f>
        <v>Dec(e)</v>
      </c>
      <c r="F5" s="1936" t="str">
        <f>Deposits!F5</f>
        <v>2014/15</v>
      </c>
      <c r="G5" s="1937"/>
      <c r="H5" s="1936" t="str">
        <f>Deposits!H5</f>
        <v>2015/16</v>
      </c>
      <c r="I5" s="1938"/>
      <c r="K5" s="496" t="s">
        <v>337</v>
      </c>
      <c r="L5" s="458" t="str">
        <f t="shared" si="0"/>
        <v>Jul </v>
      </c>
      <c r="M5" s="458" t="str">
        <f t="shared" si="0"/>
        <v>Dec</v>
      </c>
      <c r="N5" s="459" t="str">
        <f t="shared" si="0"/>
        <v>Jul (p)</v>
      </c>
      <c r="O5" s="459" t="str">
        <f t="shared" si="0"/>
        <v>Dec(e)</v>
      </c>
      <c r="P5" s="1936" t="str">
        <f>F5</f>
        <v>2014/15</v>
      </c>
      <c r="Q5" s="1937"/>
      <c r="R5" s="1936" t="str">
        <f>H5</f>
        <v>2015/16</v>
      </c>
      <c r="S5" s="1938"/>
    </row>
    <row r="6" spans="1:19" ht="12.75">
      <c r="A6" s="497"/>
      <c r="B6" s="498"/>
      <c r="C6" s="499"/>
      <c r="D6" s="499"/>
      <c r="E6" s="499"/>
      <c r="F6" s="499" t="s">
        <v>101</v>
      </c>
      <c r="G6" s="499" t="s">
        <v>440</v>
      </c>
      <c r="H6" s="499" t="s">
        <v>101</v>
      </c>
      <c r="I6" s="500" t="s">
        <v>440</v>
      </c>
      <c r="K6" s="497"/>
      <c r="L6" s="498"/>
      <c r="M6" s="499"/>
      <c r="N6" s="499"/>
      <c r="O6" s="499"/>
      <c r="P6" s="499" t="s">
        <v>101</v>
      </c>
      <c r="Q6" s="499" t="s">
        <v>440</v>
      </c>
      <c r="R6" s="499" t="s">
        <v>101</v>
      </c>
      <c r="S6" s="500" t="s">
        <v>440</v>
      </c>
    </row>
    <row r="7" spans="1:19" s="494" customFormat="1" ht="12.75">
      <c r="A7" s="501" t="s">
        <v>441</v>
      </c>
      <c r="B7" s="502">
        <v>50909.84338522675</v>
      </c>
      <c r="C7" s="503">
        <v>55568.95656250224</v>
      </c>
      <c r="D7" s="503">
        <v>65159.77609384413</v>
      </c>
      <c r="E7" s="503">
        <v>65532.57921336661</v>
      </c>
      <c r="F7" s="503">
        <v>4659.113177275489</v>
      </c>
      <c r="G7" s="503">
        <v>9.15169418617283</v>
      </c>
      <c r="H7" s="503">
        <v>372.80311952248303</v>
      </c>
      <c r="I7" s="504">
        <v>0.5721368946780391</v>
      </c>
      <c r="J7" s="487"/>
      <c r="K7" s="501" t="s">
        <v>442</v>
      </c>
      <c r="L7" s="505">
        <v>22381.9792591197</v>
      </c>
      <c r="M7" s="506">
        <v>22417.515541612698</v>
      </c>
      <c r="N7" s="506">
        <v>23002.465491631418</v>
      </c>
      <c r="O7" s="506">
        <v>23134.461611018698</v>
      </c>
      <c r="P7" s="506">
        <v>35.536282492998</v>
      </c>
      <c r="Q7" s="506">
        <v>0.15877184980643963</v>
      </c>
      <c r="R7" s="506">
        <v>131.9961193872805</v>
      </c>
      <c r="S7" s="507">
        <v>0.5738346588773379</v>
      </c>
    </row>
    <row r="8" spans="1:19" s="389" customFormat="1" ht="12.75">
      <c r="A8" s="508" t="s">
        <v>443</v>
      </c>
      <c r="B8" s="509">
        <v>6686.876255879998</v>
      </c>
      <c r="C8" s="510">
        <v>7078.199162629998</v>
      </c>
      <c r="D8" s="510">
        <v>7998.323793673232</v>
      </c>
      <c r="E8" s="510">
        <v>8475.177359309997</v>
      </c>
      <c r="F8" s="511">
        <v>391.3229067499997</v>
      </c>
      <c r="G8" s="511">
        <v>5.852103310658637</v>
      </c>
      <c r="H8" s="511">
        <v>476.85356563676487</v>
      </c>
      <c r="I8" s="512">
        <v>5.961918746199818</v>
      </c>
      <c r="J8" s="471"/>
      <c r="K8" s="508" t="s">
        <v>444</v>
      </c>
      <c r="L8" s="513">
        <v>12500.041175756698</v>
      </c>
      <c r="M8" s="514">
        <v>12314.6126196267</v>
      </c>
      <c r="N8" s="514">
        <v>14342.269260266698</v>
      </c>
      <c r="O8" s="514">
        <v>14321.879473336701</v>
      </c>
      <c r="P8" s="515">
        <v>-185.42855612999847</v>
      </c>
      <c r="Q8" s="515">
        <v>-1.4834235625529724</v>
      </c>
      <c r="R8" s="515">
        <v>-20.389786929996262</v>
      </c>
      <c r="S8" s="516">
        <v>-0.14216569609722352</v>
      </c>
    </row>
    <row r="9" spans="1:19" s="389" customFormat="1" ht="12.75">
      <c r="A9" s="508" t="s">
        <v>445</v>
      </c>
      <c r="B9" s="517">
        <v>3207.8566312049998</v>
      </c>
      <c r="C9" s="511">
        <v>3443.87483802</v>
      </c>
      <c r="D9" s="511">
        <v>3479.861155805159</v>
      </c>
      <c r="E9" s="511">
        <v>3430.8066107900004</v>
      </c>
      <c r="F9" s="517">
        <v>236.0182068150002</v>
      </c>
      <c r="G9" s="511">
        <v>7.357504837313826</v>
      </c>
      <c r="H9" s="511">
        <v>-49.05454501515851</v>
      </c>
      <c r="I9" s="512">
        <v>-1.4096696051601068</v>
      </c>
      <c r="K9" s="508" t="s">
        <v>446</v>
      </c>
      <c r="L9" s="518">
        <v>53.789542870000005</v>
      </c>
      <c r="M9" s="515">
        <v>37.21986122999999</v>
      </c>
      <c r="N9" s="515">
        <v>44.92072345</v>
      </c>
      <c r="O9" s="515">
        <v>32.306860920000005</v>
      </c>
      <c r="P9" s="518">
        <v>-16.569681640000013</v>
      </c>
      <c r="Q9" s="515">
        <v>-30.804652272368365</v>
      </c>
      <c r="R9" s="515">
        <v>-12.613862529999992</v>
      </c>
      <c r="S9" s="516">
        <v>-28.080274673314488</v>
      </c>
    </row>
    <row r="10" spans="1:19" s="389" customFormat="1" ht="12.75">
      <c r="A10" s="508" t="s">
        <v>447</v>
      </c>
      <c r="B10" s="517">
        <v>15442.179896470003</v>
      </c>
      <c r="C10" s="511">
        <v>17161.718419485</v>
      </c>
      <c r="D10" s="511">
        <v>20730.12233032415</v>
      </c>
      <c r="E10" s="511">
        <v>23113.044820785017</v>
      </c>
      <c r="F10" s="517">
        <v>1719.5385230149986</v>
      </c>
      <c r="G10" s="511">
        <v>11.135335390103023</v>
      </c>
      <c r="H10" s="511">
        <v>2382.9224904608673</v>
      </c>
      <c r="I10" s="512">
        <v>11.494975536034891</v>
      </c>
      <c r="K10" s="508" t="s">
        <v>448</v>
      </c>
      <c r="L10" s="518">
        <v>6799.226489263001</v>
      </c>
      <c r="M10" s="515">
        <v>8089.512587685998</v>
      </c>
      <c r="N10" s="515">
        <v>6466.227867574001</v>
      </c>
      <c r="O10" s="515">
        <v>6996.958863151998</v>
      </c>
      <c r="P10" s="518">
        <v>1290.2860984229974</v>
      </c>
      <c r="Q10" s="515">
        <v>18.976954223551058</v>
      </c>
      <c r="R10" s="515">
        <v>530.7309955779974</v>
      </c>
      <c r="S10" s="516">
        <v>8.207737284351488</v>
      </c>
    </row>
    <row r="11" spans="1:19" s="389" customFormat="1" ht="12.75">
      <c r="A11" s="508" t="s">
        <v>449</v>
      </c>
      <c r="B11" s="517">
        <v>5791.252341764999</v>
      </c>
      <c r="C11" s="511">
        <v>1584.66770605</v>
      </c>
      <c r="D11" s="511">
        <v>1769.28074207</v>
      </c>
      <c r="E11" s="511">
        <v>1845.21250729</v>
      </c>
      <c r="F11" s="517">
        <v>-4206.5846357149985</v>
      </c>
      <c r="G11" s="511">
        <v>-72.63687346825158</v>
      </c>
      <c r="H11" s="511">
        <v>75.93176521999999</v>
      </c>
      <c r="I11" s="512">
        <v>4.291674204918001</v>
      </c>
      <c r="K11" s="508" t="s">
        <v>450</v>
      </c>
      <c r="L11" s="519">
        <v>3028.9220512300003</v>
      </c>
      <c r="M11" s="520">
        <v>1976.1704730699998</v>
      </c>
      <c r="N11" s="520">
        <v>2149.04764034072</v>
      </c>
      <c r="O11" s="520">
        <v>1783.3164136100002</v>
      </c>
      <c r="P11" s="515">
        <v>-1052.7515781600005</v>
      </c>
      <c r="Q11" s="515">
        <v>-34.75664148347739</v>
      </c>
      <c r="R11" s="515">
        <v>-365.73122673072</v>
      </c>
      <c r="S11" s="516">
        <v>-17.01829312042311</v>
      </c>
    </row>
    <row r="12" spans="1:19" s="389" customFormat="1" ht="12.75">
      <c r="A12" s="508" t="s">
        <v>451</v>
      </c>
      <c r="B12" s="521">
        <v>19781.678259906756</v>
      </c>
      <c r="C12" s="522">
        <v>26300.49643631725</v>
      </c>
      <c r="D12" s="522">
        <v>31182.18807197159</v>
      </c>
      <c r="E12" s="522">
        <v>28668.3379151916</v>
      </c>
      <c r="F12" s="511">
        <v>6518.818176410496</v>
      </c>
      <c r="G12" s="511">
        <v>32.95381762235387</v>
      </c>
      <c r="H12" s="511">
        <v>-2513.8501567799867</v>
      </c>
      <c r="I12" s="512">
        <v>-8.061814491586578</v>
      </c>
      <c r="K12" s="501" t="s">
        <v>452</v>
      </c>
      <c r="L12" s="505">
        <v>47291.67585999333</v>
      </c>
      <c r="M12" s="506">
        <v>51662.70979427283</v>
      </c>
      <c r="N12" s="506">
        <v>60042.01386870157</v>
      </c>
      <c r="O12" s="506">
        <v>66491.66792170069</v>
      </c>
      <c r="P12" s="506">
        <v>4371.033934279498</v>
      </c>
      <c r="Q12" s="506">
        <v>9.242713130361278</v>
      </c>
      <c r="R12" s="506">
        <v>6449.654052999118</v>
      </c>
      <c r="S12" s="507">
        <v>10.741901607602747</v>
      </c>
    </row>
    <row r="13" spans="1:19" s="494" customFormat="1" ht="12.75">
      <c r="A13" s="501" t="s">
        <v>453</v>
      </c>
      <c r="B13" s="502">
        <v>3587.9108865739513</v>
      </c>
      <c r="C13" s="503">
        <v>3507.9612998800003</v>
      </c>
      <c r="D13" s="503">
        <v>3526.16618513</v>
      </c>
      <c r="E13" s="503">
        <v>3704.41289912</v>
      </c>
      <c r="F13" s="503">
        <v>-79.949586693951</v>
      </c>
      <c r="G13" s="503">
        <v>-2.228304693773869</v>
      </c>
      <c r="H13" s="503">
        <v>178.24671399</v>
      </c>
      <c r="I13" s="504">
        <v>5.054972018666458</v>
      </c>
      <c r="K13" s="508" t="s">
        <v>454</v>
      </c>
      <c r="L13" s="513">
        <v>9033.107553747499</v>
      </c>
      <c r="M13" s="514">
        <v>9713.466682974999</v>
      </c>
      <c r="N13" s="514">
        <v>10938.141335183493</v>
      </c>
      <c r="O13" s="514">
        <v>11877.9869532445</v>
      </c>
      <c r="P13" s="515">
        <v>680.3591292274996</v>
      </c>
      <c r="Q13" s="515">
        <v>7.53183912822165</v>
      </c>
      <c r="R13" s="515">
        <v>939.8456180610065</v>
      </c>
      <c r="S13" s="516">
        <v>8.592370396951358</v>
      </c>
    </row>
    <row r="14" spans="1:19" s="389" customFormat="1" ht="12.75">
      <c r="A14" s="508" t="s">
        <v>455</v>
      </c>
      <c r="B14" s="509">
        <v>1109.246546085001</v>
      </c>
      <c r="C14" s="510">
        <v>875.7552115800003</v>
      </c>
      <c r="D14" s="510">
        <v>1064.9545842500002</v>
      </c>
      <c r="E14" s="510">
        <v>1287.4142264000002</v>
      </c>
      <c r="F14" s="511">
        <v>-233.49133450500074</v>
      </c>
      <c r="G14" s="511">
        <v>-21.04954352385321</v>
      </c>
      <c r="H14" s="511">
        <v>222.45964215000004</v>
      </c>
      <c r="I14" s="512">
        <v>20.88912010333928</v>
      </c>
      <c r="K14" s="508" t="s">
        <v>456</v>
      </c>
      <c r="L14" s="518">
        <v>5518.7037887878</v>
      </c>
      <c r="M14" s="515">
        <v>5567.5066686378</v>
      </c>
      <c r="N14" s="515">
        <v>6241.116634909785</v>
      </c>
      <c r="O14" s="515">
        <v>6911.1113674682</v>
      </c>
      <c r="P14" s="518">
        <v>48.80287985000086</v>
      </c>
      <c r="Q14" s="515">
        <v>0.8843177984865277</v>
      </c>
      <c r="R14" s="515">
        <v>669.9947325584153</v>
      </c>
      <c r="S14" s="516">
        <v>10.735174036177904</v>
      </c>
    </row>
    <row r="15" spans="1:19" s="389" customFormat="1" ht="12.75">
      <c r="A15" s="508" t="s">
        <v>457</v>
      </c>
      <c r="B15" s="517">
        <v>500.08196992</v>
      </c>
      <c r="C15" s="511">
        <v>648.06818165</v>
      </c>
      <c r="D15" s="511">
        <v>796.0430835399999</v>
      </c>
      <c r="E15" s="511">
        <v>693.43493929</v>
      </c>
      <c r="F15" s="517">
        <v>147.98621173000004</v>
      </c>
      <c r="G15" s="511">
        <v>29.592390974158484</v>
      </c>
      <c r="H15" s="511">
        <v>-102.6081442499999</v>
      </c>
      <c r="I15" s="512">
        <v>-12.889772723569429</v>
      </c>
      <c r="K15" s="508" t="s">
        <v>458</v>
      </c>
      <c r="L15" s="518">
        <v>0</v>
      </c>
      <c r="M15" s="515">
        <v>0</v>
      </c>
      <c r="N15" s="515">
        <v>0</v>
      </c>
      <c r="O15" s="515">
        <v>0</v>
      </c>
      <c r="P15" s="523">
        <v>0</v>
      </c>
      <c r="Q15" s="524"/>
      <c r="R15" s="524">
        <v>0</v>
      </c>
      <c r="S15" s="525"/>
    </row>
    <row r="16" spans="1:19" s="389" customFormat="1" ht="12.75">
      <c r="A16" s="508" t="s">
        <v>459</v>
      </c>
      <c r="B16" s="517">
        <v>296.53626492999996</v>
      </c>
      <c r="C16" s="511">
        <v>388.7417307399999</v>
      </c>
      <c r="D16" s="511">
        <v>241.57251959</v>
      </c>
      <c r="E16" s="511">
        <v>350.3810624900001</v>
      </c>
      <c r="F16" s="517">
        <v>92.20546580999996</v>
      </c>
      <c r="G16" s="511">
        <v>31.094161731539273</v>
      </c>
      <c r="H16" s="511">
        <v>108.80854290000008</v>
      </c>
      <c r="I16" s="512">
        <v>45.04177175643626</v>
      </c>
      <c r="K16" s="508" t="s">
        <v>460</v>
      </c>
      <c r="L16" s="518">
        <v>0</v>
      </c>
      <c r="M16" s="515">
        <v>0</v>
      </c>
      <c r="N16" s="515">
        <v>0</v>
      </c>
      <c r="O16" s="515">
        <v>0</v>
      </c>
      <c r="P16" s="523">
        <v>0</v>
      </c>
      <c r="Q16" s="524"/>
      <c r="R16" s="524">
        <v>0</v>
      </c>
      <c r="S16" s="525"/>
    </row>
    <row r="17" spans="1:19" s="389" customFormat="1" ht="12.75">
      <c r="A17" s="508" t="s">
        <v>461</v>
      </c>
      <c r="B17" s="517">
        <v>0.4576</v>
      </c>
      <c r="C17" s="511">
        <v>1.398</v>
      </c>
      <c r="D17" s="511">
        <v>11.854953219999999</v>
      </c>
      <c r="E17" s="511">
        <v>13.67031193</v>
      </c>
      <c r="F17" s="517">
        <v>0.9403999999999999</v>
      </c>
      <c r="G17" s="511">
        <v>205.506993006993</v>
      </c>
      <c r="H17" s="511">
        <v>1.8153587100000017</v>
      </c>
      <c r="I17" s="512">
        <v>15.313082019905277</v>
      </c>
      <c r="J17" s="471"/>
      <c r="K17" s="508" t="s">
        <v>462</v>
      </c>
      <c r="L17" s="518">
        <v>22866.757006658027</v>
      </c>
      <c r="M17" s="515">
        <v>25706.454326110026</v>
      </c>
      <c r="N17" s="515">
        <v>31477.382981504998</v>
      </c>
      <c r="O17" s="515">
        <v>34883.50182186799</v>
      </c>
      <c r="P17" s="518">
        <v>2839.6973194519996</v>
      </c>
      <c r="Q17" s="526">
        <v>12.418452335087025</v>
      </c>
      <c r="R17" s="526">
        <v>3406.118840362993</v>
      </c>
      <c r="S17" s="527">
        <v>10.820845056796204</v>
      </c>
    </row>
    <row r="18" spans="1:19" s="389" customFormat="1" ht="12.75">
      <c r="A18" s="508" t="s">
        <v>463</v>
      </c>
      <c r="B18" s="517">
        <v>5.009313099999999</v>
      </c>
      <c r="C18" s="511">
        <v>8.37283549</v>
      </c>
      <c r="D18" s="511">
        <v>16.02626883</v>
      </c>
      <c r="E18" s="511">
        <v>18.48824563</v>
      </c>
      <c r="F18" s="517">
        <v>3.363522390000001</v>
      </c>
      <c r="G18" s="511">
        <v>67.14538146956718</v>
      </c>
      <c r="H18" s="511">
        <v>2.461976800000002</v>
      </c>
      <c r="I18" s="512">
        <v>15.362133420546161</v>
      </c>
      <c r="K18" s="508" t="s">
        <v>464</v>
      </c>
      <c r="L18" s="518">
        <v>2598.2843517300007</v>
      </c>
      <c r="M18" s="515">
        <v>2784.092554</v>
      </c>
      <c r="N18" s="515">
        <v>3063.0504860332953</v>
      </c>
      <c r="O18" s="515">
        <v>3586.0292008299994</v>
      </c>
      <c r="P18" s="518">
        <v>185.80820226999913</v>
      </c>
      <c r="Q18" s="526">
        <v>7.151188134827642</v>
      </c>
      <c r="R18" s="526">
        <v>522.978714796704</v>
      </c>
      <c r="S18" s="527">
        <v>17.073786970908557</v>
      </c>
    </row>
    <row r="19" spans="1:19" s="389" customFormat="1" ht="12.75">
      <c r="A19" s="508" t="s">
        <v>465</v>
      </c>
      <c r="B19" s="517">
        <v>818.1741856600001</v>
      </c>
      <c r="C19" s="511">
        <v>598.81503915</v>
      </c>
      <c r="D19" s="511">
        <v>517.13052966</v>
      </c>
      <c r="E19" s="511">
        <v>521.62325879</v>
      </c>
      <c r="F19" s="517">
        <v>-219.3591465100002</v>
      </c>
      <c r="G19" s="511">
        <v>-26.8108124595802</v>
      </c>
      <c r="H19" s="511">
        <v>4.492729130000043</v>
      </c>
      <c r="I19" s="512">
        <v>0.8687804862253824</v>
      </c>
      <c r="K19" s="508" t="s">
        <v>466</v>
      </c>
      <c r="L19" s="519">
        <v>7274.823159070001</v>
      </c>
      <c r="M19" s="520">
        <v>7891.18956255</v>
      </c>
      <c r="N19" s="520">
        <v>8322.322431069999</v>
      </c>
      <c r="O19" s="520">
        <v>9233.03857829</v>
      </c>
      <c r="P19" s="515">
        <v>616.3664034799995</v>
      </c>
      <c r="Q19" s="526">
        <v>8.472596377982535</v>
      </c>
      <c r="R19" s="526">
        <v>910.7161472200005</v>
      </c>
      <c r="S19" s="527">
        <v>10.943052912970472</v>
      </c>
    </row>
    <row r="20" spans="1:19" s="389" customFormat="1" ht="12.75">
      <c r="A20" s="508" t="s">
        <v>467</v>
      </c>
      <c r="B20" s="521">
        <v>858.4050068789501</v>
      </c>
      <c r="C20" s="522">
        <v>986.8103012700001</v>
      </c>
      <c r="D20" s="522">
        <v>878.58424604</v>
      </c>
      <c r="E20" s="522">
        <v>819.40085459</v>
      </c>
      <c r="F20" s="511">
        <v>128.40529439105</v>
      </c>
      <c r="G20" s="511">
        <v>14.958591033609542</v>
      </c>
      <c r="H20" s="511">
        <v>-59.183391450000045</v>
      </c>
      <c r="I20" s="512">
        <v>-6.736222703372438</v>
      </c>
      <c r="J20" s="471"/>
      <c r="K20" s="501" t="s">
        <v>468</v>
      </c>
      <c r="L20" s="505">
        <v>244239.8243797957</v>
      </c>
      <c r="M20" s="506">
        <v>267539.7120787487</v>
      </c>
      <c r="N20" s="506">
        <v>297464.8425950582</v>
      </c>
      <c r="O20" s="506">
        <v>301360.2303871987</v>
      </c>
      <c r="P20" s="506">
        <v>23299.88769895298</v>
      </c>
      <c r="Q20" s="528">
        <v>9.539757800808681</v>
      </c>
      <c r="R20" s="528">
        <v>3895.3877921404783</v>
      </c>
      <c r="S20" s="529">
        <v>1.3095288028519416</v>
      </c>
    </row>
    <row r="21" spans="1:19" s="494" customFormat="1" ht="12.75">
      <c r="A21" s="501" t="s">
        <v>469</v>
      </c>
      <c r="B21" s="502">
        <v>222679.3593088955</v>
      </c>
      <c r="C21" s="503">
        <v>244323.52727512957</v>
      </c>
      <c r="D21" s="503">
        <v>255565.55740765922</v>
      </c>
      <c r="E21" s="503">
        <v>256932.36239304818</v>
      </c>
      <c r="F21" s="503">
        <v>21644.16796623406</v>
      </c>
      <c r="G21" s="503">
        <v>9.719880654142617</v>
      </c>
      <c r="H21" s="503">
        <v>1366.804985388968</v>
      </c>
      <c r="I21" s="504">
        <v>0.5348158019622111</v>
      </c>
      <c r="J21" s="487"/>
      <c r="K21" s="508" t="s">
        <v>470</v>
      </c>
      <c r="L21" s="513">
        <v>57395.93432424599</v>
      </c>
      <c r="M21" s="514">
        <v>63602.46734631999</v>
      </c>
      <c r="N21" s="514">
        <v>66556.96564459868</v>
      </c>
      <c r="O21" s="514">
        <v>63312.23349028824</v>
      </c>
      <c r="P21" s="515">
        <v>6206.533022074</v>
      </c>
      <c r="Q21" s="526">
        <v>10.813541229264647</v>
      </c>
      <c r="R21" s="526">
        <v>-3244.7321543104335</v>
      </c>
      <c r="S21" s="527">
        <v>-4.875120316687326</v>
      </c>
    </row>
    <row r="22" spans="1:19" s="389" customFormat="1" ht="12.75">
      <c r="A22" s="508" t="s">
        <v>471</v>
      </c>
      <c r="B22" s="509">
        <v>41324.93941762301</v>
      </c>
      <c r="C22" s="510">
        <v>42336.99989730749</v>
      </c>
      <c r="D22" s="510">
        <v>49144.7073363505</v>
      </c>
      <c r="E22" s="510">
        <v>47272.54390250099</v>
      </c>
      <c r="F22" s="511">
        <v>1012.0604796844782</v>
      </c>
      <c r="G22" s="511">
        <v>2.4490307643448963</v>
      </c>
      <c r="H22" s="511">
        <v>-1872.163433849506</v>
      </c>
      <c r="I22" s="512">
        <v>-3.8094914698265723</v>
      </c>
      <c r="J22" s="471"/>
      <c r="K22" s="508" t="s">
        <v>472</v>
      </c>
      <c r="L22" s="518">
        <v>41644.00051949662</v>
      </c>
      <c r="M22" s="515">
        <v>44789.42663437361</v>
      </c>
      <c r="N22" s="515">
        <v>48139.0792284881</v>
      </c>
      <c r="O22" s="515">
        <v>48452.86628419945</v>
      </c>
      <c r="P22" s="518">
        <v>3145.4261148769874</v>
      </c>
      <c r="Q22" s="526">
        <v>7.553131485060812</v>
      </c>
      <c r="R22" s="526">
        <v>313.78705571134924</v>
      </c>
      <c r="S22" s="527">
        <v>0.6518343531707063</v>
      </c>
    </row>
    <row r="23" spans="1:19" s="389" customFormat="1" ht="12.75">
      <c r="A23" s="508" t="s">
        <v>473</v>
      </c>
      <c r="B23" s="517">
        <v>11307.456106658003</v>
      </c>
      <c r="C23" s="511">
        <v>12442.53287577118</v>
      </c>
      <c r="D23" s="511">
        <v>14607.971609179998</v>
      </c>
      <c r="E23" s="511">
        <v>15233.882804389996</v>
      </c>
      <c r="F23" s="517">
        <v>1135.0767691131769</v>
      </c>
      <c r="G23" s="511">
        <v>10.0383035618845</v>
      </c>
      <c r="H23" s="511">
        <v>625.9111952099975</v>
      </c>
      <c r="I23" s="512">
        <v>4.284723519154842</v>
      </c>
      <c r="K23" s="508" t="s">
        <v>474</v>
      </c>
      <c r="L23" s="518">
        <v>17874.016371721</v>
      </c>
      <c r="M23" s="515">
        <v>21656.65621279948</v>
      </c>
      <c r="N23" s="515">
        <v>26139.835300735725</v>
      </c>
      <c r="O23" s="515">
        <v>28053.47052768871</v>
      </c>
      <c r="P23" s="518">
        <v>3782.6398410784786</v>
      </c>
      <c r="Q23" s="526">
        <v>21.162786037631154</v>
      </c>
      <c r="R23" s="526">
        <v>1913.6352269529852</v>
      </c>
      <c r="S23" s="527">
        <v>7.320762372588953</v>
      </c>
    </row>
    <row r="24" spans="1:19" s="389" customFormat="1" ht="12.75">
      <c r="A24" s="508" t="s">
        <v>475</v>
      </c>
      <c r="B24" s="517">
        <v>10020.960872068636</v>
      </c>
      <c r="C24" s="511">
        <v>9112.123707327699</v>
      </c>
      <c r="D24" s="511">
        <v>9952.86956710395</v>
      </c>
      <c r="E24" s="511">
        <v>10404.270334193947</v>
      </c>
      <c r="F24" s="517">
        <v>-908.8371647409367</v>
      </c>
      <c r="G24" s="511">
        <v>-9.069361474847518</v>
      </c>
      <c r="H24" s="511">
        <v>451.4007670899973</v>
      </c>
      <c r="I24" s="530">
        <v>4.5353831279167895</v>
      </c>
      <c r="K24" s="508" t="s">
        <v>476</v>
      </c>
      <c r="L24" s="518">
        <v>95943.01699015798</v>
      </c>
      <c r="M24" s="515">
        <v>102853.38824428902</v>
      </c>
      <c r="N24" s="515">
        <v>119664.8019044213</v>
      </c>
      <c r="O24" s="515">
        <v>121726.96565905242</v>
      </c>
      <c r="P24" s="518">
        <v>6910.371254131038</v>
      </c>
      <c r="Q24" s="526">
        <v>7.202578646072717</v>
      </c>
      <c r="R24" s="526">
        <v>2062.163754631125</v>
      </c>
      <c r="S24" s="527">
        <v>1.7232834733460027</v>
      </c>
    </row>
    <row r="25" spans="1:19" s="389" customFormat="1" ht="12.75">
      <c r="A25" s="508" t="s">
        <v>477</v>
      </c>
      <c r="B25" s="517">
        <v>5925.236432443638</v>
      </c>
      <c r="C25" s="511">
        <v>4960.195382867698</v>
      </c>
      <c r="D25" s="511">
        <v>5640.701975473947</v>
      </c>
      <c r="E25" s="511">
        <v>6324.552028283946</v>
      </c>
      <c r="F25" s="517">
        <v>-965.0410495759397</v>
      </c>
      <c r="G25" s="511">
        <v>-16.286962732691247</v>
      </c>
      <c r="H25" s="511">
        <v>683.8500528099994</v>
      </c>
      <c r="I25" s="512">
        <v>12.12349200123342</v>
      </c>
      <c r="K25" s="508" t="s">
        <v>478</v>
      </c>
      <c r="L25" s="518">
        <v>30101.9835634031</v>
      </c>
      <c r="M25" s="515">
        <v>33101.79782210659</v>
      </c>
      <c r="N25" s="515">
        <v>35801.55782196435</v>
      </c>
      <c r="O25" s="515">
        <v>38712.49011812985</v>
      </c>
      <c r="P25" s="518">
        <v>2999.8142587034927</v>
      </c>
      <c r="Q25" s="526">
        <v>9.965503610036377</v>
      </c>
      <c r="R25" s="526">
        <v>2910.932296165498</v>
      </c>
      <c r="S25" s="527">
        <v>8.130741993521951</v>
      </c>
    </row>
    <row r="26" spans="1:19" s="389" customFormat="1" ht="12.75">
      <c r="A26" s="508" t="s">
        <v>479</v>
      </c>
      <c r="B26" s="517">
        <v>4095.7244396249994</v>
      </c>
      <c r="C26" s="511">
        <v>4151.92832446</v>
      </c>
      <c r="D26" s="511">
        <v>4312.167591630001</v>
      </c>
      <c r="E26" s="511">
        <v>4079.7183059100007</v>
      </c>
      <c r="F26" s="517">
        <v>56.203884835000736</v>
      </c>
      <c r="G26" s="511">
        <v>1.3722574763879063</v>
      </c>
      <c r="H26" s="511">
        <v>-232.44928572000026</v>
      </c>
      <c r="I26" s="512">
        <v>-5.39054386873063</v>
      </c>
      <c r="K26" s="508" t="s">
        <v>480</v>
      </c>
      <c r="L26" s="519">
        <v>1280.872610771</v>
      </c>
      <c r="M26" s="520">
        <v>1535.9758188600001</v>
      </c>
      <c r="N26" s="520">
        <v>1162.6026948499998</v>
      </c>
      <c r="O26" s="520">
        <v>1102.20430784</v>
      </c>
      <c r="P26" s="515">
        <v>255.1032080890002</v>
      </c>
      <c r="Q26" s="526">
        <v>19.916360607901908</v>
      </c>
      <c r="R26" s="526">
        <v>-60.39838700999985</v>
      </c>
      <c r="S26" s="527">
        <v>-5.195101239447283</v>
      </c>
    </row>
    <row r="27" spans="1:19" s="389" customFormat="1" ht="12.75">
      <c r="A27" s="508" t="s">
        <v>481</v>
      </c>
      <c r="B27" s="517">
        <v>1117.4021679950006</v>
      </c>
      <c r="C27" s="511">
        <v>2406.961840270001</v>
      </c>
      <c r="D27" s="511">
        <v>1277.4018440000004</v>
      </c>
      <c r="E27" s="511">
        <v>1744.2798162560002</v>
      </c>
      <c r="F27" s="517">
        <v>1289.5596722750006</v>
      </c>
      <c r="G27" s="511">
        <v>115.4069420313466</v>
      </c>
      <c r="H27" s="511">
        <v>466.8779722559998</v>
      </c>
      <c r="I27" s="512">
        <v>36.54902914450464</v>
      </c>
      <c r="K27" s="501" t="s">
        <v>482</v>
      </c>
      <c r="L27" s="505">
        <v>90656.92182198001</v>
      </c>
      <c r="M27" s="506">
        <v>91947.50973260996</v>
      </c>
      <c r="N27" s="506">
        <v>107252.81507546373</v>
      </c>
      <c r="O27" s="506">
        <v>112144.63624799998</v>
      </c>
      <c r="P27" s="506">
        <v>1290.5879106299544</v>
      </c>
      <c r="Q27" s="528">
        <v>1.4235955564035574</v>
      </c>
      <c r="R27" s="528">
        <v>4891.821172536249</v>
      </c>
      <c r="S27" s="529">
        <v>4.561018905745582</v>
      </c>
    </row>
    <row r="28" spans="1:19" s="389" customFormat="1" ht="12.75">
      <c r="A28" s="508" t="s">
        <v>483</v>
      </c>
      <c r="B28" s="517">
        <v>5965.848269225006</v>
      </c>
      <c r="C28" s="511">
        <v>5613.585899954998</v>
      </c>
      <c r="D28" s="511">
        <v>5944.705740249078</v>
      </c>
      <c r="E28" s="511">
        <v>5850.284291545002</v>
      </c>
      <c r="F28" s="517">
        <v>-352.2623692700081</v>
      </c>
      <c r="G28" s="511">
        <v>-5.904648482046775</v>
      </c>
      <c r="H28" s="511">
        <v>-94.42144870407628</v>
      </c>
      <c r="I28" s="512">
        <v>-1.5883283854537786</v>
      </c>
      <c r="K28" s="508" t="s">
        <v>484</v>
      </c>
      <c r="L28" s="513">
        <v>159.51203882000001</v>
      </c>
      <c r="M28" s="514">
        <v>165.71829414999996</v>
      </c>
      <c r="N28" s="514">
        <v>2160.39919307</v>
      </c>
      <c r="O28" s="514">
        <v>2138.5182269899997</v>
      </c>
      <c r="P28" s="515">
        <v>6.206255329999948</v>
      </c>
      <c r="Q28" s="526">
        <v>3.890775502533287</v>
      </c>
      <c r="R28" s="526">
        <v>-21.880966080000235</v>
      </c>
      <c r="S28" s="527">
        <v>-1.0128205079037567</v>
      </c>
    </row>
    <row r="29" spans="1:19" s="389" customFormat="1" ht="12.75">
      <c r="A29" s="508" t="s">
        <v>485</v>
      </c>
      <c r="B29" s="517">
        <v>0</v>
      </c>
      <c r="C29" s="511">
        <v>0</v>
      </c>
      <c r="D29" s="511">
        <v>0</v>
      </c>
      <c r="E29" s="511">
        <v>0</v>
      </c>
      <c r="F29" s="531">
        <v>0</v>
      </c>
      <c r="G29" s="532"/>
      <c r="H29" s="532">
        <v>0</v>
      </c>
      <c r="I29" s="533"/>
      <c r="J29" s="471"/>
      <c r="K29" s="534" t="s">
        <v>486</v>
      </c>
      <c r="L29" s="518">
        <v>140.63570449</v>
      </c>
      <c r="M29" s="515">
        <v>159.5959178</v>
      </c>
      <c r="N29" s="515">
        <v>131.60030004</v>
      </c>
      <c r="O29" s="515">
        <v>160.95795257999998</v>
      </c>
      <c r="P29" s="518">
        <v>18.96021331</v>
      </c>
      <c r="Q29" s="526">
        <v>13.48179210873735</v>
      </c>
      <c r="R29" s="526">
        <v>29.357652539999975</v>
      </c>
      <c r="S29" s="527">
        <v>22.308195749612043</v>
      </c>
    </row>
    <row r="30" spans="1:19" s="389" customFormat="1" ht="12.75">
      <c r="A30" s="508" t="s">
        <v>487</v>
      </c>
      <c r="B30" s="517">
        <v>11334.190188690505</v>
      </c>
      <c r="C30" s="511">
        <v>11778.803744493005</v>
      </c>
      <c r="D30" s="511">
        <v>13283.049057741999</v>
      </c>
      <c r="E30" s="511">
        <v>13560.957587608498</v>
      </c>
      <c r="F30" s="517">
        <v>444.61355580249983</v>
      </c>
      <c r="G30" s="535">
        <v>3.9227642063580745</v>
      </c>
      <c r="H30" s="535">
        <v>277.9085298664995</v>
      </c>
      <c r="I30" s="536">
        <v>2.0922043474989733</v>
      </c>
      <c r="K30" s="508" t="s">
        <v>488</v>
      </c>
      <c r="L30" s="518">
        <v>509.33917166</v>
      </c>
      <c r="M30" s="515">
        <v>528.3243439400001</v>
      </c>
      <c r="N30" s="515">
        <v>567.73356983</v>
      </c>
      <c r="O30" s="515">
        <v>450.296</v>
      </c>
      <c r="P30" s="518">
        <v>18.985172280000086</v>
      </c>
      <c r="Q30" s="526">
        <v>3.72741256442638</v>
      </c>
      <c r="R30" s="526">
        <v>-117.43756982999997</v>
      </c>
      <c r="S30" s="527">
        <v>-20.68533130164648</v>
      </c>
    </row>
    <row r="31" spans="1:19" s="389" customFormat="1" ht="12.75">
      <c r="A31" s="508" t="s">
        <v>489</v>
      </c>
      <c r="B31" s="517">
        <v>9800.926100849107</v>
      </c>
      <c r="C31" s="511">
        <v>10123.093551049998</v>
      </c>
      <c r="D31" s="511">
        <v>11736.549682733475</v>
      </c>
      <c r="E31" s="511">
        <v>12104.248824100001</v>
      </c>
      <c r="F31" s="517">
        <v>322.16745020089184</v>
      </c>
      <c r="G31" s="535">
        <v>3.2871123288337087</v>
      </c>
      <c r="H31" s="535">
        <v>367.6991413665255</v>
      </c>
      <c r="I31" s="536">
        <v>3.1329406964252486</v>
      </c>
      <c r="K31" s="508" t="s">
        <v>490</v>
      </c>
      <c r="L31" s="518">
        <v>22735.644327280002</v>
      </c>
      <c r="M31" s="515">
        <v>24191.712639039997</v>
      </c>
      <c r="N31" s="515">
        <v>30965.701122430008</v>
      </c>
      <c r="O31" s="515">
        <v>33908.81797909</v>
      </c>
      <c r="P31" s="518">
        <v>1456.0683117599947</v>
      </c>
      <c r="Q31" s="526">
        <v>6.404341529977622</v>
      </c>
      <c r="R31" s="526">
        <v>2943.1168566599954</v>
      </c>
      <c r="S31" s="527">
        <v>9.504441204233379</v>
      </c>
    </row>
    <row r="32" spans="1:19" s="389" customFormat="1" ht="12.75">
      <c r="A32" s="508" t="s">
        <v>491</v>
      </c>
      <c r="B32" s="517">
        <v>3367.954711386999</v>
      </c>
      <c r="C32" s="511">
        <v>3750.3461055889998</v>
      </c>
      <c r="D32" s="511">
        <v>3889.9394175924995</v>
      </c>
      <c r="E32" s="511">
        <v>3950.12652279</v>
      </c>
      <c r="F32" s="517">
        <v>382.3913942020008</v>
      </c>
      <c r="G32" s="535">
        <v>11.353816395129716</v>
      </c>
      <c r="H32" s="535">
        <v>60.18710519750039</v>
      </c>
      <c r="I32" s="536">
        <v>1.5472504513900747</v>
      </c>
      <c r="K32" s="508" t="s">
        <v>492</v>
      </c>
      <c r="L32" s="518">
        <v>1972.53856156</v>
      </c>
      <c r="M32" s="515">
        <v>2532.1551985199994</v>
      </c>
      <c r="N32" s="515">
        <v>3379.172844783744</v>
      </c>
      <c r="O32" s="515">
        <v>3557.4487143699994</v>
      </c>
      <c r="P32" s="518">
        <v>559.6166369599994</v>
      </c>
      <c r="Q32" s="526">
        <v>28.37037753611374</v>
      </c>
      <c r="R32" s="526">
        <v>178.27586958625534</v>
      </c>
      <c r="S32" s="527">
        <v>5.2757250893943075</v>
      </c>
    </row>
    <row r="33" spans="1:19" s="389" customFormat="1" ht="12.75">
      <c r="A33" s="508" t="s">
        <v>493</v>
      </c>
      <c r="B33" s="517">
        <v>6010.591573545</v>
      </c>
      <c r="C33" s="511">
        <v>6562.088566839999</v>
      </c>
      <c r="D33" s="511">
        <v>6546.317520439999</v>
      </c>
      <c r="E33" s="511">
        <v>6745.235186899999</v>
      </c>
      <c r="F33" s="517">
        <v>551.4969932949989</v>
      </c>
      <c r="G33" s="535">
        <v>9.175419533118106</v>
      </c>
      <c r="H33" s="535">
        <v>198.91766645999996</v>
      </c>
      <c r="I33" s="536">
        <v>3.038619282350821</v>
      </c>
      <c r="K33" s="508" t="s">
        <v>494</v>
      </c>
      <c r="L33" s="518">
        <v>41.79744922999999</v>
      </c>
      <c r="M33" s="515">
        <v>88.01388715999998</v>
      </c>
      <c r="N33" s="515">
        <v>40.99367049999999</v>
      </c>
      <c r="O33" s="515">
        <v>52.29775239999999</v>
      </c>
      <c r="P33" s="518">
        <v>46.21643792999999</v>
      </c>
      <c r="Q33" s="526">
        <v>110.57238846247172</v>
      </c>
      <c r="R33" s="526">
        <v>11.3040819</v>
      </c>
      <c r="S33" s="527">
        <v>27.57518846720496</v>
      </c>
    </row>
    <row r="34" spans="1:19" s="389" customFormat="1" ht="12.75">
      <c r="A34" s="508" t="s">
        <v>495</v>
      </c>
      <c r="B34" s="517">
        <v>0</v>
      </c>
      <c r="C34" s="511">
        <v>0</v>
      </c>
      <c r="D34" s="511">
        <v>0</v>
      </c>
      <c r="E34" s="511">
        <v>0</v>
      </c>
      <c r="F34" s="531">
        <v>0</v>
      </c>
      <c r="G34" s="532"/>
      <c r="H34" s="532">
        <v>0</v>
      </c>
      <c r="I34" s="533"/>
      <c r="K34" s="508" t="s">
        <v>496</v>
      </c>
      <c r="L34" s="518">
        <v>3313.9280454500017</v>
      </c>
      <c r="M34" s="515">
        <v>3232.2584855400005</v>
      </c>
      <c r="N34" s="515">
        <v>3323.2612199799996</v>
      </c>
      <c r="O34" s="515">
        <v>3735.56421041</v>
      </c>
      <c r="P34" s="518">
        <v>-81.66955991000123</v>
      </c>
      <c r="Q34" s="526">
        <v>-2.4644337109893777</v>
      </c>
      <c r="R34" s="526">
        <v>412.3029904300006</v>
      </c>
      <c r="S34" s="527">
        <v>12.406577850430969</v>
      </c>
    </row>
    <row r="35" spans="1:19" s="389" customFormat="1" ht="12.75">
      <c r="A35" s="508" t="s">
        <v>497</v>
      </c>
      <c r="B35" s="517">
        <v>7156.898515025001</v>
      </c>
      <c r="C35" s="511">
        <v>7578.029697759998</v>
      </c>
      <c r="D35" s="511">
        <v>8346.075369999999</v>
      </c>
      <c r="E35" s="511">
        <v>8210.69642885</v>
      </c>
      <c r="F35" s="517">
        <v>421.1311827349973</v>
      </c>
      <c r="G35" s="511">
        <v>5.884269308149134</v>
      </c>
      <c r="H35" s="511">
        <v>-135.37894114999835</v>
      </c>
      <c r="I35" s="512">
        <v>-1.6220670812130273</v>
      </c>
      <c r="K35" s="508" t="s">
        <v>498</v>
      </c>
      <c r="L35" s="518">
        <v>0</v>
      </c>
      <c r="M35" s="515">
        <v>0</v>
      </c>
      <c r="N35" s="515">
        <v>0</v>
      </c>
      <c r="O35" s="515">
        <v>0</v>
      </c>
      <c r="P35" s="523">
        <v>0</v>
      </c>
      <c r="Q35" s="524"/>
      <c r="R35" s="524">
        <v>0</v>
      </c>
      <c r="S35" s="525"/>
    </row>
    <row r="36" spans="1:19" s="389" customFormat="1" ht="12.75">
      <c r="A36" s="508" t="s">
        <v>499</v>
      </c>
      <c r="B36" s="517">
        <v>1469.9452409685</v>
      </c>
      <c r="C36" s="511">
        <v>1927.4131070319997</v>
      </c>
      <c r="D36" s="511">
        <v>1650.7727841995002</v>
      </c>
      <c r="E36" s="511">
        <v>1402.414108782</v>
      </c>
      <c r="F36" s="517">
        <v>457.46786606349974</v>
      </c>
      <c r="G36" s="511">
        <v>31.121422302921214</v>
      </c>
      <c r="H36" s="511">
        <v>-248.35867541750008</v>
      </c>
      <c r="I36" s="512">
        <v>-15.04499455010916</v>
      </c>
      <c r="K36" s="508" t="s">
        <v>500</v>
      </c>
      <c r="L36" s="518">
        <v>3290.27345412</v>
      </c>
      <c r="M36" s="515">
        <v>2717.5039257600006</v>
      </c>
      <c r="N36" s="515">
        <v>3358.7018525</v>
      </c>
      <c r="O36" s="515">
        <v>2364.18095704</v>
      </c>
      <c r="P36" s="518">
        <v>-572.7695283599996</v>
      </c>
      <c r="Q36" s="526">
        <v>-17.407961263608396</v>
      </c>
      <c r="R36" s="526">
        <v>-994.5208954599998</v>
      </c>
      <c r="S36" s="527">
        <v>-29.61027620596163</v>
      </c>
    </row>
    <row r="37" spans="1:19" s="389" customFormat="1" ht="12.75">
      <c r="A37" s="508" t="s">
        <v>501</v>
      </c>
      <c r="B37" s="517">
        <v>437.643276845</v>
      </c>
      <c r="C37" s="511">
        <v>680.9360715900001</v>
      </c>
      <c r="D37" s="511">
        <v>804.1768271200002</v>
      </c>
      <c r="E37" s="511">
        <v>741.86680562</v>
      </c>
      <c r="F37" s="517">
        <v>243.2927947450001</v>
      </c>
      <c r="G37" s="511">
        <v>55.5915759745961</v>
      </c>
      <c r="H37" s="511">
        <v>-62.310021500000175</v>
      </c>
      <c r="I37" s="512">
        <v>-7.748298558061062</v>
      </c>
      <c r="K37" s="508" t="s">
        <v>502</v>
      </c>
      <c r="L37" s="518">
        <v>522.98073641</v>
      </c>
      <c r="M37" s="515">
        <v>1160.59268607</v>
      </c>
      <c r="N37" s="515">
        <v>783.9566853</v>
      </c>
      <c r="O37" s="515">
        <v>715.03408983</v>
      </c>
      <c r="P37" s="518">
        <v>637.6119496599999</v>
      </c>
      <c r="Q37" s="526">
        <v>121.91882133879074</v>
      </c>
      <c r="R37" s="526">
        <v>-68.92259547000003</v>
      </c>
      <c r="S37" s="527">
        <v>-8.791633104528618</v>
      </c>
    </row>
    <row r="38" spans="1:19" s="389" customFormat="1" ht="12.75">
      <c r="A38" s="508" t="s">
        <v>503</v>
      </c>
      <c r="B38" s="517">
        <v>590.317351435</v>
      </c>
      <c r="C38" s="511">
        <v>548.1773898</v>
      </c>
      <c r="D38" s="511">
        <v>589.60718425</v>
      </c>
      <c r="E38" s="511">
        <v>574.9058655299999</v>
      </c>
      <c r="F38" s="517">
        <v>-42.13996163499996</v>
      </c>
      <c r="G38" s="511">
        <v>-7.1385266810406485</v>
      </c>
      <c r="H38" s="511">
        <v>-14.701318720000131</v>
      </c>
      <c r="I38" s="512">
        <v>-2.4934090209061304</v>
      </c>
      <c r="K38" s="508" t="s">
        <v>504</v>
      </c>
      <c r="L38" s="518">
        <v>42852.56196691</v>
      </c>
      <c r="M38" s="515">
        <v>52255.64419583996</v>
      </c>
      <c r="N38" s="515">
        <v>56501.03256947998</v>
      </c>
      <c r="O38" s="515">
        <v>58445.73568720999</v>
      </c>
      <c r="P38" s="518">
        <v>9403.082228929961</v>
      </c>
      <c r="Q38" s="526">
        <v>21.94287061807613</v>
      </c>
      <c r="R38" s="526">
        <v>1944.7031177300087</v>
      </c>
      <c r="S38" s="527">
        <v>3.441889518281961</v>
      </c>
    </row>
    <row r="39" spans="1:19" s="389" customFormat="1" ht="12.75">
      <c r="A39" s="508" t="s">
        <v>505</v>
      </c>
      <c r="B39" s="517">
        <v>1248.796771355</v>
      </c>
      <c r="C39" s="511">
        <v>1347.34739672</v>
      </c>
      <c r="D39" s="511">
        <v>1541.6826397700002</v>
      </c>
      <c r="E39" s="511">
        <v>1564.580110197</v>
      </c>
      <c r="F39" s="517">
        <v>98.55062536500009</v>
      </c>
      <c r="G39" s="511">
        <v>7.891646393197211</v>
      </c>
      <c r="H39" s="511">
        <v>22.897470426999917</v>
      </c>
      <c r="I39" s="512">
        <v>1.485225936669815</v>
      </c>
      <c r="K39" s="508" t="s">
        <v>506</v>
      </c>
      <c r="L39" s="519">
        <v>15117.71036605</v>
      </c>
      <c r="M39" s="520">
        <v>4915.990158790001</v>
      </c>
      <c r="N39" s="520">
        <v>6040.262047549997</v>
      </c>
      <c r="O39" s="520">
        <v>6615.7846780799955</v>
      </c>
      <c r="P39" s="515">
        <v>-10201.720207259998</v>
      </c>
      <c r="Q39" s="526">
        <v>-67.48191333371558</v>
      </c>
      <c r="R39" s="526">
        <v>575.5226305299984</v>
      </c>
      <c r="S39" s="527">
        <v>9.528106992699719</v>
      </c>
    </row>
    <row r="40" spans="1:19" s="389" customFormat="1" ht="12.75">
      <c r="A40" s="508" t="s">
        <v>507</v>
      </c>
      <c r="B40" s="517">
        <v>10559.0287117775</v>
      </c>
      <c r="C40" s="511">
        <v>11889.487366388004</v>
      </c>
      <c r="D40" s="511">
        <v>12615.06808854875</v>
      </c>
      <c r="E40" s="511">
        <v>13150.695597686248</v>
      </c>
      <c r="F40" s="517">
        <v>1330.4586546105038</v>
      </c>
      <c r="G40" s="511">
        <v>12.600199231644435</v>
      </c>
      <c r="H40" s="511">
        <v>535.6275091374973</v>
      </c>
      <c r="I40" s="512">
        <v>4.245934349127372</v>
      </c>
      <c r="K40" s="501" t="s">
        <v>508</v>
      </c>
      <c r="L40" s="505">
        <v>87566.273708083</v>
      </c>
      <c r="M40" s="506">
        <v>93234.90502172598</v>
      </c>
      <c r="N40" s="506">
        <v>107993.85060592178</v>
      </c>
      <c r="O40" s="506">
        <v>111741.51071568477</v>
      </c>
      <c r="P40" s="506">
        <v>5668.631313642982</v>
      </c>
      <c r="Q40" s="528">
        <v>6.473532644018089</v>
      </c>
      <c r="R40" s="528">
        <v>3747.66010976299</v>
      </c>
      <c r="S40" s="529">
        <v>3.470253249361857</v>
      </c>
    </row>
    <row r="41" spans="1:19" s="389" customFormat="1" ht="12.75">
      <c r="A41" s="508" t="s">
        <v>509</v>
      </c>
      <c r="B41" s="517">
        <v>29698.033114945003</v>
      </c>
      <c r="C41" s="511">
        <v>32636.2110171065</v>
      </c>
      <c r="D41" s="511">
        <v>35459.97253626999</v>
      </c>
      <c r="E41" s="511">
        <v>34295.88134900999</v>
      </c>
      <c r="F41" s="517">
        <v>2938.1779021614966</v>
      </c>
      <c r="G41" s="511">
        <v>9.893510087989332</v>
      </c>
      <c r="H41" s="511">
        <v>-1164.0911872599972</v>
      </c>
      <c r="I41" s="512">
        <v>-3.2828316098364554</v>
      </c>
      <c r="K41" s="508" t="s">
        <v>510</v>
      </c>
      <c r="L41" s="513">
        <v>7491.278704437999</v>
      </c>
      <c r="M41" s="514">
        <v>8048.023075567</v>
      </c>
      <c r="N41" s="514">
        <v>11154.811679539996</v>
      </c>
      <c r="O41" s="514">
        <v>11105.203528857</v>
      </c>
      <c r="P41" s="515">
        <v>556.7443711290007</v>
      </c>
      <c r="Q41" s="526">
        <v>7.431900388369919</v>
      </c>
      <c r="R41" s="526">
        <v>-49.60815068299598</v>
      </c>
      <c r="S41" s="527">
        <v>-0.44472423298715635</v>
      </c>
    </row>
    <row r="42" spans="1:19" s="389" customFormat="1" ht="12.75">
      <c r="A42" s="508" t="s">
        <v>511</v>
      </c>
      <c r="B42" s="517">
        <v>4300.898186126249</v>
      </c>
      <c r="C42" s="511">
        <v>4205.26255596</v>
      </c>
      <c r="D42" s="511">
        <v>5652.9988508021</v>
      </c>
      <c r="E42" s="511">
        <v>5749.220136620001</v>
      </c>
      <c r="F42" s="517">
        <v>-95.63563016624903</v>
      </c>
      <c r="G42" s="511">
        <v>-2.2236199516358823</v>
      </c>
      <c r="H42" s="511">
        <v>96.22128581790093</v>
      </c>
      <c r="I42" s="512">
        <v>1.7021281687373448</v>
      </c>
      <c r="K42" s="508" t="s">
        <v>512</v>
      </c>
      <c r="L42" s="518">
        <v>22990.984896433998</v>
      </c>
      <c r="M42" s="515">
        <v>25616.58020796899</v>
      </c>
      <c r="N42" s="515">
        <v>30110.321948470006</v>
      </c>
      <c r="O42" s="515">
        <v>33016.46717481001</v>
      </c>
      <c r="P42" s="518">
        <v>2625.595311534991</v>
      </c>
      <c r="Q42" s="526">
        <v>11.42010802652579</v>
      </c>
      <c r="R42" s="526">
        <v>2906.1452263400024</v>
      </c>
      <c r="S42" s="527">
        <v>9.651657764780799</v>
      </c>
    </row>
    <row r="43" spans="1:19" s="389" customFormat="1" ht="12.75">
      <c r="A43" s="508" t="s">
        <v>513</v>
      </c>
      <c r="B43" s="517">
        <v>34474.26013685199</v>
      </c>
      <c r="C43" s="511">
        <v>44095.228539740005</v>
      </c>
      <c r="D43" s="511">
        <v>38116.09233171301</v>
      </c>
      <c r="E43" s="511">
        <v>41319.98662853827</v>
      </c>
      <c r="F43" s="517">
        <v>9620.968402888015</v>
      </c>
      <c r="G43" s="511">
        <v>27.90768638600449</v>
      </c>
      <c r="H43" s="511">
        <v>3203.8942968252595</v>
      </c>
      <c r="I43" s="512">
        <v>8.405621092904072</v>
      </c>
      <c r="K43" s="508" t="s">
        <v>514</v>
      </c>
      <c r="L43" s="518">
        <v>734.54777678</v>
      </c>
      <c r="M43" s="515">
        <v>784.8640262200001</v>
      </c>
      <c r="N43" s="515">
        <v>1011.4556164499999</v>
      </c>
      <c r="O43" s="515">
        <v>1019.5179478300001</v>
      </c>
      <c r="P43" s="518">
        <v>50.31624944000009</v>
      </c>
      <c r="Q43" s="526">
        <v>6.849962797596215</v>
      </c>
      <c r="R43" s="526">
        <v>8.062331380000273</v>
      </c>
      <c r="S43" s="527">
        <v>0.7971018449922094</v>
      </c>
    </row>
    <row r="44" spans="1:19" s="389" customFormat="1" ht="12.75">
      <c r="A44" s="508" t="s">
        <v>515</v>
      </c>
      <c r="B44" s="517">
        <v>3906.360325489999</v>
      </c>
      <c r="C44" s="511">
        <v>4318.790691451199</v>
      </c>
      <c r="D44" s="511">
        <v>3864.3572224248</v>
      </c>
      <c r="E44" s="511">
        <v>4014.8705336911994</v>
      </c>
      <c r="F44" s="517">
        <v>412.43036596119964</v>
      </c>
      <c r="G44" s="511">
        <v>10.557919177859404</v>
      </c>
      <c r="H44" s="511">
        <v>150.51331126639934</v>
      </c>
      <c r="I44" s="512">
        <v>3.8949119505042944</v>
      </c>
      <c r="K44" s="508" t="s">
        <v>516</v>
      </c>
      <c r="L44" s="518">
        <v>1740.6561667300052</v>
      </c>
      <c r="M44" s="515">
        <v>1784.2372789699998</v>
      </c>
      <c r="N44" s="515">
        <v>1863.5778728299995</v>
      </c>
      <c r="O44" s="515">
        <v>1537.2440436799998</v>
      </c>
      <c r="P44" s="518">
        <v>43.58111223999458</v>
      </c>
      <c r="Q44" s="526">
        <v>2.5037174528193016</v>
      </c>
      <c r="R44" s="526">
        <v>-326.3338291499997</v>
      </c>
      <c r="S44" s="527">
        <v>-17.511145303224403</v>
      </c>
    </row>
    <row r="45" spans="1:19" s="389" customFormat="1" ht="12.75">
      <c r="A45" s="508" t="s">
        <v>517</v>
      </c>
      <c r="B45" s="521">
        <v>28586.908270035</v>
      </c>
      <c r="C45" s="522">
        <v>30970.10725297849</v>
      </c>
      <c r="D45" s="522">
        <v>30541.24179716959</v>
      </c>
      <c r="E45" s="522">
        <v>29041.415558238987</v>
      </c>
      <c r="F45" s="511">
        <v>2383.1989829434897</v>
      </c>
      <c r="G45" s="511">
        <v>8.33667971517429</v>
      </c>
      <c r="H45" s="511">
        <v>-1499.8262389306037</v>
      </c>
      <c r="I45" s="512">
        <v>-4.910822712747718</v>
      </c>
      <c r="K45" s="508" t="s">
        <v>518</v>
      </c>
      <c r="L45" s="518">
        <v>15312.859680540003</v>
      </c>
      <c r="M45" s="515">
        <v>16198.674262320004</v>
      </c>
      <c r="N45" s="515">
        <v>17695.73565615765</v>
      </c>
      <c r="O45" s="515">
        <v>18679.665425391257</v>
      </c>
      <c r="P45" s="518">
        <v>885.8145817800014</v>
      </c>
      <c r="Q45" s="526">
        <v>5.784775673910985</v>
      </c>
      <c r="R45" s="526">
        <v>983.9297692336077</v>
      </c>
      <c r="S45" s="527">
        <v>5.560264847713331</v>
      </c>
    </row>
    <row r="46" spans="1:19" s="494" customFormat="1" ht="12.75">
      <c r="A46" s="501" t="s">
        <v>519</v>
      </c>
      <c r="B46" s="502">
        <v>119562.23078561232</v>
      </c>
      <c r="C46" s="503">
        <v>132936.06634578673</v>
      </c>
      <c r="D46" s="503">
        <v>152872.33680894147</v>
      </c>
      <c r="E46" s="503">
        <v>157533.68283325358</v>
      </c>
      <c r="F46" s="503">
        <v>13373.835560174412</v>
      </c>
      <c r="G46" s="503">
        <v>11.18566914676852</v>
      </c>
      <c r="H46" s="503">
        <v>4661.346024312108</v>
      </c>
      <c r="I46" s="504">
        <v>3.04917562039875</v>
      </c>
      <c r="K46" s="508" t="s">
        <v>520</v>
      </c>
      <c r="L46" s="518">
        <v>21069.005518539998</v>
      </c>
      <c r="M46" s="515">
        <v>21878.950174310005</v>
      </c>
      <c r="N46" s="515">
        <v>25902.419926873616</v>
      </c>
      <c r="O46" s="515">
        <v>25605.20074532</v>
      </c>
      <c r="P46" s="518">
        <v>809.9446557700066</v>
      </c>
      <c r="Q46" s="526">
        <v>3.8442472050106176</v>
      </c>
      <c r="R46" s="526">
        <v>-297.2191815536171</v>
      </c>
      <c r="S46" s="527">
        <v>-1.1474571966353377</v>
      </c>
    </row>
    <row r="47" spans="1:19" s="389" customFormat="1" ht="12.75">
      <c r="A47" s="508" t="s">
        <v>521</v>
      </c>
      <c r="B47" s="509">
        <v>96118.09947642233</v>
      </c>
      <c r="C47" s="510">
        <v>107951.80666268172</v>
      </c>
      <c r="D47" s="510">
        <v>126107.459511857</v>
      </c>
      <c r="E47" s="510">
        <v>129146.99347934358</v>
      </c>
      <c r="F47" s="511">
        <v>11833.707186259388</v>
      </c>
      <c r="G47" s="511">
        <v>12.311632513252286</v>
      </c>
      <c r="H47" s="511">
        <v>3039.5339674865827</v>
      </c>
      <c r="I47" s="512">
        <v>2.4102729364719275</v>
      </c>
      <c r="K47" s="508" t="s">
        <v>522</v>
      </c>
      <c r="L47" s="518">
        <v>2713.4745796810003</v>
      </c>
      <c r="M47" s="515">
        <v>2874.3236717700006</v>
      </c>
      <c r="N47" s="515">
        <v>2766.58713587</v>
      </c>
      <c r="O47" s="515">
        <v>3183.5401772400005</v>
      </c>
      <c r="P47" s="518">
        <v>160.84909208900035</v>
      </c>
      <c r="Q47" s="526">
        <v>5.927790637637371</v>
      </c>
      <c r="R47" s="526">
        <v>416.9530413700004</v>
      </c>
      <c r="S47" s="527">
        <v>15.071025089505538</v>
      </c>
    </row>
    <row r="48" spans="1:19" s="389" customFormat="1" ht="12.75">
      <c r="A48" s="508" t="s">
        <v>523</v>
      </c>
      <c r="B48" s="517">
        <v>11157.8985131</v>
      </c>
      <c r="C48" s="511">
        <v>11638.389319930006</v>
      </c>
      <c r="D48" s="511">
        <v>11680.472307719998</v>
      </c>
      <c r="E48" s="511">
        <v>12287.50279562998</v>
      </c>
      <c r="F48" s="517">
        <v>480.49080683000466</v>
      </c>
      <c r="G48" s="511">
        <v>4.306284075499355</v>
      </c>
      <c r="H48" s="511">
        <v>607.0304879099822</v>
      </c>
      <c r="I48" s="512">
        <v>5.19696868343908</v>
      </c>
      <c r="K48" s="508" t="s">
        <v>524</v>
      </c>
      <c r="L48" s="519">
        <v>15513.466384940002</v>
      </c>
      <c r="M48" s="520">
        <v>16049.252324599995</v>
      </c>
      <c r="N48" s="520">
        <v>17488.940769730503</v>
      </c>
      <c r="O48" s="520">
        <v>17594.6716725565</v>
      </c>
      <c r="P48" s="515">
        <v>535.7859396599924</v>
      </c>
      <c r="Q48" s="524">
        <v>3.453682925307506</v>
      </c>
      <c r="R48" s="526">
        <v>105.73090282599514</v>
      </c>
      <c r="S48" s="527">
        <v>0.6045586420476191</v>
      </c>
    </row>
    <row r="49" spans="1:19" s="389" customFormat="1" ht="12.75">
      <c r="A49" s="508" t="s">
        <v>525</v>
      </c>
      <c r="B49" s="521">
        <v>12286.232796089997</v>
      </c>
      <c r="C49" s="522">
        <v>13345.870363175</v>
      </c>
      <c r="D49" s="522">
        <v>15084.404989364477</v>
      </c>
      <c r="E49" s="522">
        <v>16099.186558280026</v>
      </c>
      <c r="F49" s="511">
        <v>1059.637567085003</v>
      </c>
      <c r="G49" s="511">
        <v>8.624592946197673</v>
      </c>
      <c r="H49" s="511">
        <v>1014.7815689155486</v>
      </c>
      <c r="I49" s="512">
        <v>6.727355634054098</v>
      </c>
      <c r="K49" s="501" t="s">
        <v>526</v>
      </c>
      <c r="L49" s="505">
        <v>52557.46850573962</v>
      </c>
      <c r="M49" s="506">
        <v>53526.25665114122</v>
      </c>
      <c r="N49" s="506">
        <v>58687.86635401688</v>
      </c>
      <c r="O49" s="506">
        <v>54964.150496775575</v>
      </c>
      <c r="P49" s="506">
        <v>968.7881454016024</v>
      </c>
      <c r="Q49" s="528">
        <v>1.84329301419037</v>
      </c>
      <c r="R49" s="528">
        <v>-3723.7158572413027</v>
      </c>
      <c r="S49" s="529">
        <v>-6.344950138038941</v>
      </c>
    </row>
    <row r="50" spans="1:19" s="494" customFormat="1" ht="12.75">
      <c r="A50" s="501" t="s">
        <v>527</v>
      </c>
      <c r="B50" s="502">
        <v>14096.226503636</v>
      </c>
      <c r="C50" s="503">
        <v>15234.862274326002</v>
      </c>
      <c r="D50" s="503">
        <v>16208.358571580195</v>
      </c>
      <c r="E50" s="503">
        <v>16866.8863035072</v>
      </c>
      <c r="F50" s="503">
        <v>1138.6357706900017</v>
      </c>
      <c r="G50" s="503">
        <v>8.07759275431833</v>
      </c>
      <c r="H50" s="503">
        <v>658.5277319270044</v>
      </c>
      <c r="I50" s="504">
        <v>4.0628897060660405</v>
      </c>
      <c r="K50" s="508" t="s">
        <v>528</v>
      </c>
      <c r="L50" s="513">
        <v>32043.60831100969</v>
      </c>
      <c r="M50" s="514">
        <v>31749.688303270053</v>
      </c>
      <c r="N50" s="514">
        <v>32646.192379403477</v>
      </c>
      <c r="O50" s="514">
        <v>29305.451234699995</v>
      </c>
      <c r="P50" s="515">
        <v>-293.9200077396381</v>
      </c>
      <c r="Q50" s="526">
        <v>-0.9172500327893838</v>
      </c>
      <c r="R50" s="526">
        <v>-3340.741144703483</v>
      </c>
      <c r="S50" s="527">
        <v>-10.23317238922834</v>
      </c>
    </row>
    <row r="51" spans="1:19" s="389" customFormat="1" ht="12.75">
      <c r="A51" s="508" t="s">
        <v>529</v>
      </c>
      <c r="B51" s="509">
        <v>2728.635840231</v>
      </c>
      <c r="C51" s="510">
        <v>3567.023640389</v>
      </c>
      <c r="D51" s="510">
        <v>3481.42543444</v>
      </c>
      <c r="E51" s="510">
        <v>3635.8861475400013</v>
      </c>
      <c r="F51" s="511">
        <v>838.3878001579997</v>
      </c>
      <c r="G51" s="511">
        <v>30.725529137923502</v>
      </c>
      <c r="H51" s="511">
        <v>154.46071310000116</v>
      </c>
      <c r="I51" s="512">
        <v>4.436708928819747</v>
      </c>
      <c r="K51" s="508" t="s">
        <v>530</v>
      </c>
      <c r="L51" s="518">
        <v>8460.906970401</v>
      </c>
      <c r="M51" s="515">
        <v>7380.109402119957</v>
      </c>
      <c r="N51" s="515">
        <v>7280.060389245924</v>
      </c>
      <c r="O51" s="515">
        <v>6705.963611880001</v>
      </c>
      <c r="P51" s="518">
        <v>-1080.797568281043</v>
      </c>
      <c r="Q51" s="526">
        <v>-12.774015505217392</v>
      </c>
      <c r="R51" s="526">
        <v>-574.0967773659231</v>
      </c>
      <c r="S51" s="527">
        <v>-7.885879328885466</v>
      </c>
    </row>
    <row r="52" spans="1:19" s="389" customFormat="1" ht="12.75">
      <c r="A52" s="508" t="s">
        <v>531</v>
      </c>
      <c r="B52" s="517">
        <v>88</v>
      </c>
      <c r="C52" s="511">
        <v>92.30000000000001</v>
      </c>
      <c r="D52" s="511">
        <v>105</v>
      </c>
      <c r="E52" s="511">
        <v>97</v>
      </c>
      <c r="F52" s="517">
        <v>4.300000000000011</v>
      </c>
      <c r="G52" s="511">
        <v>4.886363636363649</v>
      </c>
      <c r="H52" s="511">
        <v>-8</v>
      </c>
      <c r="I52" s="512">
        <v>-7.6190476190476195</v>
      </c>
      <c r="K52" s="508" t="s">
        <v>532</v>
      </c>
      <c r="L52" s="518">
        <v>11642.070250589</v>
      </c>
      <c r="M52" s="515">
        <v>13905.40969733001</v>
      </c>
      <c r="N52" s="515">
        <v>18336.65131876</v>
      </c>
      <c r="O52" s="515">
        <v>18426.106881679996</v>
      </c>
      <c r="P52" s="518">
        <v>2263.339446741009</v>
      </c>
      <c r="Q52" s="526">
        <v>19.441039248380253</v>
      </c>
      <c r="R52" s="526">
        <v>89.45556291999674</v>
      </c>
      <c r="S52" s="527">
        <v>0.48785114231013305</v>
      </c>
    </row>
    <row r="53" spans="1:19" s="389" customFormat="1" ht="12.75">
      <c r="A53" s="508" t="s">
        <v>533</v>
      </c>
      <c r="B53" s="517">
        <v>908.9005225300001</v>
      </c>
      <c r="C53" s="511">
        <v>1085.4772985400007</v>
      </c>
      <c r="D53" s="511">
        <v>1058.8240239400002</v>
      </c>
      <c r="E53" s="511">
        <v>1085.4078931600004</v>
      </c>
      <c r="F53" s="517">
        <v>176.57677601000057</v>
      </c>
      <c r="G53" s="511">
        <v>19.42751397242951</v>
      </c>
      <c r="H53" s="511">
        <v>26.583869220000224</v>
      </c>
      <c r="I53" s="512">
        <v>2.5106975870342207</v>
      </c>
      <c r="K53" s="508" t="s">
        <v>534</v>
      </c>
      <c r="L53" s="519">
        <v>410.88297373892766</v>
      </c>
      <c r="M53" s="520">
        <v>491.0792484212002</v>
      </c>
      <c r="N53" s="520">
        <v>424.9622666074799</v>
      </c>
      <c r="O53" s="520">
        <v>526.6287685155803</v>
      </c>
      <c r="P53" s="515">
        <v>80.19627468227253</v>
      </c>
      <c r="Q53" s="526">
        <v>19.518033067300745</v>
      </c>
      <c r="R53" s="526">
        <v>101.66650190810043</v>
      </c>
      <c r="S53" s="527">
        <v>23.923653909255332</v>
      </c>
    </row>
    <row r="54" spans="1:19" s="389" customFormat="1" ht="12.75">
      <c r="A54" s="508" t="s">
        <v>535</v>
      </c>
      <c r="B54" s="517">
        <v>468.31326961</v>
      </c>
      <c r="C54" s="511">
        <v>477.881178</v>
      </c>
      <c r="D54" s="511">
        <v>588.85996013</v>
      </c>
      <c r="E54" s="511">
        <v>639.80546149</v>
      </c>
      <c r="F54" s="517">
        <v>9.567908389999957</v>
      </c>
      <c r="G54" s="511">
        <v>2.0430572889740835</v>
      </c>
      <c r="H54" s="511">
        <v>50.94550135999998</v>
      </c>
      <c r="I54" s="512">
        <v>8.651547873751337</v>
      </c>
      <c r="K54" s="501" t="s">
        <v>536</v>
      </c>
      <c r="L54" s="505">
        <v>1181.2053794421</v>
      </c>
      <c r="M54" s="506">
        <v>1579.4824689210002</v>
      </c>
      <c r="N54" s="506">
        <v>1715.20585942</v>
      </c>
      <c r="O54" s="506">
        <v>1702.17990071</v>
      </c>
      <c r="P54" s="506">
        <v>398.2770894789003</v>
      </c>
      <c r="Q54" s="528">
        <v>33.717852662253556</v>
      </c>
      <c r="R54" s="528">
        <v>-13.02595870999994</v>
      </c>
      <c r="S54" s="529">
        <v>-0.7594399610088023</v>
      </c>
    </row>
    <row r="55" spans="1:19" s="389" customFormat="1" ht="12.75">
      <c r="A55" s="508" t="s">
        <v>537</v>
      </c>
      <c r="B55" s="517">
        <v>313.80593701</v>
      </c>
      <c r="C55" s="511">
        <v>378.32563328</v>
      </c>
      <c r="D55" s="511">
        <v>398.3091532</v>
      </c>
      <c r="E55" s="511">
        <v>381.92793042</v>
      </c>
      <c r="F55" s="517">
        <v>64.51969627</v>
      </c>
      <c r="G55" s="511">
        <v>20.56038100641288</v>
      </c>
      <c r="H55" s="511">
        <v>-16.38122278000003</v>
      </c>
      <c r="I55" s="512">
        <v>-4.112690519008647</v>
      </c>
      <c r="K55" s="501" t="s">
        <v>538</v>
      </c>
      <c r="L55" s="505">
        <v>176637.06983665196</v>
      </c>
      <c r="M55" s="505">
        <v>191621.84447705452</v>
      </c>
      <c r="N55" s="505">
        <v>212595.52070235155</v>
      </c>
      <c r="O55" s="505">
        <v>230396.09618254597</v>
      </c>
      <c r="P55" s="506">
        <v>14984.774640402553</v>
      </c>
      <c r="Q55" s="528">
        <v>8.483369121928918</v>
      </c>
      <c r="R55" s="528">
        <v>17800.575480194413</v>
      </c>
      <c r="S55" s="529">
        <v>8.372977672053802</v>
      </c>
    </row>
    <row r="56" spans="1:19" s="389" customFormat="1" ht="13.5" thickBot="1">
      <c r="A56" s="508" t="s">
        <v>539</v>
      </c>
      <c r="B56" s="517">
        <v>1114.9768798520006</v>
      </c>
      <c r="C56" s="511">
        <v>1188.9872093100003</v>
      </c>
      <c r="D56" s="511">
        <v>1385.9421205899998</v>
      </c>
      <c r="E56" s="511">
        <v>1303.7291546499998</v>
      </c>
      <c r="F56" s="517">
        <v>74.01032945799966</v>
      </c>
      <c r="G56" s="511">
        <v>6.637835348462438</v>
      </c>
      <c r="H56" s="511">
        <v>-82.21296594</v>
      </c>
      <c r="I56" s="512">
        <v>-5.9319191413997645</v>
      </c>
      <c r="K56" s="537" t="s">
        <v>540</v>
      </c>
      <c r="L56" s="538">
        <v>1133347.9896207498</v>
      </c>
      <c r="M56" s="538">
        <v>1225101.4095237113</v>
      </c>
      <c r="N56" s="538">
        <v>1362086.77561972</v>
      </c>
      <c r="O56" s="538">
        <v>1402504.8571059299</v>
      </c>
      <c r="P56" s="538">
        <v>91753.31990296148</v>
      </c>
      <c r="Q56" s="539">
        <v>8.095776473178791</v>
      </c>
      <c r="R56" s="539">
        <v>40418.08148620979</v>
      </c>
      <c r="S56" s="540">
        <v>2.967364650304342</v>
      </c>
    </row>
    <row r="57" spans="1:11" s="389" customFormat="1" ht="13.5" thickTop="1">
      <c r="A57" s="508" t="s">
        <v>541</v>
      </c>
      <c r="B57" s="517">
        <v>3203.131745606</v>
      </c>
      <c r="C57" s="511">
        <v>3019.223927487</v>
      </c>
      <c r="D57" s="511">
        <v>3501.7259398301962</v>
      </c>
      <c r="E57" s="511">
        <v>3432.6868218171976</v>
      </c>
      <c r="F57" s="517">
        <v>-183.90781811900024</v>
      </c>
      <c r="G57" s="511">
        <v>-5.74150027925894</v>
      </c>
      <c r="H57" s="511">
        <v>-69.03911801299864</v>
      </c>
      <c r="I57" s="512">
        <v>-1.971573995203818</v>
      </c>
      <c r="K57" s="541" t="s">
        <v>437</v>
      </c>
    </row>
    <row r="58" spans="1:9" s="389" customFormat="1" ht="12.75">
      <c r="A58" s="508" t="s">
        <v>542</v>
      </c>
      <c r="B58" s="517">
        <v>1949.2470419510007</v>
      </c>
      <c r="C58" s="511">
        <v>2231.0531847900006</v>
      </c>
      <c r="D58" s="511">
        <v>2301.5686457199995</v>
      </c>
      <c r="E58" s="511">
        <v>2586.458459420001</v>
      </c>
      <c r="F58" s="517">
        <v>281.8061428389999</v>
      </c>
      <c r="G58" s="511">
        <v>14.457179453094884</v>
      </c>
      <c r="H58" s="511">
        <v>284.88981370000147</v>
      </c>
      <c r="I58" s="512">
        <v>12.37807154828004</v>
      </c>
    </row>
    <row r="59" spans="1:9" s="389" customFormat="1" ht="12.75">
      <c r="A59" s="508" t="s">
        <v>543</v>
      </c>
      <c r="B59" s="517">
        <v>714.2748082699997</v>
      </c>
      <c r="C59" s="511">
        <v>609.1429765299999</v>
      </c>
      <c r="D59" s="511">
        <v>670.0209974599998</v>
      </c>
      <c r="E59" s="511">
        <v>1309.41242035</v>
      </c>
      <c r="F59" s="517">
        <v>-105.13183173999971</v>
      </c>
      <c r="G59" s="511">
        <v>-14.718681174635426</v>
      </c>
      <c r="H59" s="511">
        <v>639.3914228900003</v>
      </c>
      <c r="I59" s="512">
        <v>95.42856497242416</v>
      </c>
    </row>
    <row r="60" spans="1:9" s="389" customFormat="1" ht="12.75">
      <c r="A60" s="508" t="s">
        <v>544</v>
      </c>
      <c r="B60" s="517">
        <v>1983.981852081</v>
      </c>
      <c r="C60" s="511">
        <v>1845.3010693599995</v>
      </c>
      <c r="D60" s="511">
        <v>1998.9845559299993</v>
      </c>
      <c r="E60" s="511">
        <v>1666.3896839999993</v>
      </c>
      <c r="F60" s="517">
        <v>-138.68078272100047</v>
      </c>
      <c r="G60" s="511">
        <v>-6.990022745194876</v>
      </c>
      <c r="H60" s="511">
        <v>-332.59487192999995</v>
      </c>
      <c r="I60" s="512">
        <v>-16.638191172780967</v>
      </c>
    </row>
    <row r="61" spans="1:9" s="389" customFormat="1" ht="12.75">
      <c r="A61" s="508" t="s">
        <v>545</v>
      </c>
      <c r="B61" s="517">
        <v>553.7359723510002</v>
      </c>
      <c r="C61" s="511">
        <v>618.12669236</v>
      </c>
      <c r="D61" s="511">
        <v>611.52664983</v>
      </c>
      <c r="E61" s="511">
        <v>625.5670123700002</v>
      </c>
      <c r="F61" s="517">
        <v>64.39072000899978</v>
      </c>
      <c r="G61" s="511">
        <v>11.62841556701034</v>
      </c>
      <c r="H61" s="511">
        <v>14.04036254000016</v>
      </c>
      <c r="I61" s="512">
        <v>2.2959526856112125</v>
      </c>
    </row>
    <row r="62" spans="1:9" s="389" customFormat="1" ht="12.75">
      <c r="A62" s="508" t="s">
        <v>546</v>
      </c>
      <c r="B62" s="517">
        <v>66.699491021</v>
      </c>
      <c r="C62" s="511">
        <v>82.43840124</v>
      </c>
      <c r="D62" s="511">
        <v>101.79091411</v>
      </c>
      <c r="E62" s="511">
        <v>89.88762202000001</v>
      </c>
      <c r="F62" s="517">
        <v>15.738910219000005</v>
      </c>
      <c r="G62" s="511">
        <v>23.59674710867687</v>
      </c>
      <c r="H62" s="511">
        <v>-11.903292089999994</v>
      </c>
      <c r="I62" s="512">
        <v>-11.693865011504604</v>
      </c>
    </row>
    <row r="63" spans="1:9" s="389" customFormat="1" ht="13.5" thickBot="1">
      <c r="A63" s="542" t="s">
        <v>547</v>
      </c>
      <c r="B63" s="543">
        <v>2.5243661310000003</v>
      </c>
      <c r="C63" s="543">
        <v>39.57178480999999</v>
      </c>
      <c r="D63" s="543">
        <v>4.4153975499999945</v>
      </c>
      <c r="E63" s="543">
        <v>12.777474369999997</v>
      </c>
      <c r="F63" s="543">
        <v>37.04741867899999</v>
      </c>
      <c r="G63" s="543">
        <v>1467.5929225973277</v>
      </c>
      <c r="H63" s="543">
        <v>8.362076820000002</v>
      </c>
      <c r="I63" s="544">
        <v>189.38446029621983</v>
      </c>
    </row>
    <row r="64" spans="1:5" ht="13.5" thickTop="1">
      <c r="A64" s="541" t="s">
        <v>437</v>
      </c>
      <c r="B64" s="418"/>
      <c r="C64" s="418"/>
      <c r="D64" s="418"/>
      <c r="E64" s="418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4.421875" style="417" bestFit="1" customWidth="1"/>
    <col min="2" max="2" width="12.57421875" style="417" bestFit="1" customWidth="1"/>
    <col min="3" max="4" width="9.421875" style="417" bestFit="1" customWidth="1"/>
    <col min="5" max="6" width="9.140625" style="417" customWidth="1"/>
    <col min="7" max="7" width="7.28125" style="417" bestFit="1" customWidth="1"/>
    <col min="8" max="8" width="9.57421875" style="417" customWidth="1"/>
    <col min="9" max="9" width="7.28125" style="417" bestFit="1" customWidth="1"/>
    <col min="10" max="16384" width="9.140625" style="417" customWidth="1"/>
  </cols>
  <sheetData>
    <row r="1" spans="1:9" ht="12.75">
      <c r="A1" s="1939" t="s">
        <v>608</v>
      </c>
      <c r="B1" s="1939"/>
      <c r="C1" s="1939"/>
      <c r="D1" s="1939"/>
      <c r="E1" s="1939"/>
      <c r="F1" s="1939"/>
      <c r="G1" s="1939"/>
      <c r="H1" s="1939"/>
      <c r="I1" s="1939"/>
    </row>
    <row r="2" spans="1:9" ht="15.75">
      <c r="A2" s="1940" t="s">
        <v>40</v>
      </c>
      <c r="B2" s="1940"/>
      <c r="C2" s="1940"/>
      <c r="D2" s="1940"/>
      <c r="E2" s="1940"/>
      <c r="F2" s="1940"/>
      <c r="G2" s="1940"/>
      <c r="H2" s="1940"/>
      <c r="I2" s="1940"/>
    </row>
    <row r="3" spans="1:9" ht="13.5" thickBot="1">
      <c r="A3" s="494"/>
      <c r="B3" s="494"/>
      <c r="C3" s="494"/>
      <c r="D3" s="494"/>
      <c r="E3" s="494"/>
      <c r="F3" s="494"/>
      <c r="G3" s="494"/>
      <c r="H3" s="1941" t="s">
        <v>76</v>
      </c>
      <c r="I3" s="1941"/>
    </row>
    <row r="4" spans="1:9" ht="13.5" customHeight="1" thickTop="1">
      <c r="A4" s="495"/>
      <c r="B4" s="454">
        <f>'Sect credit'!B4</f>
        <v>2014</v>
      </c>
      <c r="C4" s="455">
        <f>'Sect credit'!C4</f>
        <v>2014</v>
      </c>
      <c r="D4" s="456">
        <f>'Sect credit'!D4</f>
        <v>2015</v>
      </c>
      <c r="E4" s="456">
        <f>'Sect credit'!E4</f>
        <v>2015</v>
      </c>
      <c r="F4" s="1933" t="str">
        <f>'Sect credit'!F4</f>
        <v>Changes during five months </v>
      </c>
      <c r="G4" s="1934"/>
      <c r="H4" s="1934"/>
      <c r="I4" s="1935"/>
    </row>
    <row r="5" spans="1:9" ht="12.75">
      <c r="A5" s="496" t="s">
        <v>337</v>
      </c>
      <c r="B5" s="458" t="str">
        <f>'Sect credit'!B5</f>
        <v>Jul </v>
      </c>
      <c r="C5" s="458" t="str">
        <f>'Sect credit'!C5</f>
        <v>Dec</v>
      </c>
      <c r="D5" s="459" t="str">
        <f>'Sect credit'!D5</f>
        <v>Jul (p)</v>
      </c>
      <c r="E5" s="459" t="str">
        <f>'Sect credit'!E5</f>
        <v>Dec(e)</v>
      </c>
      <c r="F5" s="1936" t="str">
        <f>'Sect credit'!F5:G5</f>
        <v>2014/15</v>
      </c>
      <c r="G5" s="1937"/>
      <c r="H5" s="1936" t="str">
        <f>'Sect credit'!H5:I5</f>
        <v>2015/16</v>
      </c>
      <c r="I5" s="1938"/>
    </row>
    <row r="6" spans="1:9" ht="12.75">
      <c r="A6" s="497"/>
      <c r="B6" s="499"/>
      <c r="C6" s="499"/>
      <c r="D6" s="499"/>
      <c r="E6" s="499"/>
      <c r="F6" s="499" t="s">
        <v>101</v>
      </c>
      <c r="G6" s="499" t="s">
        <v>302</v>
      </c>
      <c r="H6" s="499" t="s">
        <v>101</v>
      </c>
      <c r="I6" s="500" t="s">
        <v>302</v>
      </c>
    </row>
    <row r="7" spans="1:9" s="494" customFormat="1" ht="12.75">
      <c r="A7" s="501" t="s">
        <v>548</v>
      </c>
      <c r="B7" s="545">
        <v>31131.010655409995</v>
      </c>
      <c r="C7" s="545">
        <v>30704.350860110015</v>
      </c>
      <c r="D7" s="545">
        <v>31372.375535628995</v>
      </c>
      <c r="E7" s="545">
        <v>28177.005312329995</v>
      </c>
      <c r="F7" s="545">
        <v>-426.65979529998003</v>
      </c>
      <c r="G7" s="545">
        <v>-1.370529855335212</v>
      </c>
      <c r="H7" s="545">
        <v>-3195.370223299</v>
      </c>
      <c r="I7" s="546">
        <v>-10.185298909450067</v>
      </c>
    </row>
    <row r="8" spans="1:9" s="494" customFormat="1" ht="12.75">
      <c r="A8" s="501" t="s">
        <v>549</v>
      </c>
      <c r="B8" s="545">
        <v>998.1809681700001</v>
      </c>
      <c r="C8" s="545">
        <v>922.0117766100002</v>
      </c>
      <c r="D8" s="545">
        <v>784.7315755800001</v>
      </c>
      <c r="E8" s="545">
        <v>882.9331129200002</v>
      </c>
      <c r="F8" s="545">
        <v>-76.16919155999994</v>
      </c>
      <c r="G8" s="545">
        <v>-7.630799823767785</v>
      </c>
      <c r="H8" s="545">
        <v>98.20153734000007</v>
      </c>
      <c r="I8" s="546">
        <v>12.514029050942508</v>
      </c>
    </row>
    <row r="9" spans="1:9" s="494" customFormat="1" ht="12.75">
      <c r="A9" s="501" t="s">
        <v>550</v>
      </c>
      <c r="B9" s="545">
        <v>14016.878224209997</v>
      </c>
      <c r="C9" s="545">
        <v>15692.249914439999</v>
      </c>
      <c r="D9" s="545">
        <v>18762.58201681</v>
      </c>
      <c r="E9" s="545">
        <v>20877.86267811</v>
      </c>
      <c r="F9" s="545">
        <v>1675.371690230002</v>
      </c>
      <c r="G9" s="545">
        <v>11.952530823420402</v>
      </c>
      <c r="H9" s="545">
        <v>2115.2806612999993</v>
      </c>
      <c r="I9" s="546">
        <v>11.273931591104313</v>
      </c>
    </row>
    <row r="10" spans="1:9" s="494" customFormat="1" ht="12.75">
      <c r="A10" s="501" t="s">
        <v>551</v>
      </c>
      <c r="B10" s="545">
        <v>10941.39531124</v>
      </c>
      <c r="C10" s="545">
        <v>9825.294991789999</v>
      </c>
      <c r="D10" s="545">
        <v>9911.185088269443</v>
      </c>
      <c r="E10" s="545">
        <v>9852.081279450002</v>
      </c>
      <c r="F10" s="545">
        <v>-1116.1003194500008</v>
      </c>
      <c r="G10" s="545">
        <v>-10.200712867978005</v>
      </c>
      <c r="H10" s="545">
        <v>-59.10380881944184</v>
      </c>
      <c r="I10" s="546">
        <v>-0.5963344271452986</v>
      </c>
    </row>
    <row r="11" spans="1:10" ht="12.75">
      <c r="A11" s="508" t="s">
        <v>552</v>
      </c>
      <c r="B11" s="547">
        <v>10060.285384929999</v>
      </c>
      <c r="C11" s="547">
        <v>8968.42332269</v>
      </c>
      <c r="D11" s="547">
        <v>9012.167387389443</v>
      </c>
      <c r="E11" s="547">
        <v>8622.934316250003</v>
      </c>
      <c r="F11" s="547">
        <v>-1091.8620622399994</v>
      </c>
      <c r="G11" s="547">
        <v>-10.853191738234141</v>
      </c>
      <c r="H11" s="547">
        <v>-389.23307113944065</v>
      </c>
      <c r="I11" s="548">
        <v>-4.318972944112058</v>
      </c>
      <c r="J11" s="494"/>
    </row>
    <row r="12" spans="1:10" ht="12.75">
      <c r="A12" s="508" t="s">
        <v>553</v>
      </c>
      <c r="B12" s="547">
        <v>881.1099263100001</v>
      </c>
      <c r="C12" s="547">
        <v>856.8716691</v>
      </c>
      <c r="D12" s="547">
        <v>899.0177008799999</v>
      </c>
      <c r="E12" s="547">
        <v>1229.1469631999998</v>
      </c>
      <c r="F12" s="547">
        <v>-24.238257210000143</v>
      </c>
      <c r="G12" s="547">
        <v>-2.7508777833780096</v>
      </c>
      <c r="H12" s="547">
        <v>330.12926231999995</v>
      </c>
      <c r="I12" s="548">
        <v>36.72110816025694</v>
      </c>
      <c r="J12" s="494"/>
    </row>
    <row r="13" spans="1:9" s="494" customFormat="1" ht="12.75">
      <c r="A13" s="501" t="s">
        <v>554</v>
      </c>
      <c r="B13" s="545">
        <v>936454.8555095992</v>
      </c>
      <c r="C13" s="545">
        <v>1018329.6568753412</v>
      </c>
      <c r="D13" s="545">
        <v>1132441.7169778894</v>
      </c>
      <c r="E13" s="545">
        <v>1170426.1206141238</v>
      </c>
      <c r="F13" s="545">
        <v>81874.801365742</v>
      </c>
      <c r="G13" s="545">
        <v>8.743059089718471</v>
      </c>
      <c r="H13" s="545">
        <v>37984.40363623435</v>
      </c>
      <c r="I13" s="546">
        <v>3.354203847029064</v>
      </c>
    </row>
    <row r="14" spans="1:10" ht="12.75">
      <c r="A14" s="508" t="s">
        <v>555</v>
      </c>
      <c r="B14" s="547">
        <v>785736.4798745038</v>
      </c>
      <c r="C14" s="547">
        <v>853190.7712566167</v>
      </c>
      <c r="D14" s="547">
        <v>957843.1807565038</v>
      </c>
      <c r="E14" s="547">
        <v>995293.4317783753</v>
      </c>
      <c r="F14" s="547">
        <v>67454.29138211289</v>
      </c>
      <c r="G14" s="547">
        <v>8.584849133247136</v>
      </c>
      <c r="H14" s="547">
        <v>37450.25102187146</v>
      </c>
      <c r="I14" s="548">
        <v>3.9098520273739674</v>
      </c>
      <c r="J14" s="494"/>
    </row>
    <row r="15" spans="1:10" ht="12.75">
      <c r="A15" s="508" t="s">
        <v>556</v>
      </c>
      <c r="B15" s="547">
        <v>667193.7469102835</v>
      </c>
      <c r="C15" s="547">
        <v>721787.3149501901</v>
      </c>
      <c r="D15" s="547">
        <v>811773.974706145</v>
      </c>
      <c r="E15" s="547">
        <v>842535.0610194928</v>
      </c>
      <c r="F15" s="547">
        <v>54593.56803990668</v>
      </c>
      <c r="G15" s="547">
        <v>8.18256590274186</v>
      </c>
      <c r="H15" s="547">
        <v>30761.086313347798</v>
      </c>
      <c r="I15" s="548">
        <v>3.789365916107749</v>
      </c>
      <c r="J15" s="494"/>
    </row>
    <row r="16" spans="1:10" ht="12.75">
      <c r="A16" s="508" t="s">
        <v>557</v>
      </c>
      <c r="B16" s="547">
        <v>24901.3498277888</v>
      </c>
      <c r="C16" s="547">
        <v>28183.747901278795</v>
      </c>
      <c r="D16" s="547">
        <v>29897.539750808795</v>
      </c>
      <c r="E16" s="547">
        <v>32401.300198245786</v>
      </c>
      <c r="F16" s="547">
        <v>3282.398073489996</v>
      </c>
      <c r="G16" s="547">
        <v>13.181607006006502</v>
      </c>
      <c r="H16" s="547">
        <v>2503.760447436991</v>
      </c>
      <c r="I16" s="548">
        <v>8.37446983365666</v>
      </c>
      <c r="J16" s="494"/>
    </row>
    <row r="17" spans="1:10" ht="12.75">
      <c r="A17" s="508" t="s">
        <v>558</v>
      </c>
      <c r="B17" s="547">
        <v>704.64358072</v>
      </c>
      <c r="C17" s="547">
        <v>704.37132999</v>
      </c>
      <c r="D17" s="547">
        <v>897.6051129200002</v>
      </c>
      <c r="E17" s="547">
        <v>1033.28079832</v>
      </c>
      <c r="F17" s="547">
        <v>-0.2722507299999961</v>
      </c>
      <c r="G17" s="547">
        <v>-0.03863665794298617</v>
      </c>
      <c r="H17" s="547">
        <v>135.6756853999998</v>
      </c>
      <c r="I17" s="548">
        <v>15.115297745868789</v>
      </c>
      <c r="J17" s="494"/>
    </row>
    <row r="18" spans="1:10" ht="12.75">
      <c r="A18" s="508" t="s">
        <v>559</v>
      </c>
      <c r="B18" s="547">
        <v>65732.2958622479</v>
      </c>
      <c r="C18" s="547">
        <v>72347.12464024183</v>
      </c>
      <c r="D18" s="547">
        <v>84902.03660718203</v>
      </c>
      <c r="E18" s="547">
        <v>89087.01956843278</v>
      </c>
      <c r="F18" s="547">
        <v>6614.828777993927</v>
      </c>
      <c r="G18" s="547">
        <v>10.063285773337833</v>
      </c>
      <c r="H18" s="547">
        <v>4184.982961250746</v>
      </c>
      <c r="I18" s="548">
        <v>4.929190309784311</v>
      </c>
      <c r="J18" s="494"/>
    </row>
    <row r="19" spans="1:10" ht="12.75">
      <c r="A19" s="508" t="s">
        <v>560</v>
      </c>
      <c r="B19" s="547">
        <v>27204.4436934635</v>
      </c>
      <c r="C19" s="547">
        <v>30168.212434916</v>
      </c>
      <c r="D19" s="547">
        <v>30372.02457944801</v>
      </c>
      <c r="E19" s="547">
        <v>30236.770193883993</v>
      </c>
      <c r="F19" s="547">
        <v>2963.768741452499</v>
      </c>
      <c r="G19" s="547">
        <v>10.894428773651464</v>
      </c>
      <c r="H19" s="547">
        <v>-135.25438556401787</v>
      </c>
      <c r="I19" s="548">
        <v>-0.44532555019575853</v>
      </c>
      <c r="J19" s="494"/>
    </row>
    <row r="20" spans="1:10" ht="12.75">
      <c r="A20" s="508" t="s">
        <v>561</v>
      </c>
      <c r="B20" s="547">
        <v>150718.3756350955</v>
      </c>
      <c r="C20" s="547">
        <v>165138.88561872445</v>
      </c>
      <c r="D20" s="547">
        <v>174598.5362213854</v>
      </c>
      <c r="E20" s="547">
        <v>175132.68883574838</v>
      </c>
      <c r="F20" s="547">
        <v>14420.50998362896</v>
      </c>
      <c r="G20" s="547">
        <v>9.567851247642476</v>
      </c>
      <c r="H20" s="547">
        <v>534.1526143629744</v>
      </c>
      <c r="I20" s="548">
        <v>0.3059318972100006</v>
      </c>
      <c r="J20" s="494"/>
    </row>
    <row r="21" spans="1:10" ht="12.75">
      <c r="A21" s="508" t="s">
        <v>562</v>
      </c>
      <c r="B21" s="547">
        <v>9319.821996192002</v>
      </c>
      <c r="C21" s="547">
        <v>10877.89249336</v>
      </c>
      <c r="D21" s="547">
        <v>14736.283729769999</v>
      </c>
      <c r="E21" s="547">
        <v>13465.5002317</v>
      </c>
      <c r="F21" s="547">
        <v>1558.070497167997</v>
      </c>
      <c r="G21" s="547">
        <v>16.71781390035787</v>
      </c>
      <c r="H21" s="547">
        <v>-1270.783498069999</v>
      </c>
      <c r="I21" s="548">
        <v>-8.623500479315439</v>
      </c>
      <c r="J21" s="494"/>
    </row>
    <row r="22" spans="1:10" ht="12.75">
      <c r="A22" s="508" t="s">
        <v>563</v>
      </c>
      <c r="B22" s="547">
        <v>4510.362767390001</v>
      </c>
      <c r="C22" s="547">
        <v>4778.96993189</v>
      </c>
      <c r="D22" s="547">
        <v>6347.36656492</v>
      </c>
      <c r="E22" s="547">
        <v>5294.131498830001</v>
      </c>
      <c r="F22" s="547">
        <v>268.60716449999927</v>
      </c>
      <c r="G22" s="547">
        <v>5.955333935488152</v>
      </c>
      <c r="H22" s="547">
        <v>-1053.2350660899992</v>
      </c>
      <c r="I22" s="548">
        <v>-16.593260454042706</v>
      </c>
      <c r="J22" s="494"/>
    </row>
    <row r="23" spans="1:10" ht="12.75">
      <c r="A23" s="508" t="s">
        <v>564</v>
      </c>
      <c r="B23" s="547">
        <v>148.73102008999993</v>
      </c>
      <c r="C23" s="547">
        <v>188.84057084999995</v>
      </c>
      <c r="D23" s="547">
        <v>390.41168038</v>
      </c>
      <c r="E23" s="547">
        <v>459.90047308</v>
      </c>
      <c r="F23" s="547">
        <v>40.10955076000002</v>
      </c>
      <c r="G23" s="547">
        <v>26.967844862308464</v>
      </c>
      <c r="H23" s="547">
        <v>69.48879269999998</v>
      </c>
      <c r="I23" s="548">
        <v>17.79885085209652</v>
      </c>
      <c r="J23" s="494"/>
    </row>
    <row r="24" spans="1:10" ht="12.75">
      <c r="A24" s="508" t="s">
        <v>565</v>
      </c>
      <c r="B24" s="547">
        <v>4660.728208712</v>
      </c>
      <c r="C24" s="547">
        <v>5910.08199062</v>
      </c>
      <c r="D24" s="547">
        <v>7998.505484470001</v>
      </c>
      <c r="E24" s="547">
        <v>7711.468259789999</v>
      </c>
      <c r="F24" s="547">
        <v>1249.3537819080002</v>
      </c>
      <c r="G24" s="547">
        <v>26.80597807811799</v>
      </c>
      <c r="H24" s="547">
        <v>-287.0372246800016</v>
      </c>
      <c r="I24" s="548">
        <v>-3.5886357174764303</v>
      </c>
      <c r="J24" s="494"/>
    </row>
    <row r="25" spans="1:10" ht="12.75">
      <c r="A25" s="508" t="s">
        <v>566</v>
      </c>
      <c r="B25" s="547">
        <v>141398.55363890348</v>
      </c>
      <c r="C25" s="547">
        <v>154260.99312536445</v>
      </c>
      <c r="D25" s="547">
        <v>159862.2524916154</v>
      </c>
      <c r="E25" s="547">
        <v>161667.1886040484</v>
      </c>
      <c r="F25" s="547">
        <v>12862.439486460964</v>
      </c>
      <c r="G25" s="547">
        <v>9.09658490518115</v>
      </c>
      <c r="H25" s="547">
        <v>1804.9361124330026</v>
      </c>
      <c r="I25" s="548">
        <v>1.1290571002855534</v>
      </c>
      <c r="J25" s="494"/>
    </row>
    <row r="26" spans="1:10" ht="12.75">
      <c r="A26" s="508" t="s">
        <v>567</v>
      </c>
      <c r="B26" s="547">
        <v>16692.426604757</v>
      </c>
      <c r="C26" s="547">
        <v>18638.854107888</v>
      </c>
      <c r="D26" s="547">
        <v>17614.07052342538</v>
      </c>
      <c r="E26" s="547">
        <v>20142.120432191885</v>
      </c>
      <c r="F26" s="547">
        <v>1946.427503130999</v>
      </c>
      <c r="G26" s="547">
        <v>11.6605425275694</v>
      </c>
      <c r="H26" s="547">
        <v>2528.049908766505</v>
      </c>
      <c r="I26" s="548">
        <v>14.352445707563108</v>
      </c>
      <c r="J26" s="494"/>
    </row>
    <row r="27" spans="1:10" ht="12.75">
      <c r="A27" s="508" t="s">
        <v>568</v>
      </c>
      <c r="B27" s="547">
        <v>3407.83948167</v>
      </c>
      <c r="C27" s="547">
        <v>4162.365756362</v>
      </c>
      <c r="D27" s="547">
        <v>3638.109822330001</v>
      </c>
      <c r="E27" s="547">
        <v>3380.087473260007</v>
      </c>
      <c r="F27" s="547">
        <v>754.5262746919998</v>
      </c>
      <c r="G27" s="547">
        <v>22.140898324302725</v>
      </c>
      <c r="H27" s="547">
        <v>-258.0223490699941</v>
      </c>
      <c r="I27" s="548">
        <v>-7.092208912614561</v>
      </c>
      <c r="J27" s="494"/>
    </row>
    <row r="28" spans="1:9" ht="12.75">
      <c r="A28" s="508" t="s">
        <v>569</v>
      </c>
      <c r="B28" s="547">
        <v>121298.28755247648</v>
      </c>
      <c r="C28" s="547">
        <v>131459.77326111446</v>
      </c>
      <c r="D28" s="547">
        <v>138610.07214586</v>
      </c>
      <c r="E28" s="547">
        <v>138144.9806985965</v>
      </c>
      <c r="F28" s="547">
        <v>10161.485708637978</v>
      </c>
      <c r="G28" s="547">
        <v>8.377270539983412</v>
      </c>
      <c r="H28" s="547">
        <v>-465.0914472634904</v>
      </c>
      <c r="I28" s="548">
        <v>-0.3355394309109605</v>
      </c>
    </row>
    <row r="29" spans="1:9" ht="12.75">
      <c r="A29" s="508" t="s">
        <v>570</v>
      </c>
      <c r="B29" s="547">
        <v>5152.600128495</v>
      </c>
      <c r="C29" s="547">
        <v>5124.9008724880005</v>
      </c>
      <c r="D29" s="547">
        <v>6111.564597540002</v>
      </c>
      <c r="E29" s="547">
        <v>5193.273312520001</v>
      </c>
      <c r="F29" s="547">
        <v>-27.69925600699935</v>
      </c>
      <c r="G29" s="547">
        <v>-0.5375782190784889</v>
      </c>
      <c r="H29" s="547">
        <v>-918.2912850200009</v>
      </c>
      <c r="I29" s="548">
        <v>-15.025469670886357</v>
      </c>
    </row>
    <row r="30" spans="1:9" ht="12.75">
      <c r="A30" s="508" t="s">
        <v>571</v>
      </c>
      <c r="B30" s="547">
        <v>2598.1558661500007</v>
      </c>
      <c r="C30" s="547">
        <v>2716.1004392500104</v>
      </c>
      <c r="D30" s="547">
        <v>4633.831004360001</v>
      </c>
      <c r="E30" s="547">
        <v>4880.36462578</v>
      </c>
      <c r="F30" s="547">
        <v>117.94457310000962</v>
      </c>
      <c r="G30" s="547">
        <v>4.5395495565392014</v>
      </c>
      <c r="H30" s="547">
        <v>246.53362141999878</v>
      </c>
      <c r="I30" s="548">
        <v>5.320298068445606</v>
      </c>
    </row>
    <row r="31" spans="1:9" ht="12.75">
      <c r="A31" s="508" t="s">
        <v>572</v>
      </c>
      <c r="B31" s="547">
        <v>113547.53155783148</v>
      </c>
      <c r="C31" s="547">
        <v>123618.77194937646</v>
      </c>
      <c r="D31" s="547">
        <v>127864.67654396</v>
      </c>
      <c r="E31" s="547">
        <v>128071.34276029652</v>
      </c>
      <c r="F31" s="547">
        <v>10071.240391544983</v>
      </c>
      <c r="G31" s="547">
        <v>8.869625128235876</v>
      </c>
      <c r="H31" s="547">
        <v>206.6662163365254</v>
      </c>
      <c r="I31" s="548">
        <v>0.16162885788513556</v>
      </c>
    </row>
    <row r="32" spans="1:9" s="494" customFormat="1" ht="12.75">
      <c r="A32" s="501" t="s">
        <v>573</v>
      </c>
      <c r="B32" s="545">
        <v>11913.811131974002</v>
      </c>
      <c r="C32" s="545">
        <v>14020.724533576496</v>
      </c>
      <c r="D32" s="545">
        <v>13965.210994323697</v>
      </c>
      <c r="E32" s="545">
        <v>13669.105390036295</v>
      </c>
      <c r="F32" s="545">
        <v>2106.9134016024946</v>
      </c>
      <c r="G32" s="545">
        <v>17.684629865820273</v>
      </c>
      <c r="H32" s="545">
        <v>-296.10560428740246</v>
      </c>
      <c r="I32" s="546">
        <v>-2.120308847519437</v>
      </c>
    </row>
    <row r="33" spans="1:10" ht="12.75">
      <c r="A33" s="508" t="s">
        <v>574</v>
      </c>
      <c r="B33" s="547">
        <v>2798.5927896422486</v>
      </c>
      <c r="C33" s="547">
        <v>4022.8727529471494</v>
      </c>
      <c r="D33" s="547">
        <v>3529.000557676497</v>
      </c>
      <c r="E33" s="547">
        <v>4036.258083399002</v>
      </c>
      <c r="F33" s="547">
        <v>1224.2799633049008</v>
      </c>
      <c r="G33" s="547">
        <v>43.74627019107712</v>
      </c>
      <c r="H33" s="547">
        <v>507.25752572250485</v>
      </c>
      <c r="I33" s="548">
        <v>14.373971254243283</v>
      </c>
      <c r="J33" s="494"/>
    </row>
    <row r="34" spans="1:10" ht="12.75">
      <c r="A34" s="508" t="s">
        <v>575</v>
      </c>
      <c r="B34" s="547">
        <v>9115.218342331753</v>
      </c>
      <c r="C34" s="547">
        <v>9997.851780629348</v>
      </c>
      <c r="D34" s="547">
        <v>10436.210436647201</v>
      </c>
      <c r="E34" s="547">
        <v>9632.847306637292</v>
      </c>
      <c r="F34" s="547">
        <v>882.6334382975947</v>
      </c>
      <c r="G34" s="547">
        <v>9.68307510746703</v>
      </c>
      <c r="H34" s="547">
        <v>-803.3631300099096</v>
      </c>
      <c r="I34" s="548">
        <v>-7.697843339655795</v>
      </c>
      <c r="J34" s="494"/>
    </row>
    <row r="35" spans="1:10" ht="12.75">
      <c r="A35" s="508" t="s">
        <v>576</v>
      </c>
      <c r="B35" s="547">
        <v>8492.211742571753</v>
      </c>
      <c r="C35" s="547">
        <v>9396.699763383347</v>
      </c>
      <c r="D35" s="547">
        <v>9867.0592467172</v>
      </c>
      <c r="E35" s="547">
        <v>9148.901431074293</v>
      </c>
      <c r="F35" s="547">
        <v>904.4880208115937</v>
      </c>
      <c r="G35" s="547">
        <v>10.650794495353475</v>
      </c>
      <c r="H35" s="547">
        <v>-718.1578156429059</v>
      </c>
      <c r="I35" s="548">
        <v>-7.278336915650316</v>
      </c>
      <c r="J35" s="494"/>
    </row>
    <row r="36" spans="1:10" ht="12.75">
      <c r="A36" s="508" t="s">
        <v>577</v>
      </c>
      <c r="B36" s="547">
        <v>278.74096392</v>
      </c>
      <c r="C36" s="547">
        <v>246.120378176</v>
      </c>
      <c r="D36" s="547">
        <v>314.94784489</v>
      </c>
      <c r="E36" s="547">
        <v>263.033068748</v>
      </c>
      <c r="F36" s="547">
        <v>-32.62058574400001</v>
      </c>
      <c r="G36" s="547">
        <v>-11.702831648871772</v>
      </c>
      <c r="H36" s="547">
        <v>-51.914776141999994</v>
      </c>
      <c r="I36" s="548">
        <v>-16.483610535621214</v>
      </c>
      <c r="J36" s="494"/>
    </row>
    <row r="37" spans="1:10" ht="12.75">
      <c r="A37" s="508" t="s">
        <v>578</v>
      </c>
      <c r="B37" s="547">
        <v>288.0290049199999</v>
      </c>
      <c r="C37" s="547">
        <v>197.71706999999992</v>
      </c>
      <c r="D37" s="547">
        <v>132.45744493999985</v>
      </c>
      <c r="E37" s="547">
        <v>104.27455120999986</v>
      </c>
      <c r="F37" s="547">
        <v>-90.31193492</v>
      </c>
      <c r="G37" s="547">
        <v>-31.355152910757774</v>
      </c>
      <c r="H37" s="547">
        <v>-28.18289372999999</v>
      </c>
      <c r="I37" s="548">
        <v>-21.276941996553074</v>
      </c>
      <c r="J37" s="494"/>
    </row>
    <row r="38" spans="1:10" ht="12.75">
      <c r="A38" s="508" t="s">
        <v>579</v>
      </c>
      <c r="B38" s="547">
        <v>56.236630919999996</v>
      </c>
      <c r="C38" s="547">
        <v>157.31456907</v>
      </c>
      <c r="D38" s="547">
        <v>121.74590009999999</v>
      </c>
      <c r="E38" s="547">
        <v>116.63825560499998</v>
      </c>
      <c r="F38" s="547">
        <v>101.07793815000001</v>
      </c>
      <c r="G38" s="547">
        <v>179.7368307745702</v>
      </c>
      <c r="H38" s="547">
        <v>-5.107644495000002</v>
      </c>
      <c r="I38" s="548">
        <v>-4.195331827030455</v>
      </c>
      <c r="J38" s="494"/>
    </row>
    <row r="39" spans="1:9" s="494" customFormat="1" ht="12.75">
      <c r="A39" s="501" t="s">
        <v>580</v>
      </c>
      <c r="B39" s="549">
        <v>29832.1202605196</v>
      </c>
      <c r="C39" s="549">
        <v>34879.774420890004</v>
      </c>
      <c r="D39" s="549">
        <v>40499.24487677</v>
      </c>
      <c r="E39" s="549">
        <v>40977.254623409906</v>
      </c>
      <c r="F39" s="549">
        <v>5047.654160370403</v>
      </c>
      <c r="G39" s="549">
        <v>16.9201991554404</v>
      </c>
      <c r="H39" s="549">
        <v>478.0097466399093</v>
      </c>
      <c r="I39" s="550">
        <v>1.180292985941798</v>
      </c>
    </row>
    <row r="40" spans="1:10" ht="12.75">
      <c r="A40" s="508" t="s">
        <v>581</v>
      </c>
      <c r="B40" s="547">
        <v>2169.6615384</v>
      </c>
      <c r="C40" s="547">
        <v>2315.74615198</v>
      </c>
      <c r="D40" s="547">
        <v>2385.5424673799994</v>
      </c>
      <c r="E40" s="547">
        <v>2310.8916510499994</v>
      </c>
      <c r="F40" s="547">
        <v>146.08461357999977</v>
      </c>
      <c r="G40" s="547">
        <v>6.733060018556107</v>
      </c>
      <c r="H40" s="547">
        <v>-74.65081633</v>
      </c>
      <c r="I40" s="548">
        <v>-3.129301504826603</v>
      </c>
      <c r="J40" s="494"/>
    </row>
    <row r="41" spans="1:10" ht="12.75">
      <c r="A41" s="508" t="s">
        <v>582</v>
      </c>
      <c r="B41" s="547">
        <v>20493.15509181979</v>
      </c>
      <c r="C41" s="547">
        <v>22983.51951158</v>
      </c>
      <c r="D41" s="547">
        <v>27840.505172060002</v>
      </c>
      <c r="E41" s="547">
        <v>25976.992456169904</v>
      </c>
      <c r="F41" s="547">
        <v>2490.3644197602116</v>
      </c>
      <c r="G41" s="547">
        <v>12.152176707793936</v>
      </c>
      <c r="H41" s="547">
        <v>-1863.5127158900978</v>
      </c>
      <c r="I41" s="548">
        <v>-6.693530538951103</v>
      </c>
      <c r="J41" s="494"/>
    </row>
    <row r="42" spans="1:10" ht="12.75">
      <c r="A42" s="508" t="s">
        <v>583</v>
      </c>
      <c r="B42" s="547">
        <v>2008.577815459999</v>
      </c>
      <c r="C42" s="547">
        <v>2629.239887989999</v>
      </c>
      <c r="D42" s="547">
        <v>2363.42399965</v>
      </c>
      <c r="E42" s="547">
        <v>3367.1153496400043</v>
      </c>
      <c r="F42" s="547">
        <v>620.6620725299997</v>
      </c>
      <c r="G42" s="547">
        <v>30.900573916169506</v>
      </c>
      <c r="H42" s="547">
        <v>1003.6913499900043</v>
      </c>
      <c r="I42" s="548">
        <v>42.46768037130202</v>
      </c>
      <c r="J42" s="494"/>
    </row>
    <row r="43" spans="1:10" ht="12.75">
      <c r="A43" s="508" t="s">
        <v>584</v>
      </c>
      <c r="B43" s="547">
        <v>2261.9029490800003</v>
      </c>
      <c r="C43" s="547">
        <v>3143.1868862999995</v>
      </c>
      <c r="D43" s="547">
        <v>3581.0110196199985</v>
      </c>
      <c r="E43" s="547">
        <v>4693.631748709993</v>
      </c>
      <c r="F43" s="547">
        <v>881.2839372199992</v>
      </c>
      <c r="G43" s="547">
        <v>38.962057924653664</v>
      </c>
      <c r="H43" s="547">
        <v>1112.6207290899947</v>
      </c>
      <c r="I43" s="548">
        <v>31.070016902881836</v>
      </c>
      <c r="J43" s="494"/>
    </row>
    <row r="44" spans="1:10" ht="12.75">
      <c r="A44" s="508" t="s">
        <v>585</v>
      </c>
      <c r="B44" s="547">
        <v>2898.8224067200003</v>
      </c>
      <c r="C44" s="547">
        <v>3808.08456464</v>
      </c>
      <c r="D44" s="547">
        <v>4328.76517678</v>
      </c>
      <c r="E44" s="547">
        <v>4628.59</v>
      </c>
      <c r="F44" s="547">
        <v>909.2621579199995</v>
      </c>
      <c r="G44" s="547">
        <v>31.36660444641809</v>
      </c>
      <c r="H44" s="547">
        <v>299.8248232200003</v>
      </c>
      <c r="I44" s="548">
        <v>6.926336056025758</v>
      </c>
      <c r="J44" s="494"/>
    </row>
    <row r="45" spans="1:9" s="494" customFormat="1" ht="12.75">
      <c r="A45" s="501" t="s">
        <v>586</v>
      </c>
      <c r="B45" s="545">
        <v>410.885689375</v>
      </c>
      <c r="C45" s="545">
        <v>491.03103912119997</v>
      </c>
      <c r="D45" s="545">
        <v>424.96186282739984</v>
      </c>
      <c r="E45" s="545">
        <v>526.5919619655003</v>
      </c>
      <c r="F45" s="545">
        <v>80.14534974619994</v>
      </c>
      <c r="G45" s="545">
        <v>19.505510125726055</v>
      </c>
      <c r="H45" s="545">
        <v>101.63009913810049</v>
      </c>
      <c r="I45" s="546">
        <v>23.915110514135243</v>
      </c>
    </row>
    <row r="46" spans="1:9" s="494" customFormat="1" ht="12.75">
      <c r="A46" s="501" t="s">
        <v>587</v>
      </c>
      <c r="B46" s="545">
        <v>0</v>
      </c>
      <c r="C46" s="545">
        <v>0</v>
      </c>
      <c r="D46" s="545">
        <v>0</v>
      </c>
      <c r="E46" s="545">
        <v>0</v>
      </c>
      <c r="F46" s="545">
        <v>0</v>
      </c>
      <c r="G46" s="551"/>
      <c r="H46" s="551">
        <v>0</v>
      </c>
      <c r="I46" s="552"/>
    </row>
    <row r="47" spans="1:9" s="494" customFormat="1" ht="12.75">
      <c r="A47" s="501" t="s">
        <v>588</v>
      </c>
      <c r="B47" s="545">
        <v>97648.89767212688</v>
      </c>
      <c r="C47" s="545">
        <v>100236.31976965292</v>
      </c>
      <c r="D47" s="545">
        <v>113924.7790809148</v>
      </c>
      <c r="E47" s="545">
        <v>117115.8970481922</v>
      </c>
      <c r="F47" s="545">
        <v>2587.4220975260396</v>
      </c>
      <c r="G47" s="545">
        <v>2.649719719534119</v>
      </c>
      <c r="H47" s="545">
        <v>3191.1179672774015</v>
      </c>
      <c r="I47" s="546">
        <v>2.801074527439652</v>
      </c>
    </row>
    <row r="48" spans="1:10" ht="13.5" thickBot="1">
      <c r="A48" s="553" t="s">
        <v>589</v>
      </c>
      <c r="B48" s="554">
        <v>1133348.0354226248</v>
      </c>
      <c r="C48" s="554">
        <v>1225101.4141815319</v>
      </c>
      <c r="D48" s="554">
        <v>1362086.7880090137</v>
      </c>
      <c r="E48" s="554">
        <v>1402504.8520205377</v>
      </c>
      <c r="F48" s="554">
        <v>91753.37875890714</v>
      </c>
      <c r="G48" s="554">
        <v>8.095781339109339</v>
      </c>
      <c r="H48" s="554">
        <v>40418.06401152391</v>
      </c>
      <c r="I48" s="555">
        <v>2.967363340378898</v>
      </c>
      <c r="J48" s="494"/>
    </row>
    <row r="49" spans="1:8" ht="13.5" thickTop="1">
      <c r="A49" s="541" t="s">
        <v>437</v>
      </c>
      <c r="B49" s="418"/>
      <c r="C49" s="418"/>
      <c r="D49" s="418"/>
      <c r="E49" s="418"/>
      <c r="F49" s="418"/>
      <c r="H49" s="418"/>
    </row>
    <row r="54" spans="2:5" ht="12.75">
      <c r="B54" s="418"/>
      <c r="C54" s="418"/>
      <c r="D54" s="418"/>
      <c r="E54" s="418"/>
    </row>
    <row r="55" spans="2:5" ht="12.75">
      <c r="B55" s="418"/>
      <c r="C55" s="418"/>
      <c r="D55" s="418"/>
      <c r="E55" s="41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23.140625" style="471" bestFit="1" customWidth="1"/>
    <col min="2" max="2" width="7.421875" style="471" bestFit="1" customWidth="1"/>
    <col min="3" max="3" width="7.421875" style="556" bestFit="1" customWidth="1"/>
    <col min="4" max="5" width="7.421875" style="471" bestFit="1" customWidth="1"/>
    <col min="6" max="9" width="7.140625" style="471" bestFit="1" customWidth="1"/>
    <col min="10" max="16384" width="9.140625" style="471" customWidth="1"/>
  </cols>
  <sheetData>
    <row r="1" spans="1:9" ht="12.75">
      <c r="A1" s="1942" t="s">
        <v>609</v>
      </c>
      <c r="B1" s="1942"/>
      <c r="C1" s="1942"/>
      <c r="D1" s="1942"/>
      <c r="E1" s="1942"/>
      <c r="F1" s="1942"/>
      <c r="G1" s="1942"/>
      <c r="H1" s="1942"/>
      <c r="I1" s="1942"/>
    </row>
    <row r="2" spans="1:10" ht="15.75" customHeight="1">
      <c r="A2" s="1943" t="s">
        <v>590</v>
      </c>
      <c r="B2" s="1943"/>
      <c r="C2" s="1943"/>
      <c r="D2" s="1943"/>
      <c r="E2" s="1943"/>
      <c r="F2" s="1943"/>
      <c r="G2" s="1943"/>
      <c r="H2" s="1943"/>
      <c r="I2" s="1943"/>
      <c r="J2" s="486"/>
    </row>
    <row r="3" spans="8:9" ht="13.5" thickBot="1">
      <c r="H3" s="1931" t="s">
        <v>76</v>
      </c>
      <c r="I3" s="1931"/>
    </row>
    <row r="4" spans="1:9" s="558" customFormat="1" ht="13.5" customHeight="1" thickTop="1">
      <c r="A4" s="557"/>
      <c r="B4" s="454">
        <f>Deposits!B4</f>
        <v>2014</v>
      </c>
      <c r="C4" s="455">
        <f>Deposits!C4</f>
        <v>2014</v>
      </c>
      <c r="D4" s="456">
        <f>Deposits!D4</f>
        <v>2015</v>
      </c>
      <c r="E4" s="456">
        <f>Deposits!E4</f>
        <v>2015</v>
      </c>
      <c r="F4" s="1933" t="str">
        <f>'Secu Credit'!F4</f>
        <v>Changes during five months </v>
      </c>
      <c r="G4" s="1934"/>
      <c r="H4" s="1934"/>
      <c r="I4" s="1935"/>
    </row>
    <row r="5" spans="1:9" s="558" customFormat="1" ht="14.25" customHeight="1">
      <c r="A5" s="460" t="s">
        <v>337</v>
      </c>
      <c r="B5" s="458" t="str">
        <f>Deposits!B5</f>
        <v>Jul </v>
      </c>
      <c r="C5" s="458" t="str">
        <f>Deposits!C5</f>
        <v>Dec</v>
      </c>
      <c r="D5" s="459" t="str">
        <f>Deposits!D5</f>
        <v>Jul (p)</v>
      </c>
      <c r="E5" s="459" t="str">
        <f>Deposits!E5</f>
        <v>Dec(e)</v>
      </c>
      <c r="F5" s="1936" t="str">
        <f>'Secu Credit'!F5:G5</f>
        <v>2014/15</v>
      </c>
      <c r="G5" s="1937"/>
      <c r="H5" s="1936" t="str">
        <f>'Secu Credit'!H5:I5</f>
        <v>2015/16</v>
      </c>
      <c r="I5" s="1938"/>
    </row>
    <row r="6" spans="1:9" s="558" customFormat="1" ht="12.75">
      <c r="A6" s="559"/>
      <c r="B6" s="560"/>
      <c r="C6" s="561"/>
      <c r="D6" s="560"/>
      <c r="E6" s="560"/>
      <c r="F6" s="562" t="s">
        <v>101</v>
      </c>
      <c r="G6" s="562" t="s">
        <v>302</v>
      </c>
      <c r="H6" s="562" t="s">
        <v>101</v>
      </c>
      <c r="I6" s="563" t="s">
        <v>302</v>
      </c>
    </row>
    <row r="7" spans="1:9" s="558" customFormat="1" ht="12.75">
      <c r="A7" s="564" t="s">
        <v>591</v>
      </c>
      <c r="B7" s="565">
        <v>10398.222919500002</v>
      </c>
      <c r="C7" s="565">
        <v>11196.68868899</v>
      </c>
      <c r="D7" s="565">
        <v>11521.307362674499</v>
      </c>
      <c r="E7" s="565">
        <v>9970.79509621</v>
      </c>
      <c r="F7" s="565">
        <v>798.4657694899979</v>
      </c>
      <c r="G7" s="565">
        <v>7.67886758796658</v>
      </c>
      <c r="H7" s="565">
        <v>-1550.5122664644987</v>
      </c>
      <c r="I7" s="566">
        <v>-13.457780594307229</v>
      </c>
    </row>
    <row r="8" spans="1:9" s="558" customFormat="1" ht="12.75">
      <c r="A8" s="534" t="s">
        <v>592</v>
      </c>
      <c r="B8" s="567">
        <v>10047.264570730002</v>
      </c>
      <c r="C8" s="567">
        <v>10788.83280851</v>
      </c>
      <c r="D8" s="567">
        <v>11272.152784284499</v>
      </c>
      <c r="E8" s="567">
        <v>9693.245096210001</v>
      </c>
      <c r="F8" s="567">
        <v>741.5682377799985</v>
      </c>
      <c r="G8" s="567">
        <v>7.380797355932657</v>
      </c>
      <c r="H8" s="567">
        <v>-1578.9076880744979</v>
      </c>
      <c r="I8" s="568">
        <v>-14.007153010521575</v>
      </c>
    </row>
    <row r="9" spans="1:12" ht="12.75">
      <c r="A9" s="534" t="s">
        <v>593</v>
      </c>
      <c r="B9" s="567">
        <v>530.91652659</v>
      </c>
      <c r="C9" s="567">
        <v>632.62168368</v>
      </c>
      <c r="D9" s="567">
        <v>439.98387076</v>
      </c>
      <c r="E9" s="567">
        <v>346.92854402</v>
      </c>
      <c r="F9" s="567">
        <v>101.70515709000006</v>
      </c>
      <c r="G9" s="567">
        <v>19.156524989575587</v>
      </c>
      <c r="H9" s="567">
        <v>-93.05532674</v>
      </c>
      <c r="I9" s="568">
        <v>-21.14971318818169</v>
      </c>
      <c r="K9" s="558"/>
      <c r="L9" s="558"/>
    </row>
    <row r="10" spans="1:12" ht="12.75">
      <c r="A10" s="534" t="s">
        <v>594</v>
      </c>
      <c r="B10" s="567">
        <v>6977.46813351</v>
      </c>
      <c r="C10" s="567">
        <v>7303.053926460001</v>
      </c>
      <c r="D10" s="567">
        <v>7211.27353776</v>
      </c>
      <c r="E10" s="567">
        <v>6051.001276620002</v>
      </c>
      <c r="F10" s="567">
        <v>325.5857929500007</v>
      </c>
      <c r="G10" s="567">
        <v>4.666245502238009</v>
      </c>
      <c r="H10" s="567">
        <v>-1160.2722611399986</v>
      </c>
      <c r="I10" s="568">
        <v>-16.08969976058359</v>
      </c>
      <c r="K10" s="558"/>
      <c r="L10" s="558"/>
    </row>
    <row r="11" spans="1:12" ht="12.75">
      <c r="A11" s="534" t="s">
        <v>595</v>
      </c>
      <c r="B11" s="567">
        <v>848.7388204099999</v>
      </c>
      <c r="C11" s="567">
        <v>767.43436705</v>
      </c>
      <c r="D11" s="567">
        <v>1232.8289471245</v>
      </c>
      <c r="E11" s="567">
        <v>1706.7773346200001</v>
      </c>
      <c r="F11" s="567">
        <v>-81.30445335999991</v>
      </c>
      <c r="G11" s="567">
        <v>-9.579443216786549</v>
      </c>
      <c r="H11" s="567">
        <v>473.9483874955001</v>
      </c>
      <c r="I11" s="568">
        <v>38.4439697494901</v>
      </c>
      <c r="K11" s="558"/>
      <c r="L11" s="558"/>
    </row>
    <row r="12" spans="1:12" ht="12.75">
      <c r="A12" s="534" t="s">
        <v>596</v>
      </c>
      <c r="B12" s="567">
        <v>1690.14109022</v>
      </c>
      <c r="C12" s="567">
        <v>2085.7228313200003</v>
      </c>
      <c r="D12" s="567">
        <v>2388.0664286399997</v>
      </c>
      <c r="E12" s="567">
        <v>1588.5379409500001</v>
      </c>
      <c r="F12" s="567">
        <v>395.5817411000003</v>
      </c>
      <c r="G12" s="567">
        <v>23.40524962022601</v>
      </c>
      <c r="H12" s="567">
        <v>-799.5284876899996</v>
      </c>
      <c r="I12" s="568">
        <v>-33.48016110863926</v>
      </c>
      <c r="K12" s="558"/>
      <c r="L12" s="558"/>
    </row>
    <row r="13" spans="1:12" ht="12.75">
      <c r="A13" s="534" t="s">
        <v>597</v>
      </c>
      <c r="B13" s="567">
        <v>0</v>
      </c>
      <c r="C13" s="567">
        <v>0</v>
      </c>
      <c r="D13" s="567">
        <v>0</v>
      </c>
      <c r="E13" s="567">
        <v>0</v>
      </c>
      <c r="F13" s="567">
        <v>0</v>
      </c>
      <c r="G13" s="567"/>
      <c r="H13" s="567">
        <v>0</v>
      </c>
      <c r="I13" s="568"/>
      <c r="K13" s="558"/>
      <c r="L13" s="558"/>
    </row>
    <row r="14" spans="1:12" ht="12.75">
      <c r="A14" s="534" t="s">
        <v>598</v>
      </c>
      <c r="B14" s="567">
        <v>1690.14109022</v>
      </c>
      <c r="C14" s="567">
        <v>2085.7228313200003</v>
      </c>
      <c r="D14" s="567">
        <v>2388.0664286399997</v>
      </c>
      <c r="E14" s="567">
        <v>1588.5379409500001</v>
      </c>
      <c r="F14" s="567">
        <v>395.5817411000003</v>
      </c>
      <c r="G14" s="567">
        <v>23.40524962022601</v>
      </c>
      <c r="H14" s="567">
        <v>-799.5284876899996</v>
      </c>
      <c r="I14" s="568">
        <v>-33.48016110863926</v>
      </c>
      <c r="K14" s="558"/>
      <c r="L14" s="558"/>
    </row>
    <row r="15" spans="1:9" s="558" customFormat="1" ht="12.75">
      <c r="A15" s="534" t="s">
        <v>599</v>
      </c>
      <c r="B15" s="567">
        <v>350.95834877000004</v>
      </c>
      <c r="C15" s="567">
        <v>407.85588048</v>
      </c>
      <c r="D15" s="567">
        <v>249.15457839000004</v>
      </c>
      <c r="E15" s="567">
        <v>277.54999999999995</v>
      </c>
      <c r="F15" s="567">
        <v>56.89753170999995</v>
      </c>
      <c r="G15" s="567">
        <v>16.2120467882893</v>
      </c>
      <c r="H15" s="567">
        <v>28.395421609999914</v>
      </c>
      <c r="I15" s="568">
        <v>11.39670873940464</v>
      </c>
    </row>
    <row r="16" spans="1:12" ht="12.75">
      <c r="A16" s="564" t="s">
        <v>600</v>
      </c>
      <c r="B16" s="565">
        <v>998.8926769799999</v>
      </c>
      <c r="C16" s="565">
        <v>878.5871715000002</v>
      </c>
      <c r="D16" s="565">
        <v>1079.82878677</v>
      </c>
      <c r="E16" s="565">
        <v>1007.2488990200001</v>
      </c>
      <c r="F16" s="565">
        <v>-120.30550547999974</v>
      </c>
      <c r="G16" s="565">
        <v>-12.043887021348993</v>
      </c>
      <c r="H16" s="565">
        <v>-72.57988775000001</v>
      </c>
      <c r="I16" s="566">
        <v>-6.7214255296066</v>
      </c>
      <c r="K16" s="558"/>
      <c r="L16" s="558"/>
    </row>
    <row r="17" spans="1:12" ht="12.75">
      <c r="A17" s="534" t="s">
        <v>592</v>
      </c>
      <c r="B17" s="567">
        <v>996.6286769799999</v>
      </c>
      <c r="C17" s="567">
        <v>875.7935006300002</v>
      </c>
      <c r="D17" s="567">
        <v>1078.2287867700002</v>
      </c>
      <c r="E17" s="567">
        <v>1006.2488990200001</v>
      </c>
      <c r="F17" s="567">
        <v>-120.83517634999976</v>
      </c>
      <c r="G17" s="567">
        <v>-12.124392879819236</v>
      </c>
      <c r="H17" s="567">
        <v>-71.9798877500001</v>
      </c>
      <c r="I17" s="568">
        <v>-6.675752737563881</v>
      </c>
      <c r="K17" s="558"/>
      <c r="L17" s="558"/>
    </row>
    <row r="18" spans="1:12" ht="12.75">
      <c r="A18" s="534" t="s">
        <v>599</v>
      </c>
      <c r="B18" s="567">
        <v>2.264</v>
      </c>
      <c r="C18" s="567">
        <v>2.79367087</v>
      </c>
      <c r="D18" s="567">
        <v>1.6</v>
      </c>
      <c r="E18" s="567">
        <v>1</v>
      </c>
      <c r="F18" s="567">
        <v>0.5296708700000003</v>
      </c>
      <c r="G18" s="567">
        <v>23.39535644876327</v>
      </c>
      <c r="H18" s="567">
        <v>-0.6000000000000001</v>
      </c>
      <c r="I18" s="568">
        <v>-37.50000000000001</v>
      </c>
      <c r="K18" s="558"/>
      <c r="L18" s="558"/>
    </row>
    <row r="19" spans="1:12" ht="12.75">
      <c r="A19" s="564" t="s">
        <v>601</v>
      </c>
      <c r="B19" s="565">
        <v>11397.115596480002</v>
      </c>
      <c r="C19" s="565">
        <v>12075.27586049</v>
      </c>
      <c r="D19" s="565">
        <v>12601.1361494445</v>
      </c>
      <c r="E19" s="565">
        <v>10978.04399523</v>
      </c>
      <c r="F19" s="565">
        <v>678.1602640099973</v>
      </c>
      <c r="G19" s="565">
        <v>5.950279772712378</v>
      </c>
      <c r="H19" s="565">
        <v>-1623.0921542144988</v>
      </c>
      <c r="I19" s="566">
        <v>-12.880522319299361</v>
      </c>
      <c r="K19" s="558"/>
      <c r="L19" s="558"/>
    </row>
    <row r="20" spans="1:12" ht="12.75">
      <c r="A20" s="534" t="s">
        <v>592</v>
      </c>
      <c r="B20" s="567">
        <v>11043.893247710002</v>
      </c>
      <c r="C20" s="567">
        <v>11664.62630914</v>
      </c>
      <c r="D20" s="567">
        <v>12350.381571054499</v>
      </c>
      <c r="E20" s="567">
        <v>10699.493995230001</v>
      </c>
      <c r="F20" s="567">
        <v>620.7330614299972</v>
      </c>
      <c r="G20" s="567">
        <v>5.62059997780863</v>
      </c>
      <c r="H20" s="567">
        <v>-1650.8875758244976</v>
      </c>
      <c r="I20" s="568">
        <v>-13.36709773966556</v>
      </c>
      <c r="K20" s="558"/>
      <c r="L20" s="558"/>
    </row>
    <row r="21" spans="1:10" s="558" customFormat="1" ht="13.5" thickBot="1">
      <c r="A21" s="569" t="s">
        <v>599</v>
      </c>
      <c r="B21" s="570">
        <v>353.22234877000005</v>
      </c>
      <c r="C21" s="570">
        <v>410.64955135</v>
      </c>
      <c r="D21" s="570">
        <v>250.75457839000003</v>
      </c>
      <c r="E21" s="570">
        <v>278.54999999999995</v>
      </c>
      <c r="F21" s="570">
        <v>57.42720257999997</v>
      </c>
      <c r="G21" s="570">
        <v>16.258088645855633</v>
      </c>
      <c r="H21" s="570">
        <v>27.79542160999992</v>
      </c>
      <c r="I21" s="571">
        <v>11.084711508943833</v>
      </c>
      <c r="J21" s="471"/>
    </row>
    <row r="22" spans="1:11" ht="13.5" thickTop="1">
      <c r="A22" s="541" t="s">
        <v>437</v>
      </c>
      <c r="D22" s="556"/>
      <c r="K22" s="558"/>
    </row>
    <row r="23" spans="3:5" ht="12.75">
      <c r="C23" s="471"/>
      <c r="D23" s="556"/>
      <c r="E23" s="556"/>
    </row>
    <row r="24" ht="12.75">
      <c r="C24" s="471"/>
    </row>
    <row r="25" ht="12.75">
      <c r="C25" s="471"/>
    </row>
    <row r="26" ht="12.75">
      <c r="C26" s="47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6" topLeftCell="E7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B1" sqref="B1:N1"/>
    </sheetView>
  </sheetViews>
  <sheetFormatPr defaultColWidth="9.140625" defaultRowHeight="15"/>
  <cols>
    <col min="1" max="1" width="9.140625" style="899" customWidth="1"/>
    <col min="2" max="2" width="10.00390625" style="899" customWidth="1"/>
    <col min="3" max="3" width="10.00390625" style="899" bestFit="1" customWidth="1"/>
    <col min="4" max="4" width="9.7109375" style="899" customWidth="1"/>
    <col min="5" max="8" width="10.28125" style="899" customWidth="1"/>
    <col min="9" max="9" width="10.7109375" style="899" customWidth="1"/>
    <col min="10" max="10" width="11.57421875" style="899" customWidth="1"/>
    <col min="11" max="11" width="13.00390625" style="899" bestFit="1" customWidth="1"/>
    <col min="12" max="12" width="10.00390625" style="899" bestFit="1" customWidth="1"/>
    <col min="13" max="16384" width="9.140625" style="899" customWidth="1"/>
  </cols>
  <sheetData>
    <row r="1" spans="2:14" ht="12.75">
      <c r="B1" s="1981" t="s">
        <v>803</v>
      </c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</row>
    <row r="2" spans="2:14" ht="15.75" customHeight="1">
      <c r="B2" s="1982" t="s">
        <v>42</v>
      </c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</row>
    <row r="3" spans="2:11" ht="13.5" thickBot="1">
      <c r="B3" s="388"/>
      <c r="K3" s="901" t="s">
        <v>76</v>
      </c>
    </row>
    <row r="4" spans="2:12" ht="18.75" customHeight="1" thickTop="1">
      <c r="B4" s="691"/>
      <c r="C4" s="1983" t="s">
        <v>738</v>
      </c>
      <c r="D4" s="1983"/>
      <c r="E4" s="1983"/>
      <c r="F4" s="1983"/>
      <c r="G4" s="1983"/>
      <c r="H4" s="1983"/>
      <c r="I4" s="1984" t="s">
        <v>739</v>
      </c>
      <c r="J4" s="1985"/>
      <c r="K4" s="1986"/>
      <c r="L4" s="692"/>
    </row>
    <row r="5" spans="2:12" ht="17.25" customHeight="1">
      <c r="B5" s="1971" t="s">
        <v>740</v>
      </c>
      <c r="C5" s="1987" t="s">
        <v>56</v>
      </c>
      <c r="D5" s="1988"/>
      <c r="E5" s="1987" t="s">
        <v>57</v>
      </c>
      <c r="F5" s="1989"/>
      <c r="G5" s="1990" t="s">
        <v>58</v>
      </c>
      <c r="H5" s="1991"/>
      <c r="I5" s="693" t="s">
        <v>56</v>
      </c>
      <c r="J5" s="694" t="s">
        <v>57</v>
      </c>
      <c r="K5" s="695" t="s">
        <v>58</v>
      </c>
      <c r="L5" s="692"/>
    </row>
    <row r="6" spans="2:12" ht="25.5">
      <c r="B6" s="1972"/>
      <c r="C6" s="696" t="s">
        <v>101</v>
      </c>
      <c r="D6" s="697" t="s">
        <v>741</v>
      </c>
      <c r="E6" s="698" t="s">
        <v>101</v>
      </c>
      <c r="F6" s="699" t="s">
        <v>741</v>
      </c>
      <c r="G6" s="700" t="s">
        <v>101</v>
      </c>
      <c r="H6" s="699" t="s">
        <v>741</v>
      </c>
      <c r="I6" s="701" t="s">
        <v>101</v>
      </c>
      <c r="J6" s="698" t="s">
        <v>101</v>
      </c>
      <c r="K6" s="702" t="s">
        <v>101</v>
      </c>
      <c r="L6" s="703"/>
    </row>
    <row r="7" spans="2:12" ht="15.75" customHeight="1">
      <c r="B7" s="902" t="s">
        <v>206</v>
      </c>
      <c r="C7" s="704">
        <v>0</v>
      </c>
      <c r="D7" s="705">
        <v>0</v>
      </c>
      <c r="E7" s="706">
        <v>0</v>
      </c>
      <c r="F7" s="707">
        <v>0</v>
      </c>
      <c r="G7" s="708">
        <v>5900</v>
      </c>
      <c r="H7" s="707">
        <v>1.06</v>
      </c>
      <c r="I7" s="709">
        <v>0</v>
      </c>
      <c r="J7" s="710">
        <v>0</v>
      </c>
      <c r="K7" s="711">
        <v>0</v>
      </c>
      <c r="L7" s="712"/>
    </row>
    <row r="8" spans="2:12" ht="15.75" customHeight="1">
      <c r="B8" s="902" t="s">
        <v>207</v>
      </c>
      <c r="C8" s="704">
        <v>0</v>
      </c>
      <c r="D8" s="705">
        <v>0</v>
      </c>
      <c r="E8" s="706">
        <v>0</v>
      </c>
      <c r="F8" s="707">
        <v>0</v>
      </c>
      <c r="G8" s="704">
        <v>3200</v>
      </c>
      <c r="H8" s="707">
        <v>2.88</v>
      </c>
      <c r="I8" s="709">
        <v>0</v>
      </c>
      <c r="J8" s="710">
        <v>0</v>
      </c>
      <c r="K8" s="711">
        <v>0</v>
      </c>
      <c r="L8" s="712"/>
    </row>
    <row r="9" spans="2:12" ht="15.75" customHeight="1">
      <c r="B9" s="902" t="s">
        <v>208</v>
      </c>
      <c r="C9" s="704">
        <v>8500</v>
      </c>
      <c r="D9" s="705">
        <v>0.05</v>
      </c>
      <c r="E9" s="706">
        <v>0</v>
      </c>
      <c r="F9" s="707">
        <v>0</v>
      </c>
      <c r="G9" s="707">
        <v>0</v>
      </c>
      <c r="H9" s="713">
        <v>0</v>
      </c>
      <c r="I9" s="709">
        <v>0</v>
      </c>
      <c r="J9" s="710">
        <v>0</v>
      </c>
      <c r="K9" s="711">
        <v>0</v>
      </c>
      <c r="L9" s="712"/>
    </row>
    <row r="10" spans="2:12" ht="15.75" customHeight="1">
      <c r="B10" s="902" t="s">
        <v>209</v>
      </c>
      <c r="C10" s="704">
        <v>0</v>
      </c>
      <c r="D10" s="705">
        <v>0</v>
      </c>
      <c r="E10" s="705">
        <v>0</v>
      </c>
      <c r="F10" s="707">
        <v>0</v>
      </c>
      <c r="G10" s="707">
        <v>0</v>
      </c>
      <c r="H10" s="713">
        <v>0</v>
      </c>
      <c r="I10" s="709">
        <v>0</v>
      </c>
      <c r="J10" s="710">
        <v>0</v>
      </c>
      <c r="K10" s="711">
        <v>0</v>
      </c>
      <c r="L10" s="712"/>
    </row>
    <row r="11" spans="2:12" ht="15.75" customHeight="1">
      <c r="B11" s="902" t="s">
        <v>210</v>
      </c>
      <c r="C11" s="714">
        <v>0</v>
      </c>
      <c r="D11" s="705">
        <v>0</v>
      </c>
      <c r="E11" s="707">
        <v>0</v>
      </c>
      <c r="F11" s="707">
        <v>0</v>
      </c>
      <c r="G11" s="707">
        <v>0</v>
      </c>
      <c r="H11" s="713">
        <v>0</v>
      </c>
      <c r="I11" s="715">
        <v>0</v>
      </c>
      <c r="J11" s="710">
        <v>0</v>
      </c>
      <c r="K11" s="711">
        <v>0</v>
      </c>
      <c r="L11" s="712"/>
    </row>
    <row r="12" spans="2:12" ht="15.75" customHeight="1">
      <c r="B12" s="902" t="s">
        <v>211</v>
      </c>
      <c r="C12" s="714">
        <v>0</v>
      </c>
      <c r="D12" s="705">
        <v>0</v>
      </c>
      <c r="E12" s="707">
        <v>0</v>
      </c>
      <c r="F12" s="707">
        <v>0</v>
      </c>
      <c r="G12" s="704"/>
      <c r="H12" s="707"/>
      <c r="I12" s="709">
        <v>0</v>
      </c>
      <c r="J12" s="716">
        <v>0</v>
      </c>
      <c r="K12" s="711"/>
      <c r="L12" s="712"/>
    </row>
    <row r="13" spans="2:12" ht="15.75" customHeight="1">
      <c r="B13" s="902" t="s">
        <v>212</v>
      </c>
      <c r="C13" s="714">
        <v>0</v>
      </c>
      <c r="D13" s="705">
        <v>0</v>
      </c>
      <c r="E13" s="707">
        <v>0</v>
      </c>
      <c r="F13" s="707">
        <v>0</v>
      </c>
      <c r="G13" s="704"/>
      <c r="H13" s="707"/>
      <c r="I13" s="709">
        <v>0</v>
      </c>
      <c r="J13" s="716">
        <v>210</v>
      </c>
      <c r="K13" s="717"/>
      <c r="L13" s="712"/>
    </row>
    <row r="14" spans="2:12" ht="15.75" customHeight="1">
      <c r="B14" s="902" t="s">
        <v>213</v>
      </c>
      <c r="C14" s="714">
        <v>0</v>
      </c>
      <c r="D14" s="705">
        <v>0</v>
      </c>
      <c r="E14" s="707">
        <v>0</v>
      </c>
      <c r="F14" s="707">
        <v>0</v>
      </c>
      <c r="G14" s="704"/>
      <c r="H14" s="707"/>
      <c r="I14" s="709">
        <v>0</v>
      </c>
      <c r="J14" s="716">
        <v>1510</v>
      </c>
      <c r="K14" s="718"/>
      <c r="L14" s="712"/>
    </row>
    <row r="15" spans="2:12" ht="15.75" customHeight="1">
      <c r="B15" s="902" t="s">
        <v>214</v>
      </c>
      <c r="C15" s="714">
        <v>0</v>
      </c>
      <c r="D15" s="705">
        <v>0</v>
      </c>
      <c r="E15" s="707">
        <v>0</v>
      </c>
      <c r="F15" s="707">
        <v>0</v>
      </c>
      <c r="G15" s="704"/>
      <c r="H15" s="707"/>
      <c r="I15" s="709">
        <v>0</v>
      </c>
      <c r="J15" s="716">
        <v>4900</v>
      </c>
      <c r="K15" s="718"/>
      <c r="L15" s="712"/>
    </row>
    <row r="16" spans="2:12" ht="15.75" customHeight="1">
      <c r="B16" s="902" t="s">
        <v>215</v>
      </c>
      <c r="C16" s="704">
        <v>0</v>
      </c>
      <c r="D16" s="705">
        <v>0</v>
      </c>
      <c r="E16" s="706">
        <v>6000</v>
      </c>
      <c r="F16" s="707">
        <v>0.7854</v>
      </c>
      <c r="G16" s="704"/>
      <c r="H16" s="719"/>
      <c r="I16" s="709">
        <v>0</v>
      </c>
      <c r="J16" s="716">
        <v>1250</v>
      </c>
      <c r="K16" s="718"/>
      <c r="L16" s="712"/>
    </row>
    <row r="17" spans="2:12" ht="15.75" customHeight="1">
      <c r="B17" s="902" t="s">
        <v>216</v>
      </c>
      <c r="C17" s="704">
        <v>0</v>
      </c>
      <c r="D17" s="705">
        <v>0</v>
      </c>
      <c r="E17" s="706">
        <v>0</v>
      </c>
      <c r="F17" s="707">
        <v>0</v>
      </c>
      <c r="G17" s="704"/>
      <c r="H17" s="707"/>
      <c r="I17" s="709">
        <v>0</v>
      </c>
      <c r="J17" s="716">
        <v>2340</v>
      </c>
      <c r="K17" s="718"/>
      <c r="L17" s="712"/>
    </row>
    <row r="18" spans="2:12" ht="15.75" customHeight="1">
      <c r="B18" s="903" t="s">
        <v>217</v>
      </c>
      <c r="C18" s="704">
        <v>0</v>
      </c>
      <c r="D18" s="705">
        <v>0</v>
      </c>
      <c r="E18" s="720">
        <v>0</v>
      </c>
      <c r="F18" s="721">
        <v>0</v>
      </c>
      <c r="G18" s="704"/>
      <c r="H18" s="707"/>
      <c r="I18" s="722">
        <v>0</v>
      </c>
      <c r="J18" s="723">
        <v>100</v>
      </c>
      <c r="K18" s="718"/>
      <c r="L18" s="712"/>
    </row>
    <row r="19" spans="2:12" ht="15.75" customHeight="1" thickBot="1">
      <c r="B19" s="904" t="s">
        <v>430</v>
      </c>
      <c r="C19" s="724">
        <v>8500</v>
      </c>
      <c r="D19" s="725">
        <v>0.05</v>
      </c>
      <c r="E19" s="726">
        <v>6000</v>
      </c>
      <c r="F19" s="727">
        <v>0.7854</v>
      </c>
      <c r="G19" s="724">
        <f>SUM(G7:G18)</f>
        <v>9100</v>
      </c>
      <c r="H19" s="728"/>
      <c r="I19" s="729">
        <v>0</v>
      </c>
      <c r="J19" s="730">
        <f>SUM(J7:J18)</f>
        <v>10310</v>
      </c>
      <c r="K19" s="731">
        <f>SUM(K7:K18)</f>
        <v>0</v>
      </c>
      <c r="L19" s="732"/>
    </row>
    <row r="20" spans="2:14" ht="21" customHeight="1" thickTop="1">
      <c r="B20" s="905"/>
      <c r="C20" s="1966" t="s">
        <v>742</v>
      </c>
      <c r="D20" s="1967"/>
      <c r="E20" s="1967"/>
      <c r="F20" s="1967"/>
      <c r="G20" s="1967"/>
      <c r="H20" s="1967"/>
      <c r="I20" s="1968" t="s">
        <v>743</v>
      </c>
      <c r="J20" s="1969"/>
      <c r="K20" s="1969"/>
      <c r="L20" s="1969"/>
      <c r="M20" s="1969"/>
      <c r="N20" s="1970"/>
    </row>
    <row r="21" spans="2:14" ht="15.75" customHeight="1">
      <c r="B21" s="1971" t="s">
        <v>740</v>
      </c>
      <c r="C21" s="1973" t="s">
        <v>56</v>
      </c>
      <c r="D21" s="1973"/>
      <c r="E21" s="1973" t="s">
        <v>57</v>
      </c>
      <c r="F21" s="1973"/>
      <c r="G21" s="1974" t="s">
        <v>58</v>
      </c>
      <c r="H21" s="1813"/>
      <c r="I21" s="1975" t="s">
        <v>57</v>
      </c>
      <c r="J21" s="1976"/>
      <c r="K21" s="1976"/>
      <c r="L21" s="1977" t="s">
        <v>58</v>
      </c>
      <c r="M21" s="1976"/>
      <c r="N21" s="1978"/>
    </row>
    <row r="22" spans="2:14" ht="28.5" customHeight="1">
      <c r="B22" s="1972"/>
      <c r="C22" s="696" t="s">
        <v>101</v>
      </c>
      <c r="D22" s="700" t="s">
        <v>741</v>
      </c>
      <c r="E22" s="696" t="s">
        <v>101</v>
      </c>
      <c r="F22" s="700" t="s">
        <v>741</v>
      </c>
      <c r="G22" s="700" t="s">
        <v>101</v>
      </c>
      <c r="H22" s="699" t="s">
        <v>741</v>
      </c>
      <c r="I22" s="733" t="s">
        <v>101</v>
      </c>
      <c r="J22" s="1979" t="s">
        <v>744</v>
      </c>
      <c r="K22" s="1979"/>
      <c r="L22" s="734" t="s">
        <v>101</v>
      </c>
      <c r="M22" s="1979" t="s">
        <v>744</v>
      </c>
      <c r="N22" s="1980"/>
    </row>
    <row r="23" spans="2:14" ht="12.75">
      <c r="B23" s="902" t="s">
        <v>206</v>
      </c>
      <c r="C23" s="735">
        <v>0</v>
      </c>
      <c r="D23" s="736">
        <v>0</v>
      </c>
      <c r="E23" s="737">
        <v>99500</v>
      </c>
      <c r="F23" s="738">
        <v>0.0009</v>
      </c>
      <c r="G23" s="906">
        <v>13000</v>
      </c>
      <c r="H23" s="739">
        <v>0.72</v>
      </c>
      <c r="I23" s="740" t="s">
        <v>152</v>
      </c>
      <c r="J23" s="1963" t="s">
        <v>152</v>
      </c>
      <c r="K23" s="1964"/>
      <c r="L23" s="741">
        <v>57250</v>
      </c>
      <c r="M23" s="1963">
        <v>1.39</v>
      </c>
      <c r="N23" s="1965"/>
    </row>
    <row r="24" spans="2:14" ht="12.75">
      <c r="B24" s="902" t="s">
        <v>207</v>
      </c>
      <c r="C24" s="742">
        <v>15000</v>
      </c>
      <c r="D24" s="736">
        <v>0.07</v>
      </c>
      <c r="E24" s="737">
        <v>68500</v>
      </c>
      <c r="F24" s="738">
        <v>0.0513</v>
      </c>
      <c r="G24" s="906">
        <v>8300</v>
      </c>
      <c r="H24" s="743">
        <v>1.3</v>
      </c>
      <c r="I24" s="740">
        <v>20000</v>
      </c>
      <c r="J24" s="1948">
        <v>0.6911</v>
      </c>
      <c r="K24" s="1949"/>
      <c r="L24" s="744">
        <v>0</v>
      </c>
      <c r="M24" s="1948" t="s">
        <v>152</v>
      </c>
      <c r="N24" s="1962"/>
    </row>
    <row r="25" spans="2:14" ht="12.75">
      <c r="B25" s="902" t="s">
        <v>208</v>
      </c>
      <c r="C25" s="742">
        <v>20000</v>
      </c>
      <c r="D25" s="736">
        <v>0.05</v>
      </c>
      <c r="E25" s="737">
        <v>19000</v>
      </c>
      <c r="F25" s="738">
        <v>0.1107</v>
      </c>
      <c r="G25" s="906">
        <v>35000</v>
      </c>
      <c r="H25" s="743">
        <v>0.22</v>
      </c>
      <c r="I25" s="740">
        <v>20000</v>
      </c>
      <c r="J25" s="1948">
        <v>0.67</v>
      </c>
      <c r="K25" s="1949"/>
      <c r="L25" s="744">
        <v>0</v>
      </c>
      <c r="M25" s="1948" t="s">
        <v>152</v>
      </c>
      <c r="N25" s="1962"/>
    </row>
    <row r="26" spans="2:14" ht="12.75">
      <c r="B26" s="902" t="s">
        <v>209</v>
      </c>
      <c r="C26" s="742">
        <v>0</v>
      </c>
      <c r="D26" s="736">
        <v>0</v>
      </c>
      <c r="E26" s="737">
        <v>11000</v>
      </c>
      <c r="F26" s="738">
        <v>0.0292</v>
      </c>
      <c r="G26" s="906">
        <v>20000</v>
      </c>
      <c r="H26" s="743">
        <v>0.21</v>
      </c>
      <c r="I26" s="745" t="s">
        <v>152</v>
      </c>
      <c r="J26" s="1952" t="s">
        <v>152</v>
      </c>
      <c r="K26" s="1953"/>
      <c r="L26" s="746">
        <v>100000</v>
      </c>
      <c r="M26" s="1960">
        <v>0.87</v>
      </c>
      <c r="N26" s="1961"/>
    </row>
    <row r="27" spans="2:14" ht="12.75">
      <c r="B27" s="902" t="s">
        <v>210</v>
      </c>
      <c r="C27" s="742">
        <v>29500</v>
      </c>
      <c r="D27" s="736">
        <v>0.0579</v>
      </c>
      <c r="E27" s="737">
        <v>22500</v>
      </c>
      <c r="F27" s="738">
        <v>0.053</v>
      </c>
      <c r="G27" s="906">
        <v>9000</v>
      </c>
      <c r="H27" s="743">
        <v>0.1269</v>
      </c>
      <c r="I27" s="747">
        <v>15000</v>
      </c>
      <c r="J27" s="1948">
        <v>0.21</v>
      </c>
      <c r="K27" s="1949"/>
      <c r="L27" s="748">
        <v>26150</v>
      </c>
      <c r="M27" s="1948">
        <v>1.08</v>
      </c>
      <c r="N27" s="1962"/>
    </row>
    <row r="28" spans="2:14" ht="12.75">
      <c r="B28" s="902" t="s">
        <v>211</v>
      </c>
      <c r="C28" s="742">
        <v>54000</v>
      </c>
      <c r="D28" s="736">
        <v>0.6801</v>
      </c>
      <c r="E28" s="737">
        <v>40000</v>
      </c>
      <c r="F28" s="738">
        <v>0.0114</v>
      </c>
      <c r="G28" s="906"/>
      <c r="H28" s="743"/>
      <c r="I28" s="747">
        <v>20000</v>
      </c>
      <c r="J28" s="1948">
        <v>0.2</v>
      </c>
      <c r="K28" s="1949"/>
      <c r="L28" s="748"/>
      <c r="M28" s="1950"/>
      <c r="N28" s="1951"/>
    </row>
    <row r="29" spans="2:14" ht="12.75">
      <c r="B29" s="902" t="s">
        <v>212</v>
      </c>
      <c r="C29" s="742">
        <v>58500</v>
      </c>
      <c r="D29" s="736">
        <v>0.3898</v>
      </c>
      <c r="E29" s="737">
        <v>9750</v>
      </c>
      <c r="F29" s="738">
        <v>0.1726</v>
      </c>
      <c r="G29" s="906"/>
      <c r="H29" s="743"/>
      <c r="I29" s="740">
        <v>5000</v>
      </c>
      <c r="J29" s="1948">
        <v>0.69</v>
      </c>
      <c r="K29" s="1949"/>
      <c r="L29" s="744"/>
      <c r="M29" s="1950"/>
      <c r="N29" s="1951"/>
    </row>
    <row r="30" spans="2:14" ht="12.75">
      <c r="B30" s="902" t="s">
        <v>213</v>
      </c>
      <c r="C30" s="742">
        <v>93000</v>
      </c>
      <c r="D30" s="736">
        <v>0.18154677419354842</v>
      </c>
      <c r="E30" s="737">
        <v>850</v>
      </c>
      <c r="F30" s="738">
        <v>0.3983</v>
      </c>
      <c r="G30" s="906"/>
      <c r="H30" s="743"/>
      <c r="I30" s="747">
        <v>5000</v>
      </c>
      <c r="J30" s="1948">
        <v>0.86</v>
      </c>
      <c r="K30" s="1949"/>
      <c r="L30" s="748"/>
      <c r="M30" s="1950"/>
      <c r="N30" s="1951"/>
    </row>
    <row r="31" spans="2:14" ht="12.75">
      <c r="B31" s="902" t="s">
        <v>214</v>
      </c>
      <c r="C31" s="742">
        <v>78000</v>
      </c>
      <c r="D31" s="736">
        <v>0.08</v>
      </c>
      <c r="E31" s="737">
        <v>2700</v>
      </c>
      <c r="F31" s="738">
        <v>0.0424</v>
      </c>
      <c r="G31" s="906"/>
      <c r="H31" s="743"/>
      <c r="I31" s="747">
        <v>10000</v>
      </c>
      <c r="J31" s="1948">
        <v>0.72</v>
      </c>
      <c r="K31" s="1949"/>
      <c r="L31" s="748"/>
      <c r="M31" s="1950"/>
      <c r="N31" s="1951"/>
    </row>
    <row r="32" spans="2:14" ht="12.75">
      <c r="B32" s="902" t="s">
        <v>215</v>
      </c>
      <c r="C32" s="742">
        <v>78000</v>
      </c>
      <c r="D32" s="736">
        <v>0.0459</v>
      </c>
      <c r="E32" s="737">
        <v>6000</v>
      </c>
      <c r="F32" s="738">
        <v>0.3192</v>
      </c>
      <c r="G32" s="906"/>
      <c r="H32" s="743"/>
      <c r="I32" s="747">
        <v>10000</v>
      </c>
      <c r="J32" s="1948">
        <v>0.79</v>
      </c>
      <c r="K32" s="1949"/>
      <c r="L32" s="748"/>
      <c r="M32" s="1950"/>
      <c r="N32" s="1951"/>
    </row>
    <row r="33" spans="2:14" ht="12.75">
      <c r="B33" s="902" t="s">
        <v>216</v>
      </c>
      <c r="C33" s="742">
        <v>97500</v>
      </c>
      <c r="D33" s="736">
        <v>0.041</v>
      </c>
      <c r="E33" s="737">
        <v>11000</v>
      </c>
      <c r="F33" s="738">
        <v>0.2581</v>
      </c>
      <c r="G33" s="907"/>
      <c r="H33" s="743"/>
      <c r="I33" s="745" t="s">
        <v>152</v>
      </c>
      <c r="J33" s="1952" t="s">
        <v>152</v>
      </c>
      <c r="K33" s="1953"/>
      <c r="L33" s="746"/>
      <c r="M33" s="1954"/>
      <c r="N33" s="1955"/>
    </row>
    <row r="34" spans="2:14" ht="12.75">
      <c r="B34" s="903" t="s">
        <v>217</v>
      </c>
      <c r="C34" s="749">
        <v>79000</v>
      </c>
      <c r="D34" s="736">
        <v>0.02</v>
      </c>
      <c r="E34" s="737">
        <v>25000</v>
      </c>
      <c r="F34" s="750">
        <v>0.0184</v>
      </c>
      <c r="G34" s="908"/>
      <c r="H34" s="751"/>
      <c r="I34" s="745">
        <v>50000</v>
      </c>
      <c r="J34" s="1956">
        <v>0.24</v>
      </c>
      <c r="K34" s="1957"/>
      <c r="L34" s="746"/>
      <c r="M34" s="1958"/>
      <c r="N34" s="1959"/>
    </row>
    <row r="35" spans="2:14" ht="13.5" thickBot="1">
      <c r="B35" s="904" t="s">
        <v>430</v>
      </c>
      <c r="C35" s="752">
        <v>602500</v>
      </c>
      <c r="D35" s="753">
        <v>0.16</v>
      </c>
      <c r="E35" s="754">
        <v>315800</v>
      </c>
      <c r="F35" s="755">
        <v>0.05</v>
      </c>
      <c r="G35" s="909">
        <f>SUM(G23:G34)</f>
        <v>85300</v>
      </c>
      <c r="H35" s="756"/>
      <c r="I35" s="757">
        <f>SUM(I23:I34)</f>
        <v>155000</v>
      </c>
      <c r="J35" s="1944">
        <v>0.45</v>
      </c>
      <c r="K35" s="1945"/>
      <c r="L35" s="758">
        <f>SUM(L23:L34)</f>
        <v>183400</v>
      </c>
      <c r="M35" s="1946"/>
      <c r="N35" s="1947"/>
    </row>
    <row r="36" ht="13.5" thickTop="1">
      <c r="B36" s="389" t="s">
        <v>745</v>
      </c>
    </row>
  </sheetData>
  <sheetProtection/>
  <mergeCells count="44">
    <mergeCell ref="B1:N1"/>
    <mergeCell ref="B2:N2"/>
    <mergeCell ref="C4:H4"/>
    <mergeCell ref="I4:K4"/>
    <mergeCell ref="B5:B6"/>
    <mergeCell ref="C5:D5"/>
    <mergeCell ref="E5:F5"/>
    <mergeCell ref="G5:H5"/>
    <mergeCell ref="C20:H20"/>
    <mergeCell ref="I20:N20"/>
    <mergeCell ref="B21:B22"/>
    <mergeCell ref="C21:D21"/>
    <mergeCell ref="E21:F21"/>
    <mergeCell ref="G21:H21"/>
    <mergeCell ref="I21:K21"/>
    <mergeCell ref="L21:N21"/>
    <mergeCell ref="J22:K22"/>
    <mergeCell ref="M22:N22"/>
    <mergeCell ref="J23:K23"/>
    <mergeCell ref="M23:N23"/>
    <mergeCell ref="J24:K24"/>
    <mergeCell ref="M24:N24"/>
    <mergeCell ref="J25:K25"/>
    <mergeCell ref="M25:N25"/>
    <mergeCell ref="J26:K26"/>
    <mergeCell ref="M26:N26"/>
    <mergeCell ref="J27:K27"/>
    <mergeCell ref="M27:N27"/>
    <mergeCell ref="J28:K28"/>
    <mergeCell ref="M28:N28"/>
    <mergeCell ref="J29:K29"/>
    <mergeCell ref="M29:N29"/>
    <mergeCell ref="J30:K30"/>
    <mergeCell ref="M30:N30"/>
    <mergeCell ref="J31:K31"/>
    <mergeCell ref="M31:N31"/>
    <mergeCell ref="J35:K35"/>
    <mergeCell ref="M35:N35"/>
    <mergeCell ref="J32:K32"/>
    <mergeCell ref="M32:N32"/>
    <mergeCell ref="J33:K33"/>
    <mergeCell ref="M33:N33"/>
    <mergeCell ref="J34:K34"/>
    <mergeCell ref="M34:N34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E9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1" sqref="A1:T1"/>
    </sheetView>
  </sheetViews>
  <sheetFormatPr defaultColWidth="9.140625" defaultRowHeight="15"/>
  <cols>
    <col min="1" max="1" width="11.57421875" style="388" bestFit="1" customWidth="1"/>
    <col min="2" max="2" width="9.00390625" style="388" hidden="1" customWidth="1"/>
    <col min="3" max="3" width="8.140625" style="388" hidden="1" customWidth="1"/>
    <col min="4" max="4" width="9.00390625" style="388" hidden="1" customWidth="1"/>
    <col min="5" max="20" width="10.7109375" style="388" customWidth="1"/>
    <col min="21" max="16384" width="9.140625" style="388" customWidth="1"/>
  </cols>
  <sheetData>
    <row r="1" spans="1:20" ht="12.75">
      <c r="A1" s="1981" t="s">
        <v>840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1"/>
      <c r="P1" s="1981"/>
      <c r="Q1" s="1981"/>
      <c r="R1" s="1981"/>
      <c r="S1" s="1981"/>
      <c r="T1" s="1981"/>
    </row>
    <row r="2" spans="1:20" ht="15.75">
      <c r="A2" s="1982" t="s">
        <v>43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  <c r="Q2" s="1982"/>
      <c r="R2" s="1982"/>
      <c r="S2" s="1982"/>
      <c r="T2" s="1982"/>
    </row>
    <row r="3" spans="1:4" ht="12.75" hidden="1">
      <c r="A3" s="1999" t="s">
        <v>789</v>
      </c>
      <c r="B3" s="1999"/>
      <c r="C3" s="1999"/>
      <c r="D3" s="1999"/>
    </row>
    <row r="4" spans="1:20" ht="13.5" thickBot="1">
      <c r="A4" s="910"/>
      <c r="B4" s="910"/>
      <c r="C4" s="910"/>
      <c r="D4" s="910"/>
      <c r="T4" s="911" t="s">
        <v>790</v>
      </c>
    </row>
    <row r="5" spans="1:20" s="417" customFormat="1" ht="16.5" customHeight="1" thickTop="1">
      <c r="A5" s="2000" t="s">
        <v>740</v>
      </c>
      <c r="B5" s="912"/>
      <c r="C5" s="912"/>
      <c r="D5" s="912"/>
      <c r="E5" s="2002" t="s">
        <v>782</v>
      </c>
      <c r="F5" s="2003"/>
      <c r="G5" s="2003"/>
      <c r="H5" s="2003"/>
      <c r="I5" s="2003"/>
      <c r="J5" s="2003"/>
      <c r="K5" s="2003"/>
      <c r="L5" s="2003"/>
      <c r="M5" s="2003"/>
      <c r="N5" s="2003"/>
      <c r="O5" s="2003"/>
      <c r="P5" s="2004"/>
      <c r="Q5" s="2005" t="s">
        <v>791</v>
      </c>
      <c r="R5" s="2003"/>
      <c r="S5" s="2003"/>
      <c r="T5" s="2004"/>
    </row>
    <row r="6" spans="1:20" s="417" customFormat="1" ht="16.5" customHeight="1">
      <c r="A6" s="2001"/>
      <c r="B6" s="2006" t="s">
        <v>783</v>
      </c>
      <c r="C6" s="2007"/>
      <c r="D6" s="2008"/>
      <c r="E6" s="2006" t="s">
        <v>57</v>
      </c>
      <c r="F6" s="2007"/>
      <c r="G6" s="2007"/>
      <c r="H6" s="2007"/>
      <c r="I6" s="2007"/>
      <c r="J6" s="2007"/>
      <c r="K6" s="2006" t="s">
        <v>58</v>
      </c>
      <c r="L6" s="2007"/>
      <c r="M6" s="2007"/>
      <c r="N6" s="2007"/>
      <c r="O6" s="2007"/>
      <c r="P6" s="2007"/>
      <c r="Q6" s="2009" t="s">
        <v>57</v>
      </c>
      <c r="R6" s="2010"/>
      <c r="S6" s="1992" t="s">
        <v>58</v>
      </c>
      <c r="T6" s="1993"/>
    </row>
    <row r="7" spans="1:20" s="417" customFormat="1" ht="26.25" customHeight="1">
      <c r="A7" s="2001"/>
      <c r="B7" s="913"/>
      <c r="C7" s="914"/>
      <c r="D7" s="915"/>
      <c r="E7" s="1996" t="s">
        <v>784</v>
      </c>
      <c r="F7" s="1997"/>
      <c r="G7" s="1996" t="s">
        <v>785</v>
      </c>
      <c r="H7" s="1997"/>
      <c r="I7" s="1998" t="s">
        <v>786</v>
      </c>
      <c r="J7" s="1998"/>
      <c r="K7" s="1996" t="s">
        <v>784</v>
      </c>
      <c r="L7" s="1997"/>
      <c r="M7" s="1996" t="s">
        <v>785</v>
      </c>
      <c r="N7" s="1997"/>
      <c r="O7" s="1998" t="s">
        <v>786</v>
      </c>
      <c r="P7" s="1998"/>
      <c r="Q7" s="2011"/>
      <c r="R7" s="2012"/>
      <c r="S7" s="1994"/>
      <c r="T7" s="1995"/>
    </row>
    <row r="8" spans="1:20" s="417" customFormat="1" ht="16.5" customHeight="1">
      <c r="A8" s="2001"/>
      <c r="B8" s="916" t="s">
        <v>784</v>
      </c>
      <c r="C8" s="917" t="s">
        <v>785</v>
      </c>
      <c r="D8" s="918" t="s">
        <v>786</v>
      </c>
      <c r="E8" s="919" t="s">
        <v>787</v>
      </c>
      <c r="F8" s="919" t="s">
        <v>788</v>
      </c>
      <c r="G8" s="919" t="s">
        <v>787</v>
      </c>
      <c r="H8" s="919" t="s">
        <v>788</v>
      </c>
      <c r="I8" s="919" t="s">
        <v>787</v>
      </c>
      <c r="J8" s="916" t="s">
        <v>788</v>
      </c>
      <c r="K8" s="919" t="s">
        <v>787</v>
      </c>
      <c r="L8" s="919" t="s">
        <v>788</v>
      </c>
      <c r="M8" s="920" t="s">
        <v>787</v>
      </c>
      <c r="N8" s="920" t="s">
        <v>788</v>
      </c>
      <c r="O8" s="919" t="s">
        <v>787</v>
      </c>
      <c r="P8" s="921" t="s">
        <v>788</v>
      </c>
      <c r="Q8" s="922" t="s">
        <v>791</v>
      </c>
      <c r="R8" s="923" t="s">
        <v>792</v>
      </c>
      <c r="S8" s="924" t="s">
        <v>791</v>
      </c>
      <c r="T8" s="925" t="s">
        <v>792</v>
      </c>
    </row>
    <row r="9" spans="1:20" s="417" customFormat="1" ht="16.5" customHeight="1">
      <c r="A9" s="902" t="s">
        <v>206</v>
      </c>
      <c r="B9" s="926">
        <v>735.39</v>
      </c>
      <c r="C9" s="927">
        <v>0</v>
      </c>
      <c r="D9" s="928">
        <v>735.39</v>
      </c>
      <c r="E9" s="854">
        <v>275.65</v>
      </c>
      <c r="F9" s="855">
        <v>26790.169</v>
      </c>
      <c r="G9" s="856">
        <v>0</v>
      </c>
      <c r="H9" s="857">
        <v>0</v>
      </c>
      <c r="I9" s="854">
        <v>275.65</v>
      </c>
      <c r="J9" s="855">
        <v>26790.169</v>
      </c>
      <c r="K9" s="855">
        <v>332.5</v>
      </c>
      <c r="L9" s="858">
        <v>34039.025</v>
      </c>
      <c r="M9" s="854">
        <v>0</v>
      </c>
      <c r="N9" s="854">
        <v>0</v>
      </c>
      <c r="O9" s="857">
        <f aca="true" t="shared" si="0" ref="O9:P11">K9-M9</f>
        <v>332.5</v>
      </c>
      <c r="P9" s="872">
        <f t="shared" si="0"/>
        <v>34039.025</v>
      </c>
      <c r="Q9" s="873">
        <v>12116.9</v>
      </c>
      <c r="R9" s="874">
        <v>200</v>
      </c>
      <c r="S9" s="875">
        <v>20502.489999999998</v>
      </c>
      <c r="T9" s="876">
        <v>320</v>
      </c>
    </row>
    <row r="10" spans="1:20" s="417" customFormat="1" ht="16.5" customHeight="1">
      <c r="A10" s="902" t="s">
        <v>207</v>
      </c>
      <c r="B10" s="926">
        <v>1337.1</v>
      </c>
      <c r="C10" s="927">
        <v>0</v>
      </c>
      <c r="D10" s="928">
        <v>1337.1</v>
      </c>
      <c r="E10" s="854">
        <v>195.875</v>
      </c>
      <c r="F10" s="855">
        <v>18986.87625</v>
      </c>
      <c r="G10" s="859">
        <v>0</v>
      </c>
      <c r="H10" s="860">
        <v>0</v>
      </c>
      <c r="I10" s="854">
        <v>195.875</v>
      </c>
      <c r="J10" s="855">
        <v>18986.87625</v>
      </c>
      <c r="K10" s="855">
        <v>376.9</v>
      </c>
      <c r="L10" s="854">
        <v>39886.57000000001</v>
      </c>
      <c r="M10" s="854">
        <v>0</v>
      </c>
      <c r="N10" s="855">
        <v>0</v>
      </c>
      <c r="O10" s="854">
        <f t="shared" si="0"/>
        <v>376.9</v>
      </c>
      <c r="P10" s="872">
        <f t="shared" si="0"/>
        <v>39886.57000000001</v>
      </c>
      <c r="Q10" s="873">
        <v>18189.19</v>
      </c>
      <c r="R10" s="874">
        <v>300</v>
      </c>
      <c r="S10" s="875">
        <v>14577.730000000001</v>
      </c>
      <c r="T10" s="876">
        <v>220</v>
      </c>
    </row>
    <row r="11" spans="1:20" s="417" customFormat="1" ht="16.5" customHeight="1">
      <c r="A11" s="902" t="s">
        <v>208</v>
      </c>
      <c r="B11" s="926">
        <v>3529.54</v>
      </c>
      <c r="C11" s="927">
        <v>0</v>
      </c>
      <c r="D11" s="928">
        <v>3529.54</v>
      </c>
      <c r="E11" s="854">
        <v>330.1</v>
      </c>
      <c r="F11" s="855">
        <v>26236.907749999995</v>
      </c>
      <c r="G11" s="859">
        <v>0</v>
      </c>
      <c r="H11" s="860">
        <v>0</v>
      </c>
      <c r="I11" s="854">
        <v>330.1</v>
      </c>
      <c r="J11" s="855">
        <v>26236.907749999995</v>
      </c>
      <c r="K11" s="855">
        <v>416.5</v>
      </c>
      <c r="L11" s="854">
        <v>43534.91575</v>
      </c>
      <c r="M11" s="854">
        <v>0</v>
      </c>
      <c r="N11" s="855">
        <v>0</v>
      </c>
      <c r="O11" s="854">
        <f t="shared" si="0"/>
        <v>416.5</v>
      </c>
      <c r="P11" s="872">
        <f t="shared" si="0"/>
        <v>43534.91575</v>
      </c>
      <c r="Q11" s="877">
        <v>21992.42</v>
      </c>
      <c r="R11" s="878">
        <v>360</v>
      </c>
      <c r="S11" s="879">
        <v>3920.35</v>
      </c>
      <c r="T11" s="880">
        <v>60</v>
      </c>
    </row>
    <row r="12" spans="1:20" s="417" customFormat="1" ht="16.5" customHeight="1">
      <c r="A12" s="902" t="s">
        <v>209</v>
      </c>
      <c r="B12" s="926">
        <v>2685.96</v>
      </c>
      <c r="C12" s="927">
        <v>0</v>
      </c>
      <c r="D12" s="928">
        <v>2685.96</v>
      </c>
      <c r="E12" s="854">
        <v>294.85</v>
      </c>
      <c r="F12" s="855">
        <v>28964.910999999996</v>
      </c>
      <c r="G12" s="859">
        <v>0</v>
      </c>
      <c r="H12" s="860">
        <v>0</v>
      </c>
      <c r="I12" s="854">
        <v>294.85</v>
      </c>
      <c r="J12" s="855">
        <v>28964.910999999996</v>
      </c>
      <c r="K12" s="855">
        <v>350.5</v>
      </c>
      <c r="L12" s="854">
        <v>36816.6</v>
      </c>
      <c r="M12" s="854">
        <v>0</v>
      </c>
      <c r="N12" s="855">
        <v>0</v>
      </c>
      <c r="O12" s="854">
        <f>K12-M12</f>
        <v>350.5</v>
      </c>
      <c r="P12" s="872">
        <f>L12-N12</f>
        <v>36816.6</v>
      </c>
      <c r="Q12" s="877">
        <v>19659.2</v>
      </c>
      <c r="R12" s="878">
        <v>320</v>
      </c>
      <c r="S12" s="879">
        <v>10494.960000000001</v>
      </c>
      <c r="T12" s="880">
        <v>160</v>
      </c>
    </row>
    <row r="13" spans="1:20" s="417" customFormat="1" ht="16.5" customHeight="1">
      <c r="A13" s="902" t="s">
        <v>210</v>
      </c>
      <c r="B13" s="926">
        <v>2257.5</v>
      </c>
      <c r="C13" s="927">
        <v>496.34</v>
      </c>
      <c r="D13" s="928">
        <v>1761.16</v>
      </c>
      <c r="E13" s="854">
        <v>309.275</v>
      </c>
      <c r="F13" s="855">
        <v>30642.332749999994</v>
      </c>
      <c r="G13" s="859">
        <v>0</v>
      </c>
      <c r="H13" s="860">
        <v>0</v>
      </c>
      <c r="I13" s="854">
        <v>309.275</v>
      </c>
      <c r="J13" s="855">
        <v>30642.332749999994</v>
      </c>
      <c r="K13" s="855">
        <v>399.75</v>
      </c>
      <c r="L13" s="854">
        <v>42556.17225</v>
      </c>
      <c r="M13" s="854">
        <v>0</v>
      </c>
      <c r="N13" s="855">
        <v>0</v>
      </c>
      <c r="O13" s="854">
        <f>K13-M13</f>
        <v>399.75</v>
      </c>
      <c r="P13" s="872">
        <f>L13-N13</f>
        <v>42556.17225</v>
      </c>
      <c r="Q13" s="877">
        <v>21053.61</v>
      </c>
      <c r="R13" s="878">
        <v>340</v>
      </c>
      <c r="S13" s="879">
        <v>22658.398</v>
      </c>
      <c r="T13" s="880">
        <v>340</v>
      </c>
    </row>
    <row r="14" spans="1:20" s="417" customFormat="1" ht="16.5" customHeight="1">
      <c r="A14" s="902" t="s">
        <v>211</v>
      </c>
      <c r="B14" s="926">
        <v>2901.58</v>
      </c>
      <c r="C14" s="927">
        <v>0</v>
      </c>
      <c r="D14" s="928">
        <v>2901.58</v>
      </c>
      <c r="E14" s="854">
        <v>252.99999999999994</v>
      </c>
      <c r="F14" s="855">
        <v>25574.157</v>
      </c>
      <c r="G14" s="859">
        <v>0</v>
      </c>
      <c r="H14" s="860">
        <v>0</v>
      </c>
      <c r="I14" s="854">
        <v>252.99999999999994</v>
      </c>
      <c r="J14" s="855">
        <v>25574.157</v>
      </c>
      <c r="K14" s="855"/>
      <c r="L14" s="854"/>
      <c r="M14" s="854"/>
      <c r="N14" s="854"/>
      <c r="O14" s="857"/>
      <c r="P14" s="872"/>
      <c r="Q14" s="877">
        <v>13923.11</v>
      </c>
      <c r="R14" s="878">
        <v>220</v>
      </c>
      <c r="S14" s="879"/>
      <c r="T14" s="880"/>
    </row>
    <row r="15" spans="1:20" s="417" customFormat="1" ht="16.5" customHeight="1">
      <c r="A15" s="902" t="s">
        <v>212</v>
      </c>
      <c r="B15" s="926">
        <v>1893.9</v>
      </c>
      <c r="C15" s="927">
        <v>0</v>
      </c>
      <c r="D15" s="928">
        <v>1893.9</v>
      </c>
      <c r="E15" s="861">
        <v>246.27499999999998</v>
      </c>
      <c r="F15" s="855">
        <v>24360.532000000003</v>
      </c>
      <c r="G15" s="859">
        <v>3.5</v>
      </c>
      <c r="H15" s="860">
        <v>346.64</v>
      </c>
      <c r="I15" s="854">
        <v>242.77499999999998</v>
      </c>
      <c r="J15" s="855">
        <v>24013.892000000003</v>
      </c>
      <c r="K15" s="855"/>
      <c r="L15" s="854"/>
      <c r="M15" s="854"/>
      <c r="N15" s="854"/>
      <c r="O15" s="857"/>
      <c r="P15" s="872"/>
      <c r="Q15" s="877">
        <v>22249.53</v>
      </c>
      <c r="R15" s="878">
        <v>360</v>
      </c>
      <c r="S15" s="879"/>
      <c r="T15" s="880"/>
    </row>
    <row r="16" spans="1:20" s="417" customFormat="1" ht="16.5" customHeight="1">
      <c r="A16" s="902" t="s">
        <v>213</v>
      </c>
      <c r="B16" s="926">
        <v>1962.72</v>
      </c>
      <c r="C16" s="927">
        <v>0</v>
      </c>
      <c r="D16" s="928">
        <v>1962.72</v>
      </c>
      <c r="E16" s="861">
        <v>320.42499999999995</v>
      </c>
      <c r="F16" s="855">
        <v>31916.139500000005</v>
      </c>
      <c r="G16" s="859">
        <v>0</v>
      </c>
      <c r="H16" s="860">
        <v>0</v>
      </c>
      <c r="I16" s="854">
        <v>320.42499999999995</v>
      </c>
      <c r="J16" s="855">
        <v>31916.139500000005</v>
      </c>
      <c r="K16" s="854"/>
      <c r="L16" s="854"/>
      <c r="M16" s="857"/>
      <c r="N16" s="854"/>
      <c r="O16" s="857"/>
      <c r="P16" s="872"/>
      <c r="Q16" s="877">
        <v>16188.29</v>
      </c>
      <c r="R16" s="878">
        <v>260</v>
      </c>
      <c r="S16" s="879"/>
      <c r="T16" s="880"/>
    </row>
    <row r="17" spans="1:20" s="417" customFormat="1" ht="16.5" customHeight="1">
      <c r="A17" s="902" t="s">
        <v>214</v>
      </c>
      <c r="B17" s="926">
        <v>2955.37</v>
      </c>
      <c r="C17" s="927">
        <v>0</v>
      </c>
      <c r="D17" s="928">
        <v>2955.37</v>
      </c>
      <c r="E17" s="862">
        <v>315.49600000000004</v>
      </c>
      <c r="F17" s="863">
        <v>31509.897270000005</v>
      </c>
      <c r="G17" s="859">
        <v>1.2</v>
      </c>
      <c r="H17" s="860">
        <v>115.548</v>
      </c>
      <c r="I17" s="854">
        <v>314.29600000000005</v>
      </c>
      <c r="J17" s="855">
        <v>31394.349270000006</v>
      </c>
      <c r="K17" s="848"/>
      <c r="L17" s="848"/>
      <c r="M17" s="857"/>
      <c r="N17" s="854"/>
      <c r="O17" s="857"/>
      <c r="P17" s="872"/>
      <c r="Q17" s="881">
        <v>18723.1</v>
      </c>
      <c r="R17" s="882">
        <v>300</v>
      </c>
      <c r="S17" s="879"/>
      <c r="T17" s="880"/>
    </row>
    <row r="18" spans="1:20" s="417" customFormat="1" ht="16.5" customHeight="1">
      <c r="A18" s="902" t="s">
        <v>215</v>
      </c>
      <c r="B18" s="926">
        <v>1971.17</v>
      </c>
      <c r="C18" s="927">
        <v>408.86</v>
      </c>
      <c r="D18" s="928">
        <v>1562.31</v>
      </c>
      <c r="E18" s="862">
        <v>546.425</v>
      </c>
      <c r="F18" s="863">
        <v>55403.839250000005</v>
      </c>
      <c r="G18" s="859">
        <v>2.66</v>
      </c>
      <c r="H18" s="860">
        <v>269.6708</v>
      </c>
      <c r="I18" s="854">
        <v>543.765</v>
      </c>
      <c r="J18" s="855">
        <v>55134.168450000005</v>
      </c>
      <c r="K18" s="855"/>
      <c r="L18" s="854"/>
      <c r="M18" s="857"/>
      <c r="N18" s="854"/>
      <c r="O18" s="857"/>
      <c r="P18" s="872"/>
      <c r="Q18" s="881">
        <v>13888.34</v>
      </c>
      <c r="R18" s="882">
        <v>220</v>
      </c>
      <c r="S18" s="879"/>
      <c r="T18" s="880"/>
    </row>
    <row r="19" spans="1:20" s="417" customFormat="1" ht="16.5" customHeight="1">
      <c r="A19" s="902" t="s">
        <v>216</v>
      </c>
      <c r="B19" s="926">
        <v>4584.48</v>
      </c>
      <c r="C19" s="927">
        <v>0</v>
      </c>
      <c r="D19" s="928">
        <v>4584.48</v>
      </c>
      <c r="E19" s="854">
        <v>539.5499999999998</v>
      </c>
      <c r="F19" s="855">
        <v>55104.4935</v>
      </c>
      <c r="G19" s="859">
        <v>0</v>
      </c>
      <c r="H19" s="860">
        <v>0</v>
      </c>
      <c r="I19" s="854">
        <v>539.5499999999998</v>
      </c>
      <c r="J19" s="855">
        <v>55104.4935</v>
      </c>
      <c r="K19" s="855"/>
      <c r="L19" s="854"/>
      <c r="M19" s="857"/>
      <c r="N19" s="854"/>
      <c r="O19" s="857"/>
      <c r="P19" s="872"/>
      <c r="Q19" s="877">
        <v>19177.47</v>
      </c>
      <c r="R19" s="878">
        <v>300</v>
      </c>
      <c r="S19" s="879"/>
      <c r="T19" s="880"/>
    </row>
    <row r="20" spans="1:20" s="417" customFormat="1" ht="16.5" customHeight="1">
      <c r="A20" s="903" t="s">
        <v>217</v>
      </c>
      <c r="B20" s="929">
        <v>3337.29</v>
      </c>
      <c r="C20" s="930">
        <v>1132.25</v>
      </c>
      <c r="D20" s="928">
        <v>2205.04</v>
      </c>
      <c r="E20" s="864">
        <v>416.34499999999997</v>
      </c>
      <c r="F20" s="865">
        <v>42365.126749999996</v>
      </c>
      <c r="G20" s="866">
        <v>4</v>
      </c>
      <c r="H20" s="860">
        <v>407.44</v>
      </c>
      <c r="I20" s="864">
        <v>412.34499999999997</v>
      </c>
      <c r="J20" s="867">
        <v>41957.68674999999</v>
      </c>
      <c r="K20" s="865"/>
      <c r="L20" s="864"/>
      <c r="M20" s="854"/>
      <c r="N20" s="854"/>
      <c r="O20" s="857"/>
      <c r="P20" s="872"/>
      <c r="Q20" s="883">
        <v>20395.289999999997</v>
      </c>
      <c r="R20" s="884">
        <v>320</v>
      </c>
      <c r="S20" s="885"/>
      <c r="T20" s="886"/>
    </row>
    <row r="21" spans="1:20" s="417" customFormat="1" ht="16.5" customHeight="1" thickBot="1">
      <c r="A21" s="931" t="s">
        <v>430</v>
      </c>
      <c r="B21" s="932">
        <v>30152</v>
      </c>
      <c r="C21" s="933">
        <v>2037.45</v>
      </c>
      <c r="D21" s="934">
        <v>28114.55</v>
      </c>
      <c r="E21" s="868">
        <v>4043.2659999999996</v>
      </c>
      <c r="F21" s="868">
        <v>397855.38202</v>
      </c>
      <c r="G21" s="869">
        <v>11.36</v>
      </c>
      <c r="H21" s="869">
        <v>1139.2988</v>
      </c>
      <c r="I21" s="870">
        <v>4031.9059999999995</v>
      </c>
      <c r="J21" s="871">
        <v>396716.08322000003</v>
      </c>
      <c r="K21" s="868">
        <f aca="true" t="shared" si="1" ref="K21:P21">SUM(K9:K20)</f>
        <v>1876.15</v>
      </c>
      <c r="L21" s="869">
        <f t="shared" si="1"/>
        <v>196833.283</v>
      </c>
      <c r="M21" s="869">
        <f t="shared" si="1"/>
        <v>0</v>
      </c>
      <c r="N21" s="869">
        <f t="shared" si="1"/>
        <v>0</v>
      </c>
      <c r="O21" s="868">
        <f t="shared" si="1"/>
        <v>1876.15</v>
      </c>
      <c r="P21" s="887">
        <f t="shared" si="1"/>
        <v>196833.283</v>
      </c>
      <c r="Q21" s="888">
        <v>217556.45</v>
      </c>
      <c r="R21" s="889">
        <v>3500</v>
      </c>
      <c r="S21" s="890">
        <f>SUM(S9:S20)</f>
        <v>72153.928</v>
      </c>
      <c r="T21" s="891">
        <f>SUM(T9:T20)</f>
        <v>1100</v>
      </c>
    </row>
    <row r="22" s="417" customFormat="1" ht="16.5" customHeight="1" thickTop="1"/>
    <row r="23" spans="9:19" s="417" customFormat="1" ht="16.5" customHeight="1">
      <c r="I23" s="935"/>
      <c r="J23" s="935"/>
      <c r="K23" s="936"/>
      <c r="L23" s="936"/>
      <c r="M23" s="935"/>
      <c r="N23" s="935"/>
      <c r="O23" s="935"/>
      <c r="P23" s="935"/>
      <c r="Q23" s="935"/>
      <c r="R23" s="935"/>
      <c r="S23" s="418"/>
    </row>
    <row r="24" spans="11:17" ht="12.75">
      <c r="K24" s="937"/>
      <c r="L24" s="937"/>
      <c r="Q24" s="584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1" sqref="A1:I1"/>
    </sheetView>
  </sheetViews>
  <sheetFormatPr defaultColWidth="9.140625" defaultRowHeight="15"/>
  <cols>
    <col min="1" max="1" width="15.00390625" style="225" customWidth="1"/>
    <col min="2" max="2" width="11.140625" style="225" customWidth="1"/>
    <col min="3" max="5" width="13.140625" style="225" customWidth="1"/>
    <col min="6" max="6" width="11.00390625" style="225" customWidth="1"/>
    <col min="7" max="7" width="12.28125" style="225" customWidth="1"/>
    <col min="8" max="8" width="12.140625" style="225" customWidth="1"/>
    <col min="9" max="9" width="10.7109375" style="225" bestFit="1" customWidth="1"/>
    <col min="10" max="10" width="10.7109375" style="225" customWidth="1"/>
    <col min="11" max="11" width="10.00390625" style="225" customWidth="1"/>
    <col min="12" max="12" width="10.28125" style="225" customWidth="1"/>
    <col min="13" max="13" width="9.8515625" style="225" customWidth="1"/>
    <col min="14" max="14" width="9.140625" style="225" customWidth="1"/>
    <col min="15" max="15" width="11.8515625" style="225" bestFit="1" customWidth="1"/>
    <col min="16" max="16384" width="9.140625" style="225" customWidth="1"/>
  </cols>
  <sheetData>
    <row r="1" spans="1:13" ht="12.75">
      <c r="A1" s="1981" t="s">
        <v>746</v>
      </c>
      <c r="B1" s="1981"/>
      <c r="C1" s="1981"/>
      <c r="D1" s="1981"/>
      <c r="E1" s="1981"/>
      <c r="F1" s="1981"/>
      <c r="G1" s="1981"/>
      <c r="H1" s="1981"/>
      <c r="I1" s="1981"/>
      <c r="J1" s="938"/>
      <c r="K1" s="938"/>
      <c r="L1" s="1981"/>
      <c r="M1" s="1981"/>
    </row>
    <row r="2" spans="1:13" ht="12.75" customHeight="1" hidden="1">
      <c r="A2" s="1982" t="s">
        <v>804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</row>
    <row r="3" spans="1:13" ht="15.75" customHeight="1" hidden="1">
      <c r="A3" s="1981" t="s">
        <v>805</v>
      </c>
      <c r="B3" s="1981"/>
      <c r="C3" s="1981"/>
      <c r="D3" s="1981"/>
      <c r="E3" s="1981"/>
      <c r="F3" s="1981"/>
      <c r="G3" s="1981"/>
      <c r="H3" s="1981"/>
      <c r="I3" s="1981"/>
      <c r="J3" s="1981"/>
      <c r="K3" s="1981"/>
      <c r="L3" s="1981"/>
      <c r="M3" s="1981"/>
    </row>
    <row r="4" spans="1:13" ht="15.75" customHeight="1" hidden="1">
      <c r="A4" s="1982"/>
      <c r="B4" s="1982"/>
      <c r="C4" s="1982"/>
      <c r="D4" s="1982"/>
      <c r="E4" s="1982"/>
      <c r="F4" s="1982"/>
      <c r="G4" s="1982"/>
      <c r="H4" s="1982"/>
      <c r="I4" s="1982"/>
      <c r="J4" s="1982"/>
      <c r="K4" s="1982"/>
      <c r="L4" s="1982"/>
      <c r="M4" s="1982"/>
    </row>
    <row r="5" spans="1:13" ht="15.75" customHeight="1" hidden="1">
      <c r="A5" s="1981"/>
      <c r="B5" s="1981"/>
      <c r="C5" s="1981"/>
      <c r="D5" s="1981"/>
      <c r="E5" s="1981"/>
      <c r="F5" s="1981"/>
      <c r="G5" s="1981"/>
      <c r="H5" s="1981"/>
      <c r="I5" s="1981"/>
      <c r="J5" s="1981"/>
      <c r="K5" s="1981"/>
      <c r="L5" s="1981"/>
      <c r="M5" s="1981"/>
    </row>
    <row r="6" spans="1:13" ht="12.75" customHeight="1" hidden="1">
      <c r="A6" s="1982"/>
      <c r="B6" s="1982"/>
      <c r="C6" s="1982"/>
      <c r="D6" s="1982"/>
      <c r="E6" s="1982"/>
      <c r="F6" s="1982"/>
      <c r="G6" s="1982"/>
      <c r="H6" s="1982"/>
      <c r="I6" s="1982"/>
      <c r="J6" s="1982"/>
      <c r="K6" s="1982"/>
      <c r="L6" s="1982"/>
      <c r="M6" s="1982" t="s">
        <v>76</v>
      </c>
    </row>
    <row r="7" spans="1:13" ht="13.5" customHeight="1" hidden="1" thickTop="1">
      <c r="A7" s="1981" t="s">
        <v>806</v>
      </c>
      <c r="B7" s="1981"/>
      <c r="C7" s="1981"/>
      <c r="D7" s="1981"/>
      <c r="E7" s="1981"/>
      <c r="F7" s="1981"/>
      <c r="G7" s="1981"/>
      <c r="H7" s="1981"/>
      <c r="I7" s="1981"/>
      <c r="J7" s="1981"/>
      <c r="K7" s="1981"/>
      <c r="L7" s="1981"/>
      <c r="M7" s="1981"/>
    </row>
    <row r="8" spans="1:13" ht="12.75" customHeight="1" hidden="1">
      <c r="A8" s="900"/>
      <c r="B8" s="900" t="s">
        <v>774</v>
      </c>
      <c r="C8" s="900"/>
      <c r="D8" s="900"/>
      <c r="E8" s="900"/>
      <c r="F8" s="900" t="s">
        <v>775</v>
      </c>
      <c r="G8" s="900"/>
      <c r="H8" s="900" t="s">
        <v>776</v>
      </c>
      <c r="I8" s="900"/>
      <c r="J8" s="900" t="s">
        <v>777</v>
      </c>
      <c r="K8" s="900"/>
      <c r="L8" s="1982" t="s">
        <v>430</v>
      </c>
      <c r="M8" s="1982"/>
    </row>
    <row r="9" spans="1:13" ht="12.75" customHeight="1" hidden="1">
      <c r="A9" s="1981"/>
      <c r="B9" s="1981" t="s">
        <v>101</v>
      </c>
      <c r="C9" s="1981" t="s">
        <v>778</v>
      </c>
      <c r="D9" s="1981"/>
      <c r="E9" s="1981"/>
      <c r="F9" s="1981" t="s">
        <v>101</v>
      </c>
      <c r="G9" s="1981" t="s">
        <v>778</v>
      </c>
      <c r="H9" s="1981" t="s">
        <v>101</v>
      </c>
      <c r="I9" s="1981" t="s">
        <v>778</v>
      </c>
      <c r="J9" s="1981" t="s">
        <v>101</v>
      </c>
      <c r="K9" s="1981" t="s">
        <v>778</v>
      </c>
      <c r="L9" s="1981" t="s">
        <v>101</v>
      </c>
      <c r="M9" s="1981" t="s">
        <v>778</v>
      </c>
    </row>
    <row r="10" spans="1:15" ht="12.75" customHeight="1" hidden="1">
      <c r="A10" s="1982" t="s">
        <v>807</v>
      </c>
      <c r="B10" s="1982">
        <v>2971.95</v>
      </c>
      <c r="C10" s="1982">
        <v>1.52</v>
      </c>
      <c r="D10" s="1982"/>
      <c r="E10" s="1982"/>
      <c r="F10" s="1982" t="s">
        <v>152</v>
      </c>
      <c r="G10" s="1982" t="s">
        <v>152</v>
      </c>
      <c r="H10" s="1982">
        <v>1376.9</v>
      </c>
      <c r="I10" s="1982">
        <v>12.87</v>
      </c>
      <c r="J10" s="1982">
        <v>748.61</v>
      </c>
      <c r="K10" s="1982">
        <v>15.66</v>
      </c>
      <c r="L10" s="1982">
        <v>13804.33</v>
      </c>
      <c r="M10" s="1982">
        <v>4.13</v>
      </c>
      <c r="O10" s="898" t="e">
        <f>#REF!+B10+#REF!+H10+J10</f>
        <v>#REF!</v>
      </c>
    </row>
    <row r="11" spans="1:15" ht="12.75" customHeight="1" hidden="1">
      <c r="A11" s="1981" t="s">
        <v>808</v>
      </c>
      <c r="B11" s="1981"/>
      <c r="C11" s="1981"/>
      <c r="D11" s="1981"/>
      <c r="E11" s="1981"/>
      <c r="F11" s="1981"/>
      <c r="G11" s="1981"/>
      <c r="H11" s="1981"/>
      <c r="I11" s="1981"/>
      <c r="J11" s="1981"/>
      <c r="K11" s="1981"/>
      <c r="L11" s="1981"/>
      <c r="M11" s="1981"/>
      <c r="O11" s="225" t="e">
        <f>#REF!*#REF!+B10*C10+#REF!*#REF!+H10*I10+J10*K10</f>
        <v>#REF!</v>
      </c>
    </row>
    <row r="12" spans="1:15" ht="12.75" customHeight="1" hidden="1">
      <c r="A12" s="1982" t="s">
        <v>809</v>
      </c>
      <c r="B12" s="1982"/>
      <c r="C12" s="1982"/>
      <c r="D12" s="1982"/>
      <c r="E12" s="1982"/>
      <c r="F12" s="1982"/>
      <c r="G12" s="1982"/>
      <c r="H12" s="1982"/>
      <c r="I12" s="1982"/>
      <c r="J12" s="1982"/>
      <c r="K12" s="1982"/>
      <c r="L12" s="1982"/>
      <c r="M12" s="1982"/>
      <c r="O12" s="898" t="e">
        <f>O11/O10</f>
        <v>#REF!</v>
      </c>
    </row>
    <row r="13" spans="1:13" ht="12.75" customHeight="1" hidden="1">
      <c r="A13" s="1981" t="s">
        <v>810</v>
      </c>
      <c r="B13" s="1981"/>
      <c r="C13" s="1981"/>
      <c r="D13" s="1981"/>
      <c r="E13" s="1981"/>
      <c r="F13" s="1981"/>
      <c r="G13" s="1981"/>
      <c r="H13" s="1981"/>
      <c r="I13" s="1981"/>
      <c r="J13" s="1981"/>
      <c r="K13" s="1981"/>
      <c r="L13" s="1981"/>
      <c r="M13" s="1981"/>
    </row>
    <row r="14" spans="1:13" ht="12.75" customHeight="1" hidden="1">
      <c r="A14" s="1982" t="s">
        <v>811</v>
      </c>
      <c r="B14" s="1982"/>
      <c r="C14" s="1982"/>
      <c r="D14" s="1982"/>
      <c r="E14" s="1982"/>
      <c r="F14" s="1982"/>
      <c r="G14" s="1982"/>
      <c r="H14" s="1982"/>
      <c r="I14" s="1982"/>
      <c r="J14" s="1982"/>
      <c r="K14" s="1982"/>
      <c r="L14" s="1982"/>
      <c r="M14" s="1982"/>
    </row>
    <row r="15" spans="1:13" ht="12.75" customHeight="1" hidden="1">
      <c r="A15" s="1981" t="s">
        <v>812</v>
      </c>
      <c r="B15" s="1981"/>
      <c r="C15" s="1981"/>
      <c r="D15" s="1981"/>
      <c r="E15" s="1981"/>
      <c r="F15" s="1981"/>
      <c r="G15" s="1981"/>
      <c r="H15" s="1981"/>
      <c r="I15" s="1981"/>
      <c r="J15" s="1981"/>
      <c r="K15" s="1981"/>
      <c r="L15" s="1981"/>
      <c r="M15" s="1981"/>
    </row>
    <row r="16" spans="1:13" ht="12.75" customHeight="1" hidden="1">
      <c r="A16" s="1982" t="s">
        <v>813</v>
      </c>
      <c r="B16" s="1982"/>
      <c r="C16" s="1982"/>
      <c r="D16" s="1982"/>
      <c r="E16" s="1982"/>
      <c r="F16" s="1982"/>
      <c r="G16" s="1982"/>
      <c r="H16" s="1982"/>
      <c r="I16" s="1982"/>
      <c r="J16" s="1982"/>
      <c r="K16" s="1982"/>
      <c r="L16" s="1982"/>
      <c r="M16" s="1982"/>
    </row>
    <row r="17" spans="1:13" ht="12.75" customHeight="1" hidden="1">
      <c r="A17" s="1981" t="s">
        <v>814</v>
      </c>
      <c r="B17" s="1981"/>
      <c r="C17" s="1981"/>
      <c r="D17" s="1981"/>
      <c r="E17" s="1981"/>
      <c r="F17" s="1981"/>
      <c r="G17" s="1981"/>
      <c r="H17" s="1981"/>
      <c r="I17" s="1981"/>
      <c r="J17" s="1981"/>
      <c r="K17" s="1981"/>
      <c r="L17" s="1981"/>
      <c r="M17" s="1981"/>
    </row>
    <row r="18" spans="1:13" ht="12.75" customHeight="1" hidden="1">
      <c r="A18" s="1982" t="s">
        <v>815</v>
      </c>
      <c r="B18" s="1982"/>
      <c r="C18" s="1982"/>
      <c r="D18" s="1982"/>
      <c r="E18" s="1982"/>
      <c r="F18" s="1982"/>
      <c r="G18" s="1982"/>
      <c r="H18" s="1982"/>
      <c r="I18" s="1982"/>
      <c r="J18" s="1982"/>
      <c r="K18" s="1982"/>
      <c r="L18" s="1982"/>
      <c r="M18" s="1982"/>
    </row>
    <row r="19" spans="1:13" ht="12.75" customHeight="1" hidden="1">
      <c r="A19" s="1981" t="s">
        <v>816</v>
      </c>
      <c r="B19" s="1981"/>
      <c r="C19" s="1981"/>
      <c r="D19" s="1981"/>
      <c r="E19" s="1981"/>
      <c r="F19" s="1981"/>
      <c r="G19" s="1981"/>
      <c r="H19" s="1981"/>
      <c r="I19" s="1981"/>
      <c r="J19" s="1981"/>
      <c r="K19" s="1981"/>
      <c r="L19" s="1981"/>
      <c r="M19" s="1981"/>
    </row>
    <row r="20" spans="1:13" ht="12.75" customHeight="1" hidden="1">
      <c r="A20" s="1982" t="s">
        <v>817</v>
      </c>
      <c r="B20" s="1982"/>
      <c r="C20" s="1982"/>
      <c r="D20" s="1982"/>
      <c r="E20" s="1982"/>
      <c r="F20" s="1982"/>
      <c r="G20" s="1982"/>
      <c r="H20" s="1982"/>
      <c r="I20" s="1982"/>
      <c r="J20" s="1982"/>
      <c r="K20" s="1982"/>
      <c r="L20" s="1982"/>
      <c r="M20" s="1982"/>
    </row>
    <row r="21" spans="1:13" ht="12.75" customHeight="1" hidden="1">
      <c r="A21" s="1981" t="s">
        <v>818</v>
      </c>
      <c r="B21" s="1981"/>
      <c r="C21" s="1981"/>
      <c r="D21" s="1981"/>
      <c r="E21" s="1981"/>
      <c r="F21" s="1981"/>
      <c r="G21" s="1981"/>
      <c r="H21" s="1981"/>
      <c r="I21" s="1981"/>
      <c r="J21" s="1981"/>
      <c r="K21" s="1981"/>
      <c r="L21" s="1981"/>
      <c r="M21" s="1981"/>
    </row>
    <row r="22" spans="1:13" ht="13.5" customHeight="1" hidden="1" thickBot="1">
      <c r="A22" s="1982" t="s">
        <v>819</v>
      </c>
      <c r="B22" s="1982"/>
      <c r="C22" s="1982"/>
      <c r="D22" s="1982"/>
      <c r="E22" s="1982"/>
      <c r="F22" s="1982"/>
      <c r="G22" s="1982"/>
      <c r="H22" s="1982"/>
      <c r="I22" s="1982"/>
      <c r="J22" s="1982"/>
      <c r="K22" s="1982"/>
      <c r="L22" s="1982"/>
      <c r="M22" s="1982"/>
    </row>
    <row r="23" spans="1:13" ht="12.75" customHeight="1" hidden="1">
      <c r="A23" s="1981"/>
      <c r="B23" s="1981"/>
      <c r="C23" s="1981"/>
      <c r="D23" s="1981"/>
      <c r="E23" s="1981"/>
      <c r="F23" s="1981"/>
      <c r="G23" s="1981"/>
      <c r="H23" s="1981"/>
      <c r="I23" s="1981"/>
      <c r="J23" s="1981"/>
      <c r="K23" s="1981"/>
      <c r="L23" s="1981"/>
      <c r="M23" s="1981"/>
    </row>
    <row r="24" spans="1:13" ht="12.75" customHeight="1" hidden="1">
      <c r="A24" s="1982" t="s">
        <v>820</v>
      </c>
      <c r="B24" s="1982"/>
      <c r="C24" s="1982"/>
      <c r="D24" s="1982"/>
      <c r="E24" s="1982"/>
      <c r="F24" s="1982"/>
      <c r="G24" s="1982"/>
      <c r="H24" s="1982"/>
      <c r="I24" s="1982"/>
      <c r="J24" s="1982"/>
      <c r="K24" s="1982"/>
      <c r="L24" s="1982"/>
      <c r="M24" s="1982"/>
    </row>
    <row r="25" spans="1:13" ht="12.75">
      <c r="A25" s="1981" t="s">
        <v>45</v>
      </c>
      <c r="B25" s="1981"/>
      <c r="C25" s="1981"/>
      <c r="D25" s="1981"/>
      <c r="E25" s="1981"/>
      <c r="F25" s="1981"/>
      <c r="G25" s="1981"/>
      <c r="H25" s="1981"/>
      <c r="I25" s="1981"/>
      <c r="J25" s="938"/>
      <c r="K25" s="938"/>
      <c r="L25" s="1981"/>
      <c r="M25" s="1981"/>
    </row>
    <row r="26" spans="1:9" ht="13.5" thickBot="1">
      <c r="A26" s="837"/>
      <c r="B26" s="837"/>
      <c r="C26" s="837"/>
      <c r="D26" s="837"/>
      <c r="E26" s="837"/>
      <c r="F26" s="837"/>
      <c r="G26" s="837"/>
      <c r="H26" s="2013" t="s">
        <v>76</v>
      </c>
      <c r="I26" s="2013"/>
    </row>
    <row r="27" spans="1:9" ht="16.5" thickTop="1">
      <c r="A27" s="2014" t="s">
        <v>740</v>
      </c>
      <c r="B27" s="2015" t="s">
        <v>779</v>
      </c>
      <c r="C27" s="2015"/>
      <c r="D27" s="2015"/>
      <c r="E27" s="2016"/>
      <c r="F27" s="2015" t="s">
        <v>780</v>
      </c>
      <c r="G27" s="2015"/>
      <c r="H27" s="2015"/>
      <c r="I27" s="2016"/>
    </row>
    <row r="28" spans="1:9" ht="12.75">
      <c r="A28" s="1971"/>
      <c r="B28" s="1813" t="s">
        <v>57</v>
      </c>
      <c r="C28" s="2017"/>
      <c r="D28" s="1990" t="s">
        <v>58</v>
      </c>
      <c r="E28" s="1814"/>
      <c r="F28" s="2018" t="s">
        <v>57</v>
      </c>
      <c r="G28" s="2019"/>
      <c r="H28" s="2020" t="s">
        <v>58</v>
      </c>
      <c r="I28" s="2021"/>
    </row>
    <row r="29" spans="1:10" ht="12.75">
      <c r="A29" s="1972"/>
      <c r="B29" s="838" t="s">
        <v>101</v>
      </c>
      <c r="C29" s="839" t="s">
        <v>781</v>
      </c>
      <c r="D29" s="840" t="s">
        <v>101</v>
      </c>
      <c r="E29" s="841" t="s">
        <v>781</v>
      </c>
      <c r="F29" s="838" t="s">
        <v>101</v>
      </c>
      <c r="G29" s="842" t="s">
        <v>781</v>
      </c>
      <c r="H29" s="838" t="s">
        <v>101</v>
      </c>
      <c r="I29" s="841" t="s">
        <v>781</v>
      </c>
      <c r="J29" s="47"/>
    </row>
    <row r="30" spans="1:10" ht="12.75">
      <c r="A30" s="939" t="s">
        <v>206</v>
      </c>
      <c r="B30" s="843">
        <v>4183.63</v>
      </c>
      <c r="C30" s="844">
        <v>0.15</v>
      </c>
      <c r="D30" s="843">
        <v>54163.06</v>
      </c>
      <c r="E30" s="845">
        <v>0.7392803128066334</v>
      </c>
      <c r="F30" s="846">
        <v>13110.36</v>
      </c>
      <c r="G30" s="847">
        <v>2.5</v>
      </c>
      <c r="H30" s="848">
        <v>10386.87</v>
      </c>
      <c r="I30" s="849">
        <v>3.09</v>
      </c>
      <c r="J30" s="850"/>
    </row>
    <row r="31" spans="1:10" ht="12.75">
      <c r="A31" s="939" t="s">
        <v>207</v>
      </c>
      <c r="B31" s="843">
        <v>16785.21</v>
      </c>
      <c r="C31" s="844">
        <v>0.17</v>
      </c>
      <c r="D31" s="843">
        <v>87216.62</v>
      </c>
      <c r="E31" s="845">
        <v>1.45</v>
      </c>
      <c r="F31" s="846">
        <v>11316.23</v>
      </c>
      <c r="G31" s="847">
        <v>2.3</v>
      </c>
      <c r="H31" s="848">
        <v>3614.8099999999995</v>
      </c>
      <c r="I31" s="849">
        <v>2.71</v>
      </c>
      <c r="J31" s="850"/>
    </row>
    <row r="32" spans="1:10" ht="12.75">
      <c r="A32" s="939" t="s">
        <v>208</v>
      </c>
      <c r="B32" s="851">
        <v>59148.29</v>
      </c>
      <c r="C32" s="844">
        <v>1.03</v>
      </c>
      <c r="D32" s="843">
        <v>44212.16</v>
      </c>
      <c r="E32" s="845">
        <v>0.64</v>
      </c>
      <c r="F32" s="852">
        <v>15610.65</v>
      </c>
      <c r="G32" s="847">
        <v>2.55</v>
      </c>
      <c r="H32" s="848">
        <v>4310.22</v>
      </c>
      <c r="I32" s="849">
        <v>2.1</v>
      </c>
      <c r="J32" s="850"/>
    </row>
    <row r="33" spans="1:9" ht="12.75">
      <c r="A33" s="939" t="s">
        <v>209</v>
      </c>
      <c r="B33" s="851">
        <v>46623.9</v>
      </c>
      <c r="C33" s="844">
        <v>0.42</v>
      </c>
      <c r="D33" s="843">
        <v>45909.37</v>
      </c>
      <c r="E33" s="845">
        <v>0.36</v>
      </c>
      <c r="F33" s="852">
        <v>21289.8</v>
      </c>
      <c r="G33" s="847">
        <v>2.41</v>
      </c>
      <c r="H33" s="848">
        <v>5389.099999999999</v>
      </c>
      <c r="I33" s="849">
        <v>1.49</v>
      </c>
    </row>
    <row r="34" spans="1:9" ht="12.75">
      <c r="A34" s="939" t="s">
        <v>210</v>
      </c>
      <c r="B34" s="851">
        <v>13937.5</v>
      </c>
      <c r="C34" s="844">
        <v>0.15</v>
      </c>
      <c r="D34" s="843">
        <v>86020.75</v>
      </c>
      <c r="E34" s="845">
        <v>0.82</v>
      </c>
      <c r="F34" s="851">
        <v>20484.52</v>
      </c>
      <c r="G34" s="847">
        <v>2.48</v>
      </c>
      <c r="H34" s="848">
        <v>7079.22</v>
      </c>
      <c r="I34" s="849">
        <v>1.5</v>
      </c>
    </row>
    <row r="35" spans="1:9" ht="12.75">
      <c r="A35" s="939" t="s">
        <v>211</v>
      </c>
      <c r="B35" s="851">
        <v>11820.02</v>
      </c>
      <c r="C35" s="844">
        <v>0.15</v>
      </c>
      <c r="D35" s="843"/>
      <c r="E35" s="845"/>
      <c r="F35" s="851">
        <v>14851.03</v>
      </c>
      <c r="G35" s="847">
        <v>2.51</v>
      </c>
      <c r="H35" s="848"/>
      <c r="I35" s="849"/>
    </row>
    <row r="36" spans="1:9" ht="12.75">
      <c r="A36" s="939" t="s">
        <v>212</v>
      </c>
      <c r="B36" s="851">
        <v>60027.97</v>
      </c>
      <c r="C36" s="844">
        <v>2.23</v>
      </c>
      <c r="D36" s="843"/>
      <c r="E36" s="845"/>
      <c r="F36" s="851">
        <v>15211</v>
      </c>
      <c r="G36" s="847">
        <v>2.97</v>
      </c>
      <c r="H36" s="853"/>
      <c r="I36" s="849"/>
    </row>
    <row r="37" spans="1:9" ht="12.75">
      <c r="A37" s="939" t="s">
        <v>213</v>
      </c>
      <c r="B37" s="940">
        <v>62774.45</v>
      </c>
      <c r="C37" s="844">
        <v>1.8</v>
      </c>
      <c r="D37" s="843"/>
      <c r="E37" s="845"/>
      <c r="F37" s="851">
        <v>23015.72</v>
      </c>
      <c r="G37" s="847">
        <v>4.06</v>
      </c>
      <c r="H37" s="853"/>
      <c r="I37" s="849"/>
    </row>
    <row r="38" spans="1:9" ht="12.75">
      <c r="A38" s="939" t="s">
        <v>214</v>
      </c>
      <c r="B38" s="940">
        <v>54194.88</v>
      </c>
      <c r="C38" s="844">
        <v>0.64</v>
      </c>
      <c r="D38" s="843"/>
      <c r="E38" s="845"/>
      <c r="F38" s="940">
        <v>28246.99</v>
      </c>
      <c r="G38" s="941">
        <v>3.87</v>
      </c>
      <c r="H38" s="853"/>
      <c r="I38" s="849"/>
    </row>
    <row r="39" spans="1:9" ht="12.75">
      <c r="A39" s="939" t="s">
        <v>215</v>
      </c>
      <c r="B39" s="940">
        <v>16825.09</v>
      </c>
      <c r="C39" s="844">
        <v>0.44</v>
      </c>
      <c r="D39" s="843"/>
      <c r="E39" s="845"/>
      <c r="F39" s="940">
        <v>23179.48</v>
      </c>
      <c r="G39" s="941">
        <v>3.91</v>
      </c>
      <c r="H39" s="853"/>
      <c r="I39" s="849"/>
    </row>
    <row r="40" spans="1:9" ht="12.75">
      <c r="A40" s="939" t="s">
        <v>216</v>
      </c>
      <c r="B40" s="940">
        <v>9422.01</v>
      </c>
      <c r="C40" s="844">
        <v>0.24</v>
      </c>
      <c r="D40" s="843"/>
      <c r="E40" s="845"/>
      <c r="F40" s="940">
        <v>21499.75</v>
      </c>
      <c r="G40" s="941">
        <v>3.86</v>
      </c>
      <c r="H40" s="853"/>
      <c r="I40" s="849"/>
    </row>
    <row r="41" spans="1:9" ht="12.75">
      <c r="A41" s="942" t="s">
        <v>217</v>
      </c>
      <c r="B41" s="943">
        <v>18957.46</v>
      </c>
      <c r="C41" s="944">
        <v>1.01</v>
      </c>
      <c r="D41" s="945"/>
      <c r="E41" s="946"/>
      <c r="F41" s="943">
        <v>19093.25</v>
      </c>
      <c r="G41" s="947">
        <v>3.89</v>
      </c>
      <c r="H41" s="853"/>
      <c r="I41" s="849"/>
    </row>
    <row r="42" spans="1:9" ht="13.5" thickBot="1">
      <c r="A42" s="948" t="s">
        <v>430</v>
      </c>
      <c r="B42" s="949">
        <f>SUM(B30:B41)</f>
        <v>374700.41000000003</v>
      </c>
      <c r="C42" s="950">
        <v>0.21811313787794637</v>
      </c>
      <c r="D42" s="951">
        <f>SUM(D30:D41)</f>
        <v>317521.95999999996</v>
      </c>
      <c r="E42" s="952"/>
      <c r="F42" s="953">
        <f>SUM(F30:F41)</f>
        <v>226908.78</v>
      </c>
      <c r="G42" s="954">
        <v>3.23</v>
      </c>
      <c r="H42" s="955">
        <f>SUM(H30:H41)</f>
        <v>30780.22</v>
      </c>
      <c r="I42" s="952"/>
    </row>
    <row r="43" ht="13.5" thickTop="1">
      <c r="A43" s="831" t="s">
        <v>821</v>
      </c>
    </row>
    <row r="44" ht="12.75">
      <c r="A44" s="831"/>
    </row>
    <row r="48" ht="12.75">
      <c r="B48" s="898"/>
    </row>
  </sheetData>
  <sheetProtection/>
  <mergeCells count="57">
    <mergeCell ref="A1:I1"/>
    <mergeCell ref="L1:M1"/>
    <mergeCell ref="A2:K2"/>
    <mergeCell ref="L2:M2"/>
    <mergeCell ref="A3:K3"/>
    <mergeCell ref="L3:M3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0:K10"/>
    <mergeCell ref="L10:M10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zoomScalePageLayoutView="0" workbookViewId="0" topLeftCell="A1">
      <pane xSplit="3" ySplit="70" topLeftCell="D71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N86" sqref="AN86"/>
    </sheetView>
  </sheetViews>
  <sheetFormatPr defaultColWidth="9.140625" defaultRowHeight="15"/>
  <cols>
    <col min="1" max="1" width="3.140625" style="824" customWidth="1"/>
    <col min="2" max="2" width="2.7109375" style="824" customWidth="1"/>
    <col min="3" max="3" width="41.57421875" style="824" customWidth="1"/>
    <col min="4" max="4" width="5.421875" style="824" hidden="1" customWidth="1"/>
    <col min="5" max="5" width="12.00390625" style="824" hidden="1" customWidth="1"/>
    <col min="6" max="6" width="12.28125" style="824" customWidth="1"/>
    <col min="7" max="7" width="9.8515625" style="824" hidden="1" customWidth="1"/>
    <col min="8" max="8" width="11.00390625" style="824" customWidth="1"/>
    <col min="9" max="9" width="10.421875" style="824" hidden="1" customWidth="1"/>
    <col min="10" max="11" width="0" style="824" hidden="1" customWidth="1"/>
    <col min="12" max="12" width="9.140625" style="824" hidden="1" customWidth="1"/>
    <col min="13" max="13" width="0" style="824" hidden="1" customWidth="1"/>
    <col min="14" max="15" width="9.57421875" style="824" hidden="1" customWidth="1"/>
    <col min="16" max="19" width="9.140625" style="824" hidden="1" customWidth="1"/>
    <col min="20" max="20" width="9.140625" style="824" customWidth="1"/>
    <col min="21" max="21" width="11.00390625" style="824" hidden="1" customWidth="1"/>
    <col min="22" max="24" width="9.140625" style="824" hidden="1" customWidth="1"/>
    <col min="25" max="25" width="9.140625" style="824" customWidth="1"/>
    <col min="26" max="26" width="9.140625" style="824" hidden="1" customWidth="1"/>
    <col min="27" max="31" width="9.57421875" style="824" hidden="1" customWidth="1"/>
    <col min="32" max="37" width="9.57421875" style="824" bestFit="1" customWidth="1"/>
    <col min="38" max="16384" width="9.140625" style="824" customWidth="1"/>
  </cols>
  <sheetData>
    <row r="1" spans="1:3" ht="12.75" customHeight="1" hidden="1">
      <c r="A1" s="2033" t="s">
        <v>793</v>
      </c>
      <c r="B1" s="2033"/>
      <c r="C1" s="2033"/>
    </row>
    <row r="2" spans="1:3" ht="12.75" customHeight="1" hidden="1">
      <c r="A2" s="2033" t="s">
        <v>794</v>
      </c>
      <c r="B2" s="2033"/>
      <c r="C2" s="2033"/>
    </row>
    <row r="3" spans="1:3" ht="12.75" customHeight="1" hidden="1">
      <c r="A3" s="2033" t="s">
        <v>795</v>
      </c>
      <c r="B3" s="2033"/>
      <c r="C3" s="2033"/>
    </row>
    <row r="4" spans="1:3" ht="5.25" customHeight="1" hidden="1">
      <c r="A4" s="823"/>
      <c r="B4" s="823"/>
      <c r="C4" s="823"/>
    </row>
    <row r="5" spans="1:3" ht="12.75" customHeight="1" hidden="1">
      <c r="A5" s="2033" t="s">
        <v>46</v>
      </c>
      <c r="B5" s="2033"/>
      <c r="C5" s="2033"/>
    </row>
    <row r="6" spans="1:3" ht="12.75" customHeight="1" hidden="1">
      <c r="A6" s="2033" t="s">
        <v>796</v>
      </c>
      <c r="B6" s="2033"/>
      <c r="C6" s="2033"/>
    </row>
    <row r="7" spans="1:3" ht="5.25" customHeight="1" hidden="1">
      <c r="A7" s="825"/>
      <c r="B7" s="825"/>
      <c r="C7" s="825"/>
    </row>
    <row r="8" spans="1:3" s="826" customFormat="1" ht="12.75" customHeight="1" hidden="1">
      <c r="A8" s="2034" t="s">
        <v>797</v>
      </c>
      <c r="B8" s="2035"/>
      <c r="C8" s="2036"/>
    </row>
    <row r="9" spans="1:3" s="826" customFormat="1" ht="12.75" customHeight="1" hidden="1">
      <c r="A9" s="2023" t="s">
        <v>798</v>
      </c>
      <c r="B9" s="2024"/>
      <c r="C9" s="2025"/>
    </row>
    <row r="10" spans="1:3" ht="12.75" hidden="1">
      <c r="A10" s="893" t="s">
        <v>799</v>
      </c>
      <c r="B10" s="827"/>
      <c r="C10" s="828"/>
    </row>
    <row r="11" spans="1:3" ht="12.75" hidden="1">
      <c r="A11" s="894"/>
      <c r="B11" s="829" t="s">
        <v>753</v>
      </c>
      <c r="C11" s="830"/>
    </row>
    <row r="12" spans="1:3" ht="12.75" hidden="1">
      <c r="A12" s="895"/>
      <c r="B12" s="829" t="s">
        <v>754</v>
      </c>
      <c r="C12" s="830"/>
    </row>
    <row r="13" spans="1:3" ht="12.75" hidden="1">
      <c r="A13" s="895"/>
      <c r="B13" s="829" t="s">
        <v>755</v>
      </c>
      <c r="C13" s="830"/>
    </row>
    <row r="14" spans="1:3" ht="12.75" hidden="1">
      <c r="A14" s="895"/>
      <c r="B14" s="829" t="s">
        <v>756</v>
      </c>
      <c r="C14" s="830"/>
    </row>
    <row r="15" spans="1:3" ht="12.75" hidden="1">
      <c r="A15" s="895"/>
      <c r="B15" s="831" t="s">
        <v>757</v>
      </c>
      <c r="C15" s="830"/>
    </row>
    <row r="16" spans="1:3" ht="12.75" hidden="1">
      <c r="A16" s="895"/>
      <c r="B16" s="831" t="s">
        <v>758</v>
      </c>
      <c r="C16" s="830"/>
    </row>
    <row r="17" spans="1:3" ht="7.5" customHeight="1" hidden="1">
      <c r="A17" s="896"/>
      <c r="B17" s="832"/>
      <c r="C17" s="833"/>
    </row>
    <row r="18" spans="1:3" ht="12.75" hidden="1">
      <c r="A18" s="894" t="s">
        <v>800</v>
      </c>
      <c r="B18" s="831"/>
      <c r="C18" s="830"/>
    </row>
    <row r="19" spans="1:3" ht="12.75" hidden="1">
      <c r="A19" s="894"/>
      <c r="B19" s="831" t="s">
        <v>759</v>
      </c>
      <c r="C19" s="830"/>
    </row>
    <row r="20" spans="1:3" ht="12.75" hidden="1">
      <c r="A20" s="895"/>
      <c r="B20" s="831" t="s">
        <v>760</v>
      </c>
      <c r="C20" s="830"/>
    </row>
    <row r="21" spans="1:3" ht="12.75" hidden="1">
      <c r="A21" s="895"/>
      <c r="B21" s="829" t="s">
        <v>761</v>
      </c>
      <c r="C21" s="830"/>
    </row>
    <row r="22" spans="1:3" ht="12.75" hidden="1">
      <c r="A22" s="897" t="s">
        <v>801</v>
      </c>
      <c r="B22" s="834"/>
      <c r="C22" s="835"/>
    </row>
    <row r="23" spans="1:3" ht="12.75" hidden="1">
      <c r="A23" s="894" t="s">
        <v>802</v>
      </c>
      <c r="B23" s="831"/>
      <c r="C23" s="830"/>
    </row>
    <row r="24" spans="1:3" ht="12.75" hidden="1">
      <c r="A24" s="895"/>
      <c r="B24" s="836" t="s">
        <v>762</v>
      </c>
      <c r="C24" s="830"/>
    </row>
    <row r="25" spans="1:3" ht="12.75" hidden="1">
      <c r="A25" s="895"/>
      <c r="B25" s="831" t="s">
        <v>763</v>
      </c>
      <c r="C25" s="830"/>
    </row>
    <row r="26" spans="1:3" ht="12.75" hidden="1">
      <c r="A26" s="895"/>
      <c r="B26" s="831" t="s">
        <v>764</v>
      </c>
      <c r="C26" s="830"/>
    </row>
    <row r="27" spans="1:3" ht="12.75" hidden="1">
      <c r="A27" s="895"/>
      <c r="B27" s="831"/>
      <c r="C27" s="830" t="s">
        <v>765</v>
      </c>
    </row>
    <row r="28" spans="1:3" ht="12.75" hidden="1">
      <c r="A28" s="895"/>
      <c r="B28" s="831"/>
      <c r="C28" s="830" t="s">
        <v>766</v>
      </c>
    </row>
    <row r="29" spans="1:3" ht="12.75" hidden="1">
      <c r="A29" s="895"/>
      <c r="B29" s="831"/>
      <c r="C29" s="830" t="s">
        <v>767</v>
      </c>
    </row>
    <row r="30" spans="1:3" ht="12.75" hidden="1">
      <c r="A30" s="895"/>
      <c r="B30" s="831"/>
      <c r="C30" s="830" t="s">
        <v>768</v>
      </c>
    </row>
    <row r="31" spans="1:3" ht="12.75" hidden="1">
      <c r="A31" s="895"/>
      <c r="B31" s="831"/>
      <c r="C31" s="830" t="s">
        <v>769</v>
      </c>
    </row>
    <row r="32" spans="1:3" ht="7.5" customHeight="1" hidden="1">
      <c r="A32" s="895"/>
      <c r="B32" s="831"/>
      <c r="C32" s="830"/>
    </row>
    <row r="33" spans="1:3" ht="12.75" hidden="1">
      <c r="A33" s="895"/>
      <c r="B33" s="836" t="s">
        <v>770</v>
      </c>
      <c r="C33" s="830"/>
    </row>
    <row r="34" spans="1:3" ht="12.75" hidden="1">
      <c r="A34" s="895"/>
      <c r="B34" s="831" t="s">
        <v>771</v>
      </c>
      <c r="C34" s="830"/>
    </row>
    <row r="35" spans="1:3" ht="12.75" hidden="1">
      <c r="A35" s="895"/>
      <c r="B35" s="829" t="s">
        <v>772</v>
      </c>
      <c r="C35" s="830"/>
    </row>
    <row r="36" spans="1:3" ht="12.75" hidden="1">
      <c r="A36" s="895"/>
      <c r="B36" s="829" t="s">
        <v>773</v>
      </c>
      <c r="C36" s="830"/>
    </row>
    <row r="37" spans="1:3" ht="12.75" hidden="1">
      <c r="A37" s="895"/>
      <c r="B37" s="829" t="s">
        <v>822</v>
      </c>
      <c r="C37" s="830"/>
    </row>
    <row r="38" spans="1:3" ht="12.75" hidden="1">
      <c r="A38" s="895"/>
      <c r="B38" s="829" t="s">
        <v>823</v>
      </c>
      <c r="C38" s="830"/>
    </row>
    <row r="39" spans="1:3" ht="7.5" customHeight="1" hidden="1">
      <c r="A39" s="896"/>
      <c r="B39" s="956"/>
      <c r="C39" s="833"/>
    </row>
    <row r="40" spans="1:3" s="960" customFormat="1" ht="12.75" hidden="1">
      <c r="A40" s="957"/>
      <c r="B40" s="958" t="s">
        <v>824</v>
      </c>
      <c r="C40" s="959"/>
    </row>
    <row r="41" spans="1:3" ht="12.75" hidden="1">
      <c r="A41" s="825" t="s">
        <v>825</v>
      </c>
      <c r="B41" s="831"/>
      <c r="C41" s="831"/>
    </row>
    <row r="42" spans="1:3" ht="12.75" hidden="1">
      <c r="A42" s="825"/>
      <c r="B42" s="831" t="s">
        <v>826</v>
      </c>
      <c r="C42" s="831"/>
    </row>
    <row r="43" spans="1:3" ht="12.75" hidden="1">
      <c r="A43" s="825"/>
      <c r="B43" s="831" t="s">
        <v>827</v>
      </c>
      <c r="C43" s="831"/>
    </row>
    <row r="44" spans="1:3" ht="12.75" hidden="1">
      <c r="A44" s="825"/>
      <c r="B44" s="831" t="s">
        <v>828</v>
      </c>
      <c r="C44" s="831"/>
    </row>
    <row r="45" spans="1:3" ht="12.75" hidden="1">
      <c r="A45" s="825"/>
      <c r="B45" s="831" t="s">
        <v>829</v>
      </c>
      <c r="C45" s="831"/>
    </row>
    <row r="46" spans="1:3" ht="12.75" hidden="1">
      <c r="A46" s="825"/>
      <c r="B46" s="831"/>
      <c r="C46" s="831"/>
    </row>
    <row r="47" spans="1:3" ht="12.75" hidden="1">
      <c r="A47" s="825" t="s">
        <v>830</v>
      </c>
      <c r="B47" s="831" t="s">
        <v>831</v>
      </c>
      <c r="C47" s="831"/>
    </row>
    <row r="48" spans="1:3" ht="12.75" hidden="1">
      <c r="A48" s="825"/>
      <c r="B48" s="831"/>
      <c r="C48" s="831" t="s">
        <v>762</v>
      </c>
    </row>
    <row r="49" spans="1:3" ht="12.75" hidden="1">
      <c r="A49" s="825"/>
      <c r="B49" s="831"/>
      <c r="C49" s="831" t="s">
        <v>764</v>
      </c>
    </row>
    <row r="50" spans="1:3" ht="12.75" hidden="1">
      <c r="A50" s="825"/>
      <c r="B50" s="831"/>
      <c r="C50" s="961" t="s">
        <v>766</v>
      </c>
    </row>
    <row r="51" spans="1:3" ht="12.75" hidden="1">
      <c r="A51" s="825"/>
      <c r="B51" s="831"/>
      <c r="C51" s="961" t="s">
        <v>767</v>
      </c>
    </row>
    <row r="52" spans="1:3" ht="12.75" hidden="1">
      <c r="A52" s="825"/>
      <c r="B52" s="831"/>
      <c r="C52" s="961" t="s">
        <v>768</v>
      </c>
    </row>
    <row r="53" spans="1:3" ht="12.75" hidden="1">
      <c r="A53" s="825"/>
      <c r="B53" s="831"/>
      <c r="C53" s="961" t="s">
        <v>832</v>
      </c>
    </row>
    <row r="54" spans="1:3" ht="12.75" hidden="1">
      <c r="A54" s="825"/>
      <c r="B54" s="831"/>
      <c r="C54" s="961" t="s">
        <v>833</v>
      </c>
    </row>
    <row r="55" spans="1:3" ht="12.75" hidden="1">
      <c r="A55" s="825"/>
      <c r="B55" s="831"/>
      <c r="C55" s="961" t="s">
        <v>834</v>
      </c>
    </row>
    <row r="56" spans="1:3" ht="12.75" hidden="1">
      <c r="A56" s="825"/>
      <c r="B56" s="831"/>
      <c r="C56" s="961" t="s">
        <v>835</v>
      </c>
    </row>
    <row r="57" spans="1:3" ht="12.75" hidden="1">
      <c r="A57" s="825"/>
      <c r="B57" s="831"/>
      <c r="C57" s="831" t="s">
        <v>770</v>
      </c>
    </row>
    <row r="58" spans="1:3" ht="12.75" hidden="1">
      <c r="A58" s="825"/>
      <c r="B58" s="831"/>
      <c r="C58" s="831" t="s">
        <v>771</v>
      </c>
    </row>
    <row r="59" spans="1:3" ht="12.75" hidden="1">
      <c r="A59" s="825"/>
      <c r="B59" s="831"/>
      <c r="C59" s="962" t="s">
        <v>836</v>
      </c>
    </row>
    <row r="60" spans="1:3" ht="12.75" hidden="1">
      <c r="A60" s="825"/>
      <c r="B60" s="831"/>
      <c r="C60" s="962" t="s">
        <v>837</v>
      </c>
    </row>
    <row r="61" spans="1:3" ht="12.75" hidden="1">
      <c r="A61" s="825"/>
      <c r="B61" s="831"/>
      <c r="C61" s="829" t="s">
        <v>822</v>
      </c>
    </row>
    <row r="62" spans="1:3" ht="12.75" hidden="1">
      <c r="A62" s="825"/>
      <c r="B62" s="831"/>
      <c r="C62" s="829"/>
    </row>
    <row r="63" spans="1:3" ht="12.75" hidden="1">
      <c r="A63" s="963" t="s">
        <v>838</v>
      </c>
      <c r="B63" s="831"/>
      <c r="C63" s="831"/>
    </row>
    <row r="64" spans="1:3" ht="12.75" hidden="1">
      <c r="A64" s="963" t="s">
        <v>839</v>
      </c>
      <c r="B64" s="831"/>
      <c r="C64" s="831"/>
    </row>
    <row r="65" spans="2:3" ht="12.75" hidden="1">
      <c r="B65" s="964"/>
      <c r="C65" s="964"/>
    </row>
    <row r="66" spans="1:33" ht="15.75" customHeight="1">
      <c r="A66" s="2026" t="s">
        <v>1269</v>
      </c>
      <c r="B66" s="2026"/>
      <c r="C66" s="2026"/>
      <c r="D66" s="2026"/>
      <c r="E66" s="2026"/>
      <c r="F66" s="2026"/>
      <c r="G66" s="2026"/>
      <c r="H66" s="2026"/>
      <c r="I66" s="2026"/>
      <c r="J66" s="2026"/>
      <c r="K66" s="2026"/>
      <c r="L66" s="2026"/>
      <c r="M66" s="2026"/>
      <c r="N66" s="2026"/>
      <c r="O66" s="2026"/>
      <c r="P66" s="2026"/>
      <c r="Q66" s="2026"/>
      <c r="R66" s="2026"/>
      <c r="S66" s="2026"/>
      <c r="T66" s="2026"/>
      <c r="U66" s="2026"/>
      <c r="V66" s="2026"/>
      <c r="W66" s="2026"/>
      <c r="X66" s="2026"/>
      <c r="Y66" s="2026"/>
      <c r="Z66" s="2026"/>
      <c r="AA66" s="2026"/>
      <c r="AB66" s="2026"/>
      <c r="AC66" s="2026"/>
      <c r="AD66" s="2026"/>
      <c r="AE66" s="2026"/>
      <c r="AF66" s="2026"/>
      <c r="AG66" s="2026"/>
    </row>
    <row r="67" spans="1:33" ht="15.75">
      <c r="A67" s="2027" t="s">
        <v>46</v>
      </c>
      <c r="B67" s="2027"/>
      <c r="C67" s="2027"/>
      <c r="D67" s="2027"/>
      <c r="E67" s="2027"/>
      <c r="F67" s="2027"/>
      <c r="G67" s="2027"/>
      <c r="H67" s="2027"/>
      <c r="I67" s="2027"/>
      <c r="J67" s="2027"/>
      <c r="K67" s="2027"/>
      <c r="L67" s="2027"/>
      <c r="M67" s="2027"/>
      <c r="N67" s="2027"/>
      <c r="O67" s="2027"/>
      <c r="P67" s="2027"/>
      <c r="Q67" s="2027"/>
      <c r="R67" s="2027"/>
      <c r="S67" s="2027"/>
      <c r="T67" s="2027"/>
      <c r="U67" s="2027"/>
      <c r="V67" s="2027"/>
      <c r="W67" s="2027"/>
      <c r="X67" s="2027"/>
      <c r="Y67" s="2027"/>
      <c r="Z67" s="2027"/>
      <c r="AA67" s="2027"/>
      <c r="AB67" s="2027"/>
      <c r="AC67" s="2027"/>
      <c r="AD67" s="2027"/>
      <c r="AE67" s="2027"/>
      <c r="AF67" s="2027"/>
      <c r="AG67" s="2027"/>
    </row>
    <row r="68" spans="1:33" ht="13.5" thickBot="1">
      <c r="A68" s="965"/>
      <c r="B68" s="965"/>
      <c r="C68" s="965"/>
      <c r="D68" s="965"/>
      <c r="E68" s="965"/>
      <c r="F68" s="965"/>
      <c r="G68" s="965"/>
      <c r="H68" s="965"/>
      <c r="I68" s="965"/>
      <c r="J68" s="965"/>
      <c r="K68" s="965"/>
      <c r="L68" s="965"/>
      <c r="M68" s="965"/>
      <c r="N68" s="965"/>
      <c r="O68" s="965"/>
      <c r="Z68" s="966"/>
      <c r="AA68" s="966"/>
      <c r="AB68" s="966"/>
      <c r="AC68" s="966"/>
      <c r="AF68" s="2028" t="s">
        <v>796</v>
      </c>
      <c r="AG68" s="2028"/>
    </row>
    <row r="69" spans="1:37" ht="12.75" customHeight="1" thickTop="1">
      <c r="A69" s="2029" t="s">
        <v>797</v>
      </c>
      <c r="B69" s="2030"/>
      <c r="C69" s="2030"/>
      <c r="D69" s="967">
        <v>2010</v>
      </c>
      <c r="E69" s="967">
        <v>2011</v>
      </c>
      <c r="F69" s="967">
        <v>2012</v>
      </c>
      <c r="G69" s="968">
        <v>2013</v>
      </c>
      <c r="H69" s="968">
        <v>2013</v>
      </c>
      <c r="I69" s="968">
        <v>2013</v>
      </c>
      <c r="J69" s="968">
        <v>2013</v>
      </c>
      <c r="K69" s="968">
        <v>2013</v>
      </c>
      <c r="L69" s="968">
        <v>2013</v>
      </c>
      <c r="M69" s="968">
        <v>2013</v>
      </c>
      <c r="N69" s="968">
        <v>2014</v>
      </c>
      <c r="O69" s="968">
        <v>2014</v>
      </c>
      <c r="P69" s="968">
        <v>2014</v>
      </c>
      <c r="Q69" s="968">
        <v>2014</v>
      </c>
      <c r="R69" s="968">
        <v>2014</v>
      </c>
      <c r="S69" s="968">
        <v>2014</v>
      </c>
      <c r="T69" s="968">
        <v>2014</v>
      </c>
      <c r="U69" s="968">
        <v>2014</v>
      </c>
      <c r="V69" s="968">
        <v>2014</v>
      </c>
      <c r="W69" s="968">
        <v>2014</v>
      </c>
      <c r="X69" s="968">
        <v>2014</v>
      </c>
      <c r="Y69" s="968">
        <v>2014</v>
      </c>
      <c r="Z69" s="968">
        <v>2015</v>
      </c>
      <c r="AA69" s="968">
        <v>2015</v>
      </c>
      <c r="AB69" s="968">
        <v>2015</v>
      </c>
      <c r="AC69" s="968">
        <v>2015</v>
      </c>
      <c r="AD69" s="968">
        <v>2015</v>
      </c>
      <c r="AE69" s="968">
        <v>2015</v>
      </c>
      <c r="AF69" s="968">
        <v>2015</v>
      </c>
      <c r="AG69" s="968">
        <v>2015</v>
      </c>
      <c r="AH69" s="968">
        <v>2015</v>
      </c>
      <c r="AI69" s="968">
        <v>2015</v>
      </c>
      <c r="AJ69" s="968">
        <v>2015</v>
      </c>
      <c r="AK69" s="969">
        <v>2015</v>
      </c>
    </row>
    <row r="70" spans="1:37" ht="12.75">
      <c r="A70" s="2031" t="s">
        <v>740</v>
      </c>
      <c r="B70" s="2032"/>
      <c r="C70" s="2032"/>
      <c r="D70" s="970" t="s">
        <v>841</v>
      </c>
      <c r="E70" s="970" t="s">
        <v>841</v>
      </c>
      <c r="F70" s="970" t="s">
        <v>841</v>
      </c>
      <c r="G70" s="970" t="s">
        <v>842</v>
      </c>
      <c r="H70" s="970" t="s">
        <v>841</v>
      </c>
      <c r="I70" s="970" t="s">
        <v>843</v>
      </c>
      <c r="J70" s="970" t="s">
        <v>844</v>
      </c>
      <c r="K70" s="970" t="s">
        <v>845</v>
      </c>
      <c r="L70" s="970" t="s">
        <v>846</v>
      </c>
      <c r="M70" s="970" t="s">
        <v>299</v>
      </c>
      <c r="N70" s="970" t="s">
        <v>847</v>
      </c>
      <c r="O70" s="970" t="s">
        <v>848</v>
      </c>
      <c r="P70" s="970" t="s">
        <v>849</v>
      </c>
      <c r="Q70" s="970" t="s">
        <v>850</v>
      </c>
      <c r="R70" s="970" t="s">
        <v>816</v>
      </c>
      <c r="S70" s="970" t="s">
        <v>842</v>
      </c>
      <c r="T70" s="970" t="s">
        <v>841</v>
      </c>
      <c r="U70" s="970" t="s">
        <v>843</v>
      </c>
      <c r="V70" s="970" t="s">
        <v>844</v>
      </c>
      <c r="W70" s="970" t="s">
        <v>845</v>
      </c>
      <c r="X70" s="970" t="s">
        <v>846</v>
      </c>
      <c r="Y70" s="970" t="s">
        <v>299</v>
      </c>
      <c r="Z70" s="970" t="s">
        <v>847</v>
      </c>
      <c r="AA70" s="970" t="s">
        <v>848</v>
      </c>
      <c r="AB70" s="970" t="s">
        <v>849</v>
      </c>
      <c r="AC70" s="970" t="s">
        <v>850</v>
      </c>
      <c r="AD70" s="970" t="s">
        <v>816</v>
      </c>
      <c r="AE70" s="970" t="s">
        <v>842</v>
      </c>
      <c r="AF70" s="970" t="s">
        <v>841</v>
      </c>
      <c r="AG70" s="970" t="s">
        <v>843</v>
      </c>
      <c r="AH70" s="970" t="s">
        <v>844</v>
      </c>
      <c r="AI70" s="970" t="s">
        <v>845</v>
      </c>
      <c r="AJ70" s="970" t="s">
        <v>846</v>
      </c>
      <c r="AK70" s="971" t="s">
        <v>299</v>
      </c>
    </row>
    <row r="71" spans="1:37" ht="12.75">
      <c r="A71" s="972" t="s">
        <v>851</v>
      </c>
      <c r="B71" s="831"/>
      <c r="C71" s="831"/>
      <c r="D71" s="973"/>
      <c r="E71" s="973"/>
      <c r="F71" s="973"/>
      <c r="G71" s="973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74"/>
      <c r="T71" s="964"/>
      <c r="U71" s="964"/>
      <c r="V71" s="964"/>
      <c r="W71" s="964"/>
      <c r="X71" s="964"/>
      <c r="Y71" s="964"/>
      <c r="Z71" s="964"/>
      <c r="AA71" s="964"/>
      <c r="AB71" s="964"/>
      <c r="AC71" s="964"/>
      <c r="AD71" s="964"/>
      <c r="AE71" s="964"/>
      <c r="AF71" s="964"/>
      <c r="AG71" s="964"/>
      <c r="AH71" s="964"/>
      <c r="AI71" s="964"/>
      <c r="AJ71" s="964"/>
      <c r="AK71" s="975"/>
    </row>
    <row r="72" spans="1:37" ht="12.75">
      <c r="A72" s="972"/>
      <c r="B72" s="831" t="s">
        <v>759</v>
      </c>
      <c r="C72" s="831"/>
      <c r="D72" s="964"/>
      <c r="E72" s="964"/>
      <c r="F72" s="964"/>
      <c r="G72" s="973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964"/>
      <c r="V72" s="964"/>
      <c r="W72" s="964"/>
      <c r="X72" s="964"/>
      <c r="Y72" s="964"/>
      <c r="Z72" s="964"/>
      <c r="AA72" s="964"/>
      <c r="AB72" s="964"/>
      <c r="AC72" s="964"/>
      <c r="AD72" s="964"/>
      <c r="AE72" s="964"/>
      <c r="AF72" s="964"/>
      <c r="AG72" s="964"/>
      <c r="AH72" s="964"/>
      <c r="AI72" s="964"/>
      <c r="AJ72" s="964"/>
      <c r="AK72" s="975"/>
    </row>
    <row r="73" spans="1:37" ht="12.75">
      <c r="A73" s="972"/>
      <c r="B73" s="976" t="s">
        <v>690</v>
      </c>
      <c r="C73" s="976"/>
      <c r="D73" s="973" t="s">
        <v>37</v>
      </c>
      <c r="E73" s="973">
        <v>5.5</v>
      </c>
      <c r="F73" s="974">
        <v>5</v>
      </c>
      <c r="G73" s="974">
        <v>6</v>
      </c>
      <c r="H73" s="974">
        <v>6</v>
      </c>
      <c r="I73" s="974">
        <v>5</v>
      </c>
      <c r="J73" s="974">
        <v>5</v>
      </c>
      <c r="K73" s="974">
        <v>5</v>
      </c>
      <c r="L73" s="974">
        <v>5</v>
      </c>
      <c r="M73" s="974">
        <v>5</v>
      </c>
      <c r="N73" s="974">
        <v>5</v>
      </c>
      <c r="O73" s="974">
        <v>5</v>
      </c>
      <c r="P73" s="974">
        <v>5</v>
      </c>
      <c r="Q73" s="974">
        <v>5</v>
      </c>
      <c r="R73" s="974">
        <v>5</v>
      </c>
      <c r="S73" s="974">
        <v>5</v>
      </c>
      <c r="T73" s="974">
        <v>5</v>
      </c>
      <c r="U73" s="974">
        <v>6</v>
      </c>
      <c r="V73" s="974">
        <v>6</v>
      </c>
      <c r="W73" s="974">
        <v>6</v>
      </c>
      <c r="X73" s="974">
        <v>6</v>
      </c>
      <c r="Y73" s="974">
        <v>6</v>
      </c>
      <c r="Z73" s="974">
        <v>6</v>
      </c>
      <c r="AA73" s="974">
        <v>6</v>
      </c>
      <c r="AB73" s="974">
        <v>6</v>
      </c>
      <c r="AC73" s="974">
        <v>6</v>
      </c>
      <c r="AD73" s="974">
        <v>6</v>
      </c>
      <c r="AE73" s="974">
        <v>6</v>
      </c>
      <c r="AF73" s="974">
        <v>6</v>
      </c>
      <c r="AG73" s="974">
        <v>6</v>
      </c>
      <c r="AH73" s="974">
        <v>6</v>
      </c>
      <c r="AI73" s="974">
        <v>6</v>
      </c>
      <c r="AJ73" s="974">
        <v>6</v>
      </c>
      <c r="AK73" s="977">
        <v>6</v>
      </c>
    </row>
    <row r="74" spans="1:37" ht="12.75">
      <c r="A74" s="972"/>
      <c r="B74" s="976" t="s">
        <v>852</v>
      </c>
      <c r="C74" s="976"/>
      <c r="D74" s="973">
        <v>5.5</v>
      </c>
      <c r="E74" s="973">
        <v>5.5</v>
      </c>
      <c r="F74" s="974">
        <v>5</v>
      </c>
      <c r="G74" s="974">
        <v>5.5</v>
      </c>
      <c r="H74" s="974">
        <v>5.5</v>
      </c>
      <c r="I74" s="974">
        <v>4.5</v>
      </c>
      <c r="J74" s="974">
        <v>4.5</v>
      </c>
      <c r="K74" s="974">
        <v>4.5</v>
      </c>
      <c r="L74" s="974">
        <v>4.5</v>
      </c>
      <c r="M74" s="974">
        <v>4.5</v>
      </c>
      <c r="N74" s="974">
        <v>4.5</v>
      </c>
      <c r="O74" s="974">
        <v>4.5</v>
      </c>
      <c r="P74" s="974">
        <v>4.5</v>
      </c>
      <c r="Q74" s="974">
        <v>4.5</v>
      </c>
      <c r="R74" s="974">
        <v>4.5</v>
      </c>
      <c r="S74" s="974">
        <v>4.5</v>
      </c>
      <c r="T74" s="974">
        <v>4.5</v>
      </c>
      <c r="U74" s="974">
        <v>5</v>
      </c>
      <c r="V74" s="974">
        <v>5</v>
      </c>
      <c r="W74" s="974">
        <v>5</v>
      </c>
      <c r="X74" s="974">
        <v>5</v>
      </c>
      <c r="Y74" s="974">
        <v>5</v>
      </c>
      <c r="Z74" s="974">
        <v>5</v>
      </c>
      <c r="AA74" s="974">
        <v>5</v>
      </c>
      <c r="AB74" s="974">
        <v>5</v>
      </c>
      <c r="AC74" s="974">
        <v>5</v>
      </c>
      <c r="AD74" s="974">
        <v>5</v>
      </c>
      <c r="AE74" s="974">
        <v>5</v>
      </c>
      <c r="AF74" s="974">
        <v>5</v>
      </c>
      <c r="AG74" s="974">
        <v>5</v>
      </c>
      <c r="AH74" s="974">
        <v>5</v>
      </c>
      <c r="AI74" s="974">
        <v>5</v>
      </c>
      <c r="AJ74" s="974">
        <v>5</v>
      </c>
      <c r="AK74" s="977">
        <v>5</v>
      </c>
    </row>
    <row r="75" spans="1:37" ht="12.75">
      <c r="A75" s="972"/>
      <c r="B75" s="976" t="s">
        <v>693</v>
      </c>
      <c r="C75" s="976"/>
      <c r="D75" s="973">
        <v>5.5</v>
      </c>
      <c r="E75" s="973">
        <v>5.5</v>
      </c>
      <c r="F75" s="974">
        <v>5</v>
      </c>
      <c r="G75" s="974">
        <v>5</v>
      </c>
      <c r="H75" s="974">
        <v>5</v>
      </c>
      <c r="I75" s="974">
        <v>4</v>
      </c>
      <c r="J75" s="974">
        <v>4</v>
      </c>
      <c r="K75" s="974">
        <v>4</v>
      </c>
      <c r="L75" s="974">
        <v>4</v>
      </c>
      <c r="M75" s="974">
        <v>4</v>
      </c>
      <c r="N75" s="974">
        <v>4</v>
      </c>
      <c r="O75" s="974">
        <v>4</v>
      </c>
      <c r="P75" s="974">
        <v>4</v>
      </c>
      <c r="Q75" s="974">
        <v>4</v>
      </c>
      <c r="R75" s="974">
        <v>4</v>
      </c>
      <c r="S75" s="974">
        <v>4</v>
      </c>
      <c r="T75" s="974">
        <v>4</v>
      </c>
      <c r="U75" s="974">
        <v>4</v>
      </c>
      <c r="V75" s="974">
        <v>4</v>
      </c>
      <c r="W75" s="974">
        <v>4</v>
      </c>
      <c r="X75" s="974">
        <v>4</v>
      </c>
      <c r="Y75" s="974">
        <v>4</v>
      </c>
      <c r="Z75" s="974">
        <v>4</v>
      </c>
      <c r="AA75" s="974">
        <v>4</v>
      </c>
      <c r="AB75" s="974">
        <v>4</v>
      </c>
      <c r="AC75" s="974">
        <v>4</v>
      </c>
      <c r="AD75" s="974">
        <v>4</v>
      </c>
      <c r="AE75" s="974">
        <v>4</v>
      </c>
      <c r="AF75" s="974">
        <v>4</v>
      </c>
      <c r="AG75" s="974">
        <v>4</v>
      </c>
      <c r="AH75" s="974">
        <v>4</v>
      </c>
      <c r="AI75" s="974">
        <v>4</v>
      </c>
      <c r="AJ75" s="974">
        <v>4</v>
      </c>
      <c r="AK75" s="977">
        <v>4</v>
      </c>
    </row>
    <row r="76" spans="1:37" ht="12.75">
      <c r="A76" s="978"/>
      <c r="B76" s="831" t="s">
        <v>853</v>
      </c>
      <c r="C76" s="831"/>
      <c r="D76" s="973">
        <v>6.5</v>
      </c>
      <c r="E76" s="974">
        <v>7</v>
      </c>
      <c r="F76" s="974">
        <v>7</v>
      </c>
      <c r="G76" s="974">
        <v>8</v>
      </c>
      <c r="H76" s="974">
        <v>8</v>
      </c>
      <c r="I76" s="974">
        <v>8</v>
      </c>
      <c r="J76" s="974">
        <v>8</v>
      </c>
      <c r="K76" s="974">
        <v>8</v>
      </c>
      <c r="L76" s="974">
        <v>8</v>
      </c>
      <c r="M76" s="974">
        <v>8</v>
      </c>
      <c r="N76" s="974">
        <v>8</v>
      </c>
      <c r="O76" s="974">
        <v>8</v>
      </c>
      <c r="P76" s="974">
        <v>8</v>
      </c>
      <c r="Q76" s="974">
        <v>8</v>
      </c>
      <c r="R76" s="974">
        <v>8</v>
      </c>
      <c r="S76" s="974">
        <v>8</v>
      </c>
      <c r="T76" s="974">
        <v>8</v>
      </c>
      <c r="U76" s="974">
        <v>8</v>
      </c>
      <c r="V76" s="974">
        <v>8</v>
      </c>
      <c r="W76" s="974">
        <v>8</v>
      </c>
      <c r="X76" s="974">
        <v>8</v>
      </c>
      <c r="Y76" s="974">
        <v>8</v>
      </c>
      <c r="Z76" s="974">
        <v>8</v>
      </c>
      <c r="AA76" s="974">
        <v>8</v>
      </c>
      <c r="AB76" s="974">
        <v>8</v>
      </c>
      <c r="AC76" s="974">
        <v>8</v>
      </c>
      <c r="AD76" s="974">
        <v>8</v>
      </c>
      <c r="AE76" s="974">
        <v>8</v>
      </c>
      <c r="AF76" s="974">
        <v>8</v>
      </c>
      <c r="AG76" s="974">
        <v>7</v>
      </c>
      <c r="AH76" s="974">
        <v>7</v>
      </c>
      <c r="AI76" s="974">
        <v>7</v>
      </c>
      <c r="AJ76" s="974">
        <v>7</v>
      </c>
      <c r="AK76" s="977">
        <v>7</v>
      </c>
    </row>
    <row r="77" spans="1:37" s="964" customFormat="1" ht="12.75">
      <c r="A77" s="978"/>
      <c r="B77" s="831" t="s">
        <v>854</v>
      </c>
      <c r="C77" s="831"/>
      <c r="AK77" s="975"/>
    </row>
    <row r="78" spans="1:37" s="964" customFormat="1" ht="12.75">
      <c r="A78" s="978"/>
      <c r="B78" s="831"/>
      <c r="C78" s="831" t="s">
        <v>855</v>
      </c>
      <c r="D78" s="973"/>
      <c r="E78" s="973">
        <v>1.5</v>
      </c>
      <c r="F78" s="973">
        <v>1.5</v>
      </c>
      <c r="G78" s="973">
        <v>1.5</v>
      </c>
      <c r="H78" s="974">
        <v>1.5</v>
      </c>
      <c r="I78" s="974">
        <v>1</v>
      </c>
      <c r="J78" s="974">
        <v>1</v>
      </c>
      <c r="K78" s="974">
        <v>1</v>
      </c>
      <c r="L78" s="974">
        <v>1</v>
      </c>
      <c r="M78" s="974">
        <v>1</v>
      </c>
      <c r="N78" s="974">
        <v>1</v>
      </c>
      <c r="O78" s="974">
        <v>1</v>
      </c>
      <c r="P78" s="974">
        <v>1</v>
      </c>
      <c r="Q78" s="974">
        <v>1</v>
      </c>
      <c r="R78" s="974">
        <v>1</v>
      </c>
      <c r="S78" s="974">
        <v>1</v>
      </c>
      <c r="T78" s="974">
        <v>1</v>
      </c>
      <c r="U78" s="974">
        <v>1</v>
      </c>
      <c r="V78" s="974">
        <v>1</v>
      </c>
      <c r="W78" s="974">
        <v>1</v>
      </c>
      <c r="X78" s="974">
        <v>1</v>
      </c>
      <c r="Y78" s="974">
        <v>1</v>
      </c>
      <c r="Z78" s="974">
        <v>1</v>
      </c>
      <c r="AA78" s="974">
        <v>1</v>
      </c>
      <c r="AB78" s="974">
        <v>1</v>
      </c>
      <c r="AC78" s="974">
        <v>1</v>
      </c>
      <c r="AD78" s="974">
        <v>1</v>
      </c>
      <c r="AE78" s="974">
        <v>1</v>
      </c>
      <c r="AF78" s="974">
        <v>1</v>
      </c>
      <c r="AG78" s="974">
        <v>1</v>
      </c>
      <c r="AH78" s="974">
        <v>1</v>
      </c>
      <c r="AI78" s="974">
        <v>1</v>
      </c>
      <c r="AJ78" s="974">
        <v>1</v>
      </c>
      <c r="AK78" s="977">
        <v>1</v>
      </c>
    </row>
    <row r="79" spans="1:37" s="964" customFormat="1" ht="12.75" customHeight="1">
      <c r="A79" s="978"/>
      <c r="B79" s="831"/>
      <c r="C79" s="831" t="s">
        <v>856</v>
      </c>
      <c r="D79" s="979"/>
      <c r="E79" s="974">
        <v>7</v>
      </c>
      <c r="F79" s="974">
        <v>7</v>
      </c>
      <c r="G79" s="974">
        <v>6</v>
      </c>
      <c r="H79" s="974">
        <v>6</v>
      </c>
      <c r="I79" s="974">
        <v>5</v>
      </c>
      <c r="J79" s="974">
        <v>5</v>
      </c>
      <c r="K79" s="974">
        <v>5</v>
      </c>
      <c r="L79" s="974">
        <v>5</v>
      </c>
      <c r="M79" s="974">
        <v>5</v>
      </c>
      <c r="N79" s="974">
        <v>5</v>
      </c>
      <c r="O79" s="974">
        <v>5</v>
      </c>
      <c r="P79" s="974">
        <v>5</v>
      </c>
      <c r="Q79" s="974">
        <v>5</v>
      </c>
      <c r="R79" s="974">
        <v>5</v>
      </c>
      <c r="S79" s="974">
        <v>5</v>
      </c>
      <c r="T79" s="974">
        <v>5</v>
      </c>
      <c r="U79" s="974">
        <v>4</v>
      </c>
      <c r="V79" s="974">
        <v>4</v>
      </c>
      <c r="W79" s="974">
        <v>4</v>
      </c>
      <c r="X79" s="974">
        <v>4</v>
      </c>
      <c r="Y79" s="974">
        <v>4</v>
      </c>
      <c r="Z79" s="974">
        <v>4</v>
      </c>
      <c r="AA79" s="974">
        <v>4</v>
      </c>
      <c r="AB79" s="974">
        <v>4</v>
      </c>
      <c r="AC79" s="974">
        <v>4</v>
      </c>
      <c r="AD79" s="974">
        <v>4</v>
      </c>
      <c r="AE79" s="974">
        <v>4</v>
      </c>
      <c r="AF79" s="974">
        <v>4</v>
      </c>
      <c r="AG79" s="974">
        <v>4</v>
      </c>
      <c r="AH79" s="974">
        <v>4</v>
      </c>
      <c r="AI79" s="974">
        <v>4</v>
      </c>
      <c r="AJ79" s="974">
        <v>4</v>
      </c>
      <c r="AK79" s="977">
        <v>4</v>
      </c>
    </row>
    <row r="80" spans="1:37" ht="12.75">
      <c r="A80" s="978"/>
      <c r="B80" s="831"/>
      <c r="C80" s="831" t="s">
        <v>857</v>
      </c>
      <c r="D80" s="980" t="s">
        <v>858</v>
      </c>
      <c r="E80" s="980" t="s">
        <v>858</v>
      </c>
      <c r="F80" s="980" t="s">
        <v>858</v>
      </c>
      <c r="G80" s="980" t="s">
        <v>858</v>
      </c>
      <c r="H80" s="980" t="s">
        <v>858</v>
      </c>
      <c r="I80" s="980" t="s">
        <v>858</v>
      </c>
      <c r="J80" s="980" t="s">
        <v>858</v>
      </c>
      <c r="K80" s="980" t="s">
        <v>858</v>
      </c>
      <c r="L80" s="980" t="s">
        <v>858</v>
      </c>
      <c r="M80" s="980" t="s">
        <v>858</v>
      </c>
      <c r="N80" s="980" t="s">
        <v>858</v>
      </c>
      <c r="O80" s="980" t="s">
        <v>858</v>
      </c>
      <c r="P80" s="980" t="s">
        <v>858</v>
      </c>
      <c r="Q80" s="980" t="s">
        <v>858</v>
      </c>
      <c r="R80" s="980" t="s">
        <v>858</v>
      </c>
      <c r="S80" s="980" t="s">
        <v>858</v>
      </c>
      <c r="T80" s="980" t="s">
        <v>858</v>
      </c>
      <c r="U80" s="980" t="s">
        <v>858</v>
      </c>
      <c r="V80" s="980" t="s">
        <v>858</v>
      </c>
      <c r="W80" s="980" t="s">
        <v>858</v>
      </c>
      <c r="X80" s="980" t="s">
        <v>858</v>
      </c>
      <c r="Y80" s="980" t="s">
        <v>858</v>
      </c>
      <c r="Z80" s="980" t="s">
        <v>858</v>
      </c>
      <c r="AA80" s="980" t="s">
        <v>858</v>
      </c>
      <c r="AB80" s="980" t="s">
        <v>858</v>
      </c>
      <c r="AC80" s="980" t="s">
        <v>858</v>
      </c>
      <c r="AD80" s="980" t="s">
        <v>858</v>
      </c>
      <c r="AE80" s="980" t="s">
        <v>858</v>
      </c>
      <c r="AF80" s="980" t="s">
        <v>858</v>
      </c>
      <c r="AG80" s="980" t="s">
        <v>858</v>
      </c>
      <c r="AH80" s="980" t="s">
        <v>858</v>
      </c>
      <c r="AI80" s="980" t="s">
        <v>858</v>
      </c>
      <c r="AJ80" s="980" t="s">
        <v>858</v>
      </c>
      <c r="AK80" s="981" t="s">
        <v>858</v>
      </c>
    </row>
    <row r="81" spans="1:37" ht="12.75">
      <c r="A81" s="978"/>
      <c r="B81" s="831" t="s">
        <v>859</v>
      </c>
      <c r="C81" s="831"/>
      <c r="D81" s="980"/>
      <c r="E81" s="982"/>
      <c r="F81" s="982"/>
      <c r="G81" s="983">
        <v>8</v>
      </c>
      <c r="H81" s="983">
        <v>8</v>
      </c>
      <c r="I81" s="983">
        <v>8</v>
      </c>
      <c r="J81" s="983">
        <v>8</v>
      </c>
      <c r="K81" s="983">
        <v>8</v>
      </c>
      <c r="L81" s="983">
        <v>8</v>
      </c>
      <c r="M81" s="983">
        <v>8</v>
      </c>
      <c r="N81" s="983">
        <v>8</v>
      </c>
      <c r="O81" s="983">
        <v>8</v>
      </c>
      <c r="P81" s="983">
        <v>8</v>
      </c>
      <c r="Q81" s="983">
        <v>8</v>
      </c>
      <c r="R81" s="983">
        <v>8</v>
      </c>
      <c r="S81" s="983">
        <v>8</v>
      </c>
      <c r="T81" s="983">
        <v>8</v>
      </c>
      <c r="U81" s="983">
        <v>8</v>
      </c>
      <c r="V81" s="983">
        <v>8</v>
      </c>
      <c r="W81" s="983">
        <v>8</v>
      </c>
      <c r="X81" s="983">
        <v>8</v>
      </c>
      <c r="Y81" s="983">
        <v>8</v>
      </c>
      <c r="Z81" s="983">
        <v>8</v>
      </c>
      <c r="AA81" s="983">
        <v>8</v>
      </c>
      <c r="AB81" s="983">
        <v>8</v>
      </c>
      <c r="AC81" s="983">
        <v>8</v>
      </c>
      <c r="AD81" s="983">
        <v>8</v>
      </c>
      <c r="AE81" s="983">
        <v>8</v>
      </c>
      <c r="AF81" s="983">
        <v>8</v>
      </c>
      <c r="AG81" s="983">
        <v>7</v>
      </c>
      <c r="AH81" s="983">
        <v>7</v>
      </c>
      <c r="AI81" s="983">
        <v>7</v>
      </c>
      <c r="AJ81" s="983">
        <v>7</v>
      </c>
      <c r="AK81" s="984">
        <v>7</v>
      </c>
    </row>
    <row r="82" spans="1:37" ht="12.75">
      <c r="A82" s="985"/>
      <c r="B82" s="832" t="s">
        <v>860</v>
      </c>
      <c r="C82" s="832"/>
      <c r="D82" s="979">
        <v>3</v>
      </c>
      <c r="E82" s="979">
        <v>3</v>
      </c>
      <c r="F82" s="979">
        <v>3</v>
      </c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  <c r="AJ82" s="986"/>
      <c r="AK82" s="987"/>
    </row>
    <row r="83" spans="1:37" ht="12.75">
      <c r="A83" s="972" t="s">
        <v>861</v>
      </c>
      <c r="B83" s="831"/>
      <c r="C83" s="831"/>
      <c r="D83" s="988"/>
      <c r="E83" s="988"/>
      <c r="F83" s="988"/>
      <c r="G83" s="980"/>
      <c r="H83" s="980"/>
      <c r="I83" s="980"/>
      <c r="J83" s="980"/>
      <c r="K83" s="980"/>
      <c r="L83" s="980"/>
      <c r="M83" s="980"/>
      <c r="N83" s="980"/>
      <c r="O83" s="980"/>
      <c r="P83" s="980"/>
      <c r="Q83" s="980"/>
      <c r="R83" s="980"/>
      <c r="S83" s="980"/>
      <c r="T83" s="980"/>
      <c r="U83" s="980"/>
      <c r="V83" s="980"/>
      <c r="W83" s="980"/>
      <c r="X83" s="980"/>
      <c r="Y83" s="980"/>
      <c r="Z83" s="980"/>
      <c r="AA83" s="980"/>
      <c r="AB83" s="980"/>
      <c r="AC83" s="980"/>
      <c r="AD83" s="980"/>
      <c r="AE83" s="980"/>
      <c r="AF83" s="980"/>
      <c r="AG83" s="980"/>
      <c r="AH83" s="980"/>
      <c r="AI83" s="980"/>
      <c r="AJ83" s="980"/>
      <c r="AK83" s="981"/>
    </row>
    <row r="84" spans="1:37" s="964" customFormat="1" ht="12.75">
      <c r="A84" s="972"/>
      <c r="B84" s="829" t="s">
        <v>862</v>
      </c>
      <c r="C84" s="831"/>
      <c r="D84" s="988">
        <v>8.7</v>
      </c>
      <c r="E84" s="988">
        <v>8.08</v>
      </c>
      <c r="F84" s="988">
        <v>0.1</v>
      </c>
      <c r="G84" s="988">
        <v>1.7747</v>
      </c>
      <c r="H84" s="988">
        <v>0.5529571428571429</v>
      </c>
      <c r="I84" s="988">
        <v>0.13</v>
      </c>
      <c r="J84" s="988">
        <v>0.0968</v>
      </c>
      <c r="K84" s="988">
        <v>0.04</v>
      </c>
      <c r="L84" s="988">
        <v>0.0171</v>
      </c>
      <c r="M84" s="988">
        <v>0.0112</v>
      </c>
      <c r="N84" s="988">
        <v>0.2514</v>
      </c>
      <c r="O84" s="988">
        <v>0.0769</v>
      </c>
      <c r="P84" s="988">
        <v>0.025028571428571428</v>
      </c>
      <c r="Q84" s="988">
        <v>0.02</v>
      </c>
      <c r="R84" s="988">
        <v>0.01</v>
      </c>
      <c r="S84" s="988">
        <v>0.04</v>
      </c>
      <c r="T84" s="988">
        <v>0.01</v>
      </c>
      <c r="U84" s="989">
        <v>0.0015</v>
      </c>
      <c r="V84" s="989">
        <v>0.0032</v>
      </c>
      <c r="W84" s="989">
        <v>0.3255</v>
      </c>
      <c r="X84" s="989">
        <v>0.3916</v>
      </c>
      <c r="Y84" s="989">
        <v>0.059</v>
      </c>
      <c r="Z84" s="989" t="s">
        <v>152</v>
      </c>
      <c r="AA84" s="989" t="s">
        <v>152</v>
      </c>
      <c r="AB84" s="989" t="s">
        <v>152</v>
      </c>
      <c r="AC84" s="989" t="s">
        <v>152</v>
      </c>
      <c r="AD84" s="989" t="s">
        <v>152</v>
      </c>
      <c r="AE84" s="989" t="s">
        <v>152</v>
      </c>
      <c r="AF84" s="989" t="s">
        <v>152</v>
      </c>
      <c r="AG84" s="989" t="s">
        <v>152</v>
      </c>
      <c r="AH84" s="989" t="s">
        <v>152</v>
      </c>
      <c r="AI84" s="989" t="s">
        <v>152</v>
      </c>
      <c r="AJ84" s="989" t="s">
        <v>152</v>
      </c>
      <c r="AK84" s="990" t="s">
        <v>152</v>
      </c>
    </row>
    <row r="85" spans="1:37" ht="12.75">
      <c r="A85" s="978"/>
      <c r="B85" s="829" t="s">
        <v>863</v>
      </c>
      <c r="C85" s="831"/>
      <c r="D85" s="988">
        <v>8.13</v>
      </c>
      <c r="E85" s="988">
        <v>8.52</v>
      </c>
      <c r="F85" s="988">
        <v>1.15</v>
      </c>
      <c r="G85" s="988">
        <v>2.665178033830017</v>
      </c>
      <c r="H85" s="988">
        <v>1.1949270430302494</v>
      </c>
      <c r="I85" s="988">
        <v>0.25</v>
      </c>
      <c r="J85" s="988">
        <v>0.1401</v>
      </c>
      <c r="K85" s="988">
        <v>0.07</v>
      </c>
      <c r="L85" s="988">
        <v>0.03</v>
      </c>
      <c r="M85" s="988">
        <v>0.08</v>
      </c>
      <c r="N85" s="988">
        <v>0.4707958107442089</v>
      </c>
      <c r="O85" s="988">
        <v>0.234</v>
      </c>
      <c r="P85" s="988">
        <v>0.07589681227455514</v>
      </c>
      <c r="Q85" s="988">
        <v>0.06</v>
      </c>
      <c r="R85" s="988">
        <v>0.04</v>
      </c>
      <c r="S85" s="988">
        <v>0.13</v>
      </c>
      <c r="T85" s="988">
        <v>0.02</v>
      </c>
      <c r="U85" s="989">
        <v>0.0044</v>
      </c>
      <c r="V85" s="989">
        <v>0.0656</v>
      </c>
      <c r="W85" s="989">
        <v>0.9267</v>
      </c>
      <c r="X85" s="989">
        <v>0.5235</v>
      </c>
      <c r="Y85" s="989">
        <v>0.128</v>
      </c>
      <c r="Z85" s="989">
        <v>0.1551</v>
      </c>
      <c r="AA85" s="989">
        <v>0.7409</v>
      </c>
      <c r="AB85" s="989">
        <v>1.1286</v>
      </c>
      <c r="AC85" s="989">
        <v>0.687</v>
      </c>
      <c r="AD85" s="989">
        <v>0.5904</v>
      </c>
      <c r="AE85" s="989">
        <v>0.3719</v>
      </c>
      <c r="AF85" s="989">
        <v>0.1739</v>
      </c>
      <c r="AG85" s="989">
        <v>0.9477779527559054</v>
      </c>
      <c r="AH85" s="988">
        <v>2.22</v>
      </c>
      <c r="AI85" s="988">
        <v>1.1</v>
      </c>
      <c r="AJ85" s="988">
        <v>0.29</v>
      </c>
      <c r="AK85" s="991">
        <v>0.4837</v>
      </c>
    </row>
    <row r="86" spans="1:37" s="992" customFormat="1" ht="12.75">
      <c r="A86" s="978"/>
      <c r="B86" s="829" t="s">
        <v>864</v>
      </c>
      <c r="C86" s="831"/>
      <c r="D86" s="988">
        <v>8.28</v>
      </c>
      <c r="E86" s="988">
        <v>8.59</v>
      </c>
      <c r="F86" s="988">
        <v>1.96</v>
      </c>
      <c r="G86" s="988">
        <v>2.625707377362713</v>
      </c>
      <c r="H86" s="988">
        <v>1.6011029109423673</v>
      </c>
      <c r="I86" s="988">
        <v>0</v>
      </c>
      <c r="J86" s="988">
        <v>0.6906</v>
      </c>
      <c r="K86" s="988">
        <v>0.42</v>
      </c>
      <c r="L86" s="988">
        <v>0.2173</v>
      </c>
      <c r="M86" s="988">
        <v>0.4599</v>
      </c>
      <c r="N86" s="988">
        <v>0.9307730932022839</v>
      </c>
      <c r="O86" s="988" t="s">
        <v>152</v>
      </c>
      <c r="P86" s="988">
        <v>0.5262407407407408</v>
      </c>
      <c r="Q86" s="988">
        <v>0.26</v>
      </c>
      <c r="R86" s="988">
        <v>0.13</v>
      </c>
      <c r="S86" s="988">
        <v>0.38</v>
      </c>
      <c r="T86" s="988">
        <v>0.42</v>
      </c>
      <c r="U86" s="988" t="s">
        <v>152</v>
      </c>
      <c r="V86" s="988">
        <v>0.157</v>
      </c>
      <c r="W86" s="988">
        <v>0.9</v>
      </c>
      <c r="X86" s="988">
        <v>1.2073</v>
      </c>
      <c r="Y86" s="988">
        <v>0.3029</v>
      </c>
      <c r="Z86" s="988">
        <v>0.2288</v>
      </c>
      <c r="AA86" s="988" t="s">
        <v>152</v>
      </c>
      <c r="AB86" s="989">
        <v>1.2528</v>
      </c>
      <c r="AC86" s="989">
        <v>0.8742</v>
      </c>
      <c r="AD86" s="989">
        <v>0.9045</v>
      </c>
      <c r="AE86" s="989">
        <v>0.6827</v>
      </c>
      <c r="AF86" s="989">
        <v>0.5648</v>
      </c>
      <c r="AG86" s="989" t="s">
        <v>152</v>
      </c>
      <c r="AH86" s="988">
        <v>3.12</v>
      </c>
      <c r="AI86" s="988">
        <v>1.57</v>
      </c>
      <c r="AJ86" s="988">
        <v>0.86</v>
      </c>
      <c r="AK86" s="991">
        <v>0.8527</v>
      </c>
    </row>
    <row r="87" spans="1:37" ht="15.75" customHeight="1">
      <c r="A87" s="978"/>
      <c r="B87" s="829" t="s">
        <v>865</v>
      </c>
      <c r="C87" s="831"/>
      <c r="D87" s="988">
        <v>7.28</v>
      </c>
      <c r="E87" s="988">
        <v>8.6105</v>
      </c>
      <c r="F87" s="988">
        <v>2.72</v>
      </c>
      <c r="G87" s="988" t="s">
        <v>152</v>
      </c>
      <c r="H87" s="988">
        <v>2.713382091805048</v>
      </c>
      <c r="I87" s="988">
        <v>0</v>
      </c>
      <c r="J87" s="988">
        <v>1.0019</v>
      </c>
      <c r="K87" s="988">
        <v>0.79</v>
      </c>
      <c r="L87" s="988">
        <v>0.5</v>
      </c>
      <c r="M87" s="988">
        <v>0.75</v>
      </c>
      <c r="N87" s="988">
        <v>1.061509865470852</v>
      </c>
      <c r="O87" s="988" t="s">
        <v>152</v>
      </c>
      <c r="P87" s="988">
        <v>0.8337058823529412</v>
      </c>
      <c r="Q87" s="988">
        <v>0.68</v>
      </c>
      <c r="R87" s="988">
        <v>0.64</v>
      </c>
      <c r="S87" s="988">
        <v>2.2</v>
      </c>
      <c r="T87" s="988">
        <v>0.72</v>
      </c>
      <c r="U87" s="988" t="s">
        <v>152</v>
      </c>
      <c r="V87" s="988">
        <v>0.54</v>
      </c>
      <c r="W87" s="988">
        <v>0.9349</v>
      </c>
      <c r="X87" s="988">
        <v>0.8726</v>
      </c>
      <c r="Y87" s="988">
        <v>0.5803</v>
      </c>
      <c r="Z87" s="988">
        <v>0.369</v>
      </c>
      <c r="AA87" s="988" t="s">
        <v>152</v>
      </c>
      <c r="AB87" s="989">
        <v>1.3759</v>
      </c>
      <c r="AC87" s="989">
        <v>1.1623</v>
      </c>
      <c r="AD87" s="989">
        <v>0.9827</v>
      </c>
      <c r="AE87" s="989" t="s">
        <v>152</v>
      </c>
      <c r="AF87" s="989">
        <v>0.7579</v>
      </c>
      <c r="AG87" s="989" t="s">
        <v>152</v>
      </c>
      <c r="AH87" s="988">
        <v>3.04</v>
      </c>
      <c r="AI87" s="988">
        <v>1.97</v>
      </c>
      <c r="AJ87" s="988">
        <v>0.97</v>
      </c>
      <c r="AK87" s="991">
        <v>0.9588</v>
      </c>
    </row>
    <row r="88" spans="1:37" ht="15.75" customHeight="1">
      <c r="A88" s="978"/>
      <c r="B88" s="831" t="s">
        <v>758</v>
      </c>
      <c r="C88" s="831"/>
      <c r="D88" s="988" t="s">
        <v>866</v>
      </c>
      <c r="E88" s="988" t="s">
        <v>867</v>
      </c>
      <c r="F88" s="988" t="s">
        <v>867</v>
      </c>
      <c r="G88" s="988" t="s">
        <v>867</v>
      </c>
      <c r="H88" s="988" t="s">
        <v>867</v>
      </c>
      <c r="I88" s="988" t="s">
        <v>867</v>
      </c>
      <c r="J88" s="988" t="s">
        <v>867</v>
      </c>
      <c r="K88" s="988" t="s">
        <v>867</v>
      </c>
      <c r="L88" s="988" t="s">
        <v>867</v>
      </c>
      <c r="M88" s="988" t="s">
        <v>868</v>
      </c>
      <c r="N88" s="988" t="s">
        <v>868</v>
      </c>
      <c r="O88" s="988" t="s">
        <v>868</v>
      </c>
      <c r="P88" s="988" t="s">
        <v>868</v>
      </c>
      <c r="Q88" s="988" t="s">
        <v>868</v>
      </c>
      <c r="R88" s="988" t="s">
        <v>868</v>
      </c>
      <c r="S88" s="988" t="s">
        <v>868</v>
      </c>
      <c r="T88" s="988" t="s">
        <v>868</v>
      </c>
      <c r="U88" s="988" t="s">
        <v>868</v>
      </c>
      <c r="V88" s="988" t="s">
        <v>868</v>
      </c>
      <c r="W88" s="988" t="s">
        <v>868</v>
      </c>
      <c r="X88" s="988" t="s">
        <v>868</v>
      </c>
      <c r="Y88" s="988" t="s">
        <v>868</v>
      </c>
      <c r="Z88" s="988" t="s">
        <v>868</v>
      </c>
      <c r="AA88" s="988" t="s">
        <v>868</v>
      </c>
      <c r="AB88" s="988" t="s">
        <v>868</v>
      </c>
      <c r="AC88" s="988" t="s">
        <v>868</v>
      </c>
      <c r="AD88" s="988" t="s">
        <v>868</v>
      </c>
      <c r="AE88" s="988" t="s">
        <v>869</v>
      </c>
      <c r="AF88" s="988" t="s">
        <v>870</v>
      </c>
      <c r="AG88" s="988" t="s">
        <v>870</v>
      </c>
      <c r="AH88" s="988" t="s">
        <v>870</v>
      </c>
      <c r="AI88" s="988" t="s">
        <v>870</v>
      </c>
      <c r="AJ88" s="988" t="s">
        <v>870</v>
      </c>
      <c r="AK88" s="991" t="s">
        <v>870</v>
      </c>
    </row>
    <row r="89" spans="1:37" ht="15.75" customHeight="1">
      <c r="A89" s="978"/>
      <c r="B89" s="832" t="s">
        <v>871</v>
      </c>
      <c r="C89" s="831"/>
      <c r="D89" s="988" t="s">
        <v>872</v>
      </c>
      <c r="E89" s="988" t="s">
        <v>873</v>
      </c>
      <c r="F89" s="988" t="s">
        <v>873</v>
      </c>
      <c r="G89" s="988" t="s">
        <v>873</v>
      </c>
      <c r="H89" s="988" t="s">
        <v>873</v>
      </c>
      <c r="I89" s="988" t="s">
        <v>874</v>
      </c>
      <c r="J89" s="988" t="s">
        <v>874</v>
      </c>
      <c r="K89" s="988" t="s">
        <v>874</v>
      </c>
      <c r="L89" s="988" t="s">
        <v>873</v>
      </c>
      <c r="M89" s="988" t="s">
        <v>873</v>
      </c>
      <c r="N89" s="988" t="s">
        <v>873</v>
      </c>
      <c r="O89" s="988" t="s">
        <v>873</v>
      </c>
      <c r="P89" s="988" t="s">
        <v>873</v>
      </c>
      <c r="Q89" s="988" t="s">
        <v>873</v>
      </c>
      <c r="R89" s="988" t="s">
        <v>873</v>
      </c>
      <c r="S89" s="988" t="s">
        <v>873</v>
      </c>
      <c r="T89" s="988" t="s">
        <v>873</v>
      </c>
      <c r="U89" s="988" t="s">
        <v>873</v>
      </c>
      <c r="V89" s="988" t="s">
        <v>873</v>
      </c>
      <c r="W89" s="988" t="s">
        <v>873</v>
      </c>
      <c r="X89" s="988" t="s">
        <v>873</v>
      </c>
      <c r="Y89" s="988" t="s">
        <v>873</v>
      </c>
      <c r="Z89" s="988" t="s">
        <v>873</v>
      </c>
      <c r="AA89" s="988" t="s">
        <v>873</v>
      </c>
      <c r="AB89" s="988" t="s">
        <v>873</v>
      </c>
      <c r="AC89" s="988" t="s">
        <v>873</v>
      </c>
      <c r="AD89" s="988" t="s">
        <v>873</v>
      </c>
      <c r="AE89" s="988" t="s">
        <v>873</v>
      </c>
      <c r="AF89" s="988" t="s">
        <v>873</v>
      </c>
      <c r="AG89" s="988" t="s">
        <v>873</v>
      </c>
      <c r="AH89" s="988" t="s">
        <v>873</v>
      </c>
      <c r="AI89" s="988" t="s">
        <v>873</v>
      </c>
      <c r="AJ89" s="988" t="s">
        <v>873</v>
      </c>
      <c r="AK89" s="991" t="s">
        <v>873</v>
      </c>
    </row>
    <row r="90" spans="1:37" ht="15.75" customHeight="1">
      <c r="A90" s="993" t="s">
        <v>875</v>
      </c>
      <c r="B90" s="994"/>
      <c r="C90" s="995"/>
      <c r="D90" s="996">
        <v>6.57</v>
      </c>
      <c r="E90" s="996">
        <v>8.22</v>
      </c>
      <c r="F90" s="996">
        <v>0.86</v>
      </c>
      <c r="G90" s="996">
        <v>1.3649886601894599</v>
      </c>
      <c r="H90" s="996">
        <v>0.86</v>
      </c>
      <c r="I90" s="996">
        <v>0.3</v>
      </c>
      <c r="J90" s="996">
        <v>0.27</v>
      </c>
      <c r="K90" s="996">
        <v>0.25</v>
      </c>
      <c r="L90" s="996">
        <v>0.22459140275275666</v>
      </c>
      <c r="M90" s="996">
        <v>0.20374838574155063</v>
      </c>
      <c r="N90" s="996">
        <v>0.21</v>
      </c>
      <c r="O90" s="996">
        <v>0.20773918429166563</v>
      </c>
      <c r="P90" s="996">
        <v>0.2017363513916063</v>
      </c>
      <c r="Q90" s="996">
        <v>0.19</v>
      </c>
      <c r="R90" s="996">
        <v>0.19</v>
      </c>
      <c r="S90" s="996">
        <v>0.18</v>
      </c>
      <c r="T90" s="996">
        <v>0.1633696910001769</v>
      </c>
      <c r="U90" s="996">
        <v>0.15</v>
      </c>
      <c r="V90" s="996">
        <v>0.17</v>
      </c>
      <c r="W90" s="996">
        <v>1.03</v>
      </c>
      <c r="X90" s="996">
        <v>0.42</v>
      </c>
      <c r="Y90" s="997">
        <v>0.15</v>
      </c>
      <c r="Z90" s="996">
        <v>0.15</v>
      </c>
      <c r="AA90" s="996">
        <v>2.23</v>
      </c>
      <c r="AB90" s="996">
        <v>1.8</v>
      </c>
      <c r="AC90" s="996">
        <v>0.64</v>
      </c>
      <c r="AD90" s="996">
        <v>0.44</v>
      </c>
      <c r="AE90" s="996">
        <v>0.24</v>
      </c>
      <c r="AF90" s="996">
        <v>1.01</v>
      </c>
      <c r="AG90" s="996">
        <v>0.7392803128066334</v>
      </c>
      <c r="AH90" s="996">
        <v>1.45</v>
      </c>
      <c r="AI90" s="996">
        <v>0.64</v>
      </c>
      <c r="AJ90" s="996">
        <v>0.36</v>
      </c>
      <c r="AK90" s="998">
        <v>0.82</v>
      </c>
    </row>
    <row r="91" spans="1:37" ht="15.75" customHeight="1">
      <c r="A91" s="999" t="s">
        <v>876</v>
      </c>
      <c r="B91" s="1000"/>
      <c r="C91" s="995"/>
      <c r="D91" s="1001"/>
      <c r="E91" s="1001"/>
      <c r="F91" s="1002">
        <v>6.171809923677013</v>
      </c>
      <c r="G91" s="996">
        <v>5.2</v>
      </c>
      <c r="H91" s="996">
        <v>5.25</v>
      </c>
      <c r="I91" s="996">
        <v>5.13</v>
      </c>
      <c r="J91" s="996">
        <v>5.01</v>
      </c>
      <c r="K91" s="996">
        <v>4.89</v>
      </c>
      <c r="L91" s="996">
        <v>4.86</v>
      </c>
      <c r="M91" s="996">
        <v>4.75</v>
      </c>
      <c r="N91" s="996">
        <v>4.68</v>
      </c>
      <c r="O91" s="996">
        <v>4.61</v>
      </c>
      <c r="P91" s="996">
        <v>4.45</v>
      </c>
      <c r="Q91" s="996">
        <v>4.3</v>
      </c>
      <c r="R91" s="996">
        <v>4.26</v>
      </c>
      <c r="S91" s="996">
        <v>4.22</v>
      </c>
      <c r="T91" s="996">
        <v>4.093039677595375</v>
      </c>
      <c r="U91" s="996">
        <v>3.99</v>
      </c>
      <c r="V91" s="996">
        <v>3.9028606805380788</v>
      </c>
      <c r="W91" s="996">
        <v>3.7938564896258735</v>
      </c>
      <c r="X91" s="996">
        <v>3.813646481799705</v>
      </c>
      <c r="Y91" s="997">
        <v>3.76</v>
      </c>
      <c r="Z91" s="996">
        <v>3.7486832454511747</v>
      </c>
      <c r="AA91" s="996">
        <v>3.84</v>
      </c>
      <c r="AB91" s="996">
        <v>3.79</v>
      </c>
      <c r="AC91" s="996">
        <v>4.07</v>
      </c>
      <c r="AD91" s="996">
        <v>4.06</v>
      </c>
      <c r="AE91" s="996">
        <v>4.05</v>
      </c>
      <c r="AF91" s="996">
        <v>3.94</v>
      </c>
      <c r="AG91" s="996">
        <v>3.9</v>
      </c>
      <c r="AH91" s="996">
        <v>3.73</v>
      </c>
      <c r="AI91" s="996">
        <v>3.55</v>
      </c>
      <c r="AJ91" s="996">
        <v>3.52</v>
      </c>
      <c r="AK91" s="998">
        <v>3.37</v>
      </c>
    </row>
    <row r="92" spans="1:38" ht="15.75" customHeight="1">
      <c r="A92" s="999" t="s">
        <v>877</v>
      </c>
      <c r="B92" s="1003"/>
      <c r="C92" s="1003"/>
      <c r="D92" s="1001"/>
      <c r="E92" s="1001"/>
      <c r="F92" s="1004">
        <v>12.402829832416426</v>
      </c>
      <c r="G92" s="996">
        <v>12.34</v>
      </c>
      <c r="H92" s="996">
        <v>12.09</v>
      </c>
      <c r="I92" s="996">
        <v>12.1</v>
      </c>
      <c r="J92" s="996">
        <v>11.95</v>
      </c>
      <c r="K92" s="996">
        <v>11.78</v>
      </c>
      <c r="L92" s="996">
        <v>11.79</v>
      </c>
      <c r="M92" s="996">
        <v>11.48</v>
      </c>
      <c r="N92" s="996">
        <v>11.53</v>
      </c>
      <c r="O92" s="996">
        <v>11.37</v>
      </c>
      <c r="P92" s="996">
        <v>11.18</v>
      </c>
      <c r="Q92" s="996">
        <v>10.915791628170691</v>
      </c>
      <c r="R92" s="996">
        <v>10.82</v>
      </c>
      <c r="S92" s="996">
        <v>10.81</v>
      </c>
      <c r="T92" s="996">
        <v>10.54995071060591</v>
      </c>
      <c r="U92" s="996">
        <v>10.3</v>
      </c>
      <c r="V92" s="996">
        <v>10.226252086741528</v>
      </c>
      <c r="W92" s="996">
        <v>10.135310047775658</v>
      </c>
      <c r="X92" s="996">
        <v>9.937237232078088</v>
      </c>
      <c r="Y92" s="997">
        <v>9.94</v>
      </c>
      <c r="Z92" s="996">
        <v>9.818236657250683</v>
      </c>
      <c r="AA92" s="996">
        <v>9.67</v>
      </c>
      <c r="AB92" s="996">
        <v>9.56</v>
      </c>
      <c r="AC92" s="996">
        <v>9.64</v>
      </c>
      <c r="AD92" s="996">
        <v>9.65</v>
      </c>
      <c r="AE92" s="996">
        <v>9.59</v>
      </c>
      <c r="AF92" s="996">
        <v>9.62</v>
      </c>
      <c r="AG92" s="996">
        <v>9.61</v>
      </c>
      <c r="AH92" s="996">
        <v>9.54</v>
      </c>
      <c r="AI92" s="996">
        <v>9.46</v>
      </c>
      <c r="AJ92" s="996">
        <v>9.47</v>
      </c>
      <c r="AK92" s="998">
        <v>9.44</v>
      </c>
      <c r="AL92" s="1005"/>
    </row>
    <row r="93" spans="1:37" ht="15.75" customHeight="1" thickBot="1">
      <c r="A93" s="1006" t="s">
        <v>878</v>
      </c>
      <c r="B93" s="1007"/>
      <c r="C93" s="1007"/>
      <c r="D93" s="1008"/>
      <c r="E93" s="1008"/>
      <c r="F93" s="1008"/>
      <c r="G93" s="1009">
        <v>9.84</v>
      </c>
      <c r="H93" s="1009">
        <v>9.83</v>
      </c>
      <c r="I93" s="1009">
        <v>9.63</v>
      </c>
      <c r="J93" s="1009">
        <v>9.35</v>
      </c>
      <c r="K93" s="1009">
        <v>9.23</v>
      </c>
      <c r="L93" s="1009">
        <v>9.03</v>
      </c>
      <c r="M93" s="1009">
        <v>8.86</v>
      </c>
      <c r="N93" s="1009">
        <v>8.75</v>
      </c>
      <c r="O93" s="1009">
        <v>8.58</v>
      </c>
      <c r="P93" s="1009">
        <v>8.55</v>
      </c>
      <c r="Q93" s="1009">
        <v>8.38</v>
      </c>
      <c r="R93" s="1009">
        <v>8.31</v>
      </c>
      <c r="S93" s="1009">
        <v>8.23</v>
      </c>
      <c r="T93" s="1009">
        <v>8.36</v>
      </c>
      <c r="U93" s="1009">
        <v>7.68</v>
      </c>
      <c r="V93" s="1009">
        <v>7.9</v>
      </c>
      <c r="W93" s="1009">
        <v>7.73</v>
      </c>
      <c r="X93" s="1009">
        <v>7.46</v>
      </c>
      <c r="Y93" s="1009">
        <v>7.44</v>
      </c>
      <c r="Z93" s="1009">
        <v>7.49</v>
      </c>
      <c r="AA93" s="1009">
        <v>7.51</v>
      </c>
      <c r="AB93" s="1009">
        <v>7.52</v>
      </c>
      <c r="AC93" s="1009">
        <v>7.68</v>
      </c>
      <c r="AD93" s="1009">
        <v>7.76</v>
      </c>
      <c r="AE93" s="1009">
        <v>7.69</v>
      </c>
      <c r="AF93" s="1009">
        <v>7.88</v>
      </c>
      <c r="AG93" s="1009">
        <v>7.18</v>
      </c>
      <c r="AH93" s="1009">
        <v>7.21</v>
      </c>
      <c r="AI93" s="1009">
        <v>7.22</v>
      </c>
      <c r="AJ93" s="1009">
        <v>7.04</v>
      </c>
      <c r="AK93" s="1010">
        <v>6.91</v>
      </c>
    </row>
    <row r="94" spans="1:13" ht="12" customHeight="1" thickTop="1">
      <c r="A94" s="1011"/>
      <c r="B94" s="1012"/>
      <c r="C94" s="1012"/>
      <c r="D94" s="973"/>
      <c r="E94" s="973"/>
      <c r="F94" s="973"/>
      <c r="H94" s="988"/>
      <c r="I94" s="988"/>
      <c r="J94" s="988"/>
      <c r="K94" s="988"/>
      <c r="L94" s="988"/>
      <c r="M94" s="988"/>
    </row>
    <row r="95" spans="1:37" ht="15.75" customHeight="1">
      <c r="A95" s="1013" t="s">
        <v>879</v>
      </c>
      <c r="B95" s="831"/>
      <c r="C95" s="831"/>
      <c r="AA95" s="1005"/>
      <c r="AB95" s="1005"/>
      <c r="AC95" s="1005"/>
      <c r="AD95" s="1005"/>
      <c r="AE95" s="1005"/>
      <c r="AF95" s="1005"/>
      <c r="AG95" s="1005"/>
      <c r="AH95" s="1005"/>
      <c r="AI95" s="1005"/>
      <c r="AJ95" s="1005"/>
      <c r="AK95" s="1005"/>
    </row>
    <row r="96" spans="1:7" ht="12.75">
      <c r="A96" s="1014" t="s">
        <v>880</v>
      </c>
      <c r="B96" s="50"/>
      <c r="C96" s="50"/>
      <c r="D96" s="50"/>
      <c r="E96" s="50"/>
      <c r="F96" s="50"/>
      <c r="G96" s="50"/>
    </row>
    <row r="97" spans="1:5" ht="12.75">
      <c r="A97" s="962" t="s">
        <v>881</v>
      </c>
      <c r="B97" s="962"/>
      <c r="C97" s="962"/>
      <c r="D97" s="962"/>
      <c r="E97" s="962"/>
    </row>
    <row r="98" spans="1:3" ht="12.75">
      <c r="A98" s="2022" t="s">
        <v>882</v>
      </c>
      <c r="B98" s="2022"/>
      <c r="C98" s="2022"/>
    </row>
    <row r="99" spans="1:3" ht="12.75">
      <c r="A99" s="2022"/>
      <c r="B99" s="2022"/>
      <c r="C99" s="2022"/>
    </row>
    <row r="100" spans="1:3" ht="12.75">
      <c r="A100" s="836"/>
      <c r="B100" s="831"/>
      <c r="C100" s="831"/>
    </row>
    <row r="101" spans="1:3" ht="12.75">
      <c r="A101" s="831"/>
      <c r="B101" s="831"/>
      <c r="C101" s="831"/>
    </row>
    <row r="102" spans="1:3" ht="12.75">
      <c r="A102" s="831"/>
      <c r="B102" s="829"/>
      <c r="C102" s="831"/>
    </row>
    <row r="103" spans="1:3" ht="12.75">
      <c r="A103" s="831"/>
      <c r="B103" s="831"/>
      <c r="C103" s="831"/>
    </row>
    <row r="104" spans="1:3" ht="12.75">
      <c r="A104" s="831"/>
      <c r="B104" s="831"/>
      <c r="C104" s="831"/>
    </row>
    <row r="105" spans="1:3" ht="12.75">
      <c r="A105" s="831"/>
      <c r="B105" s="831"/>
      <c r="C105" s="831"/>
    </row>
    <row r="106" spans="1:3" ht="12.75">
      <c r="A106" s="831"/>
      <c r="B106" s="831"/>
      <c r="C106" s="831"/>
    </row>
    <row r="107" spans="1:3" ht="12.75">
      <c r="A107" s="831"/>
      <c r="B107" s="831"/>
      <c r="C107" s="831"/>
    </row>
    <row r="108" spans="1:3" ht="12.75">
      <c r="A108" s="831"/>
      <c r="B108" s="831"/>
      <c r="C108" s="831"/>
    </row>
    <row r="109" spans="1:3" ht="12.75">
      <c r="A109" s="836"/>
      <c r="B109" s="831"/>
      <c r="C109" s="831"/>
    </row>
    <row r="110" spans="1:3" ht="12.75">
      <c r="A110" s="836"/>
      <c r="B110" s="829"/>
      <c r="C110" s="831"/>
    </row>
    <row r="111" spans="1:3" ht="12.75">
      <c r="A111" s="831"/>
      <c r="B111" s="829"/>
      <c r="C111" s="831"/>
    </row>
    <row r="112" spans="1:3" ht="12.75">
      <c r="A112" s="831"/>
      <c r="B112" s="829"/>
      <c r="C112" s="831"/>
    </row>
    <row r="113" spans="1:3" ht="12.75">
      <c r="A113" s="831"/>
      <c r="B113" s="829"/>
      <c r="C113" s="831"/>
    </row>
    <row r="114" spans="1:3" ht="12.75">
      <c r="A114" s="831"/>
      <c r="B114" s="831"/>
      <c r="C114" s="831"/>
    </row>
    <row r="115" spans="1:3" ht="12.75">
      <c r="A115" s="831"/>
      <c r="B115" s="831"/>
      <c r="C115" s="831"/>
    </row>
    <row r="116" spans="1:3" ht="12.75">
      <c r="A116" s="1015"/>
      <c r="B116" s="1016"/>
      <c r="C116" s="1017"/>
    </row>
    <row r="117" spans="1:3" ht="12.75">
      <c r="A117" s="836"/>
      <c r="B117" s="831"/>
      <c r="C117" s="831"/>
    </row>
    <row r="118" spans="1:3" ht="12.75">
      <c r="A118" s="831"/>
      <c r="B118" s="836"/>
      <c r="C118" s="831"/>
    </row>
    <row r="119" spans="1:3" ht="12.75">
      <c r="A119" s="831"/>
      <c r="B119" s="831"/>
      <c r="C119" s="831"/>
    </row>
    <row r="120" spans="1:3" ht="12.75">
      <c r="A120" s="831"/>
      <c r="B120" s="831"/>
      <c r="C120" s="831"/>
    </row>
    <row r="121" spans="1:3" ht="12.75">
      <c r="A121" s="831"/>
      <c r="B121" s="831"/>
      <c r="C121" s="831"/>
    </row>
    <row r="122" spans="1:3" ht="12.75">
      <c r="A122" s="831"/>
      <c r="B122" s="831"/>
      <c r="C122" s="831"/>
    </row>
    <row r="123" spans="1:3" ht="12.75">
      <c r="A123" s="831"/>
      <c r="B123" s="831"/>
      <c r="C123" s="831"/>
    </row>
    <row r="124" spans="1:3" ht="12.75">
      <c r="A124" s="831"/>
      <c r="B124" s="831"/>
      <c r="C124" s="831"/>
    </row>
    <row r="125" spans="1:3" ht="12.75">
      <c r="A125" s="831"/>
      <c r="B125" s="831"/>
      <c r="C125" s="831"/>
    </row>
    <row r="126" spans="1:3" ht="12.75">
      <c r="A126" s="831"/>
      <c r="B126" s="836"/>
      <c r="C126" s="831"/>
    </row>
    <row r="127" spans="1:3" ht="12.75">
      <c r="A127" s="831"/>
      <c r="B127" s="831"/>
      <c r="C127" s="831"/>
    </row>
    <row r="128" spans="1:3" ht="12.75">
      <c r="A128" s="831"/>
      <c r="B128" s="829"/>
      <c r="C128" s="831"/>
    </row>
    <row r="129" spans="1:3" ht="12.75">
      <c r="A129" s="831"/>
      <c r="B129" s="829"/>
      <c r="C129" s="831"/>
    </row>
    <row r="130" spans="1:3" ht="12.75">
      <c r="A130" s="831"/>
      <c r="B130" s="829"/>
      <c r="C130" s="831"/>
    </row>
    <row r="131" spans="1:3" ht="12.75">
      <c r="A131" s="831"/>
      <c r="B131" s="829"/>
      <c r="C131" s="831"/>
    </row>
    <row r="132" spans="1:3" ht="12.75">
      <c r="A132" s="1014"/>
      <c r="B132" s="1014"/>
      <c r="C132" s="1015"/>
    </row>
    <row r="133" spans="1:3" ht="12.75">
      <c r="A133" s="829"/>
      <c r="B133" s="964"/>
      <c r="C133" s="964"/>
    </row>
    <row r="134" ht="12.75">
      <c r="A134" s="1018"/>
    </row>
  </sheetData>
  <sheetProtection/>
  <mergeCells count="14">
    <mergeCell ref="A1:C1"/>
    <mergeCell ref="A2:C2"/>
    <mergeCell ref="A3:C3"/>
    <mergeCell ref="A5:C5"/>
    <mergeCell ref="A6:C6"/>
    <mergeCell ref="A8:C8"/>
    <mergeCell ref="A98:C98"/>
    <mergeCell ref="A99:C99"/>
    <mergeCell ref="A9:C9"/>
    <mergeCell ref="A66:AG66"/>
    <mergeCell ref="A67:AG67"/>
    <mergeCell ref="AF68:AG68"/>
    <mergeCell ref="A69:C69"/>
    <mergeCell ref="A70:C70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1.7109375" style="225" bestFit="1" customWidth="1"/>
    <col min="2" max="3" width="9.57421875" style="225" hidden="1" customWidth="1"/>
    <col min="4" max="4" width="0" style="225" hidden="1" customWidth="1"/>
    <col min="5" max="5" width="10.140625" style="225" customWidth="1"/>
    <col min="6" max="6" width="11.140625" style="225" customWidth="1"/>
    <col min="7" max="10" width="9.140625" style="225" customWidth="1"/>
    <col min="11" max="11" width="9.7109375" style="225" customWidth="1"/>
    <col min="12" max="12" width="9.140625" style="225" customWidth="1"/>
    <col min="13" max="16384" width="9.140625" style="225" customWidth="1"/>
  </cols>
  <sheetData>
    <row r="1" spans="1:13" ht="12.75">
      <c r="A1" s="1704" t="s">
        <v>221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</row>
    <row r="2" spans="1:13" ht="15.75">
      <c r="A2" s="1705" t="s">
        <v>5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1705"/>
      <c r="M2" s="1705"/>
    </row>
    <row r="3" spans="1:13" ht="12.75">
      <c r="A3" s="1706" t="s">
        <v>222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  <c r="L3" s="1706"/>
      <c r="M3" s="1706"/>
    </row>
    <row r="4" spans="1:10" ht="12.7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3" ht="16.5">
      <c r="A5" s="1707" t="s">
        <v>223</v>
      </c>
      <c r="B5" s="1708" t="s">
        <v>224</v>
      </c>
      <c r="C5" s="1708"/>
      <c r="D5" s="1709"/>
      <c r="E5" s="1708" t="s">
        <v>56</v>
      </c>
      <c r="F5" s="1708"/>
      <c r="G5" s="1709"/>
      <c r="H5" s="1708" t="s">
        <v>57</v>
      </c>
      <c r="I5" s="1708"/>
      <c r="J5" s="1709"/>
      <c r="K5" s="1708" t="s">
        <v>225</v>
      </c>
      <c r="L5" s="1708"/>
      <c r="M5" s="1709"/>
    </row>
    <row r="6" spans="1:13" ht="12.75">
      <c r="A6" s="1707"/>
      <c r="B6" s="227" t="s">
        <v>226</v>
      </c>
      <c r="C6" s="227" t="s">
        <v>227</v>
      </c>
      <c r="D6" s="227" t="s">
        <v>228</v>
      </c>
      <c r="E6" s="227" t="s">
        <v>226</v>
      </c>
      <c r="F6" s="227" t="s">
        <v>227</v>
      </c>
      <c r="G6" s="227" t="s">
        <v>228</v>
      </c>
      <c r="H6" s="227" t="s">
        <v>226</v>
      </c>
      <c r="I6" s="227" t="s">
        <v>227</v>
      </c>
      <c r="J6" s="227" t="s">
        <v>228</v>
      </c>
      <c r="K6" s="227" t="s">
        <v>226</v>
      </c>
      <c r="L6" s="227" t="s">
        <v>227</v>
      </c>
      <c r="M6" s="227" t="s">
        <v>228</v>
      </c>
    </row>
    <row r="7" spans="1:13" ht="12.75">
      <c r="A7" s="228" t="s">
        <v>206</v>
      </c>
      <c r="B7" s="229">
        <v>11.852776044915785</v>
      </c>
      <c r="C7" s="230">
        <v>10.026857654431524</v>
      </c>
      <c r="D7" s="231">
        <f>B7-C7</f>
        <v>1.8259183904842615</v>
      </c>
      <c r="E7" s="229">
        <v>7.9</v>
      </c>
      <c r="F7" s="232">
        <v>9.519934906427977</v>
      </c>
      <c r="G7" s="233">
        <v>-1.6199349064279769</v>
      </c>
      <c r="H7" s="234">
        <v>7.5</v>
      </c>
      <c r="I7" s="235">
        <v>7.726597325408619</v>
      </c>
      <c r="J7" s="236">
        <v>-0.2265973254086191</v>
      </c>
      <c r="K7" s="234">
        <v>6.9</v>
      </c>
      <c r="L7" s="237">
        <v>3.7</v>
      </c>
      <c r="M7" s="238">
        <v>3.2</v>
      </c>
    </row>
    <row r="8" spans="1:13" ht="12.75">
      <c r="A8" s="228" t="s">
        <v>207</v>
      </c>
      <c r="B8" s="229">
        <v>11.241507103150084</v>
      </c>
      <c r="C8" s="230">
        <v>9.73451327433628</v>
      </c>
      <c r="D8" s="239">
        <f aca="true" t="shared" si="0" ref="D8:D18">B8-C8</f>
        <v>1.5069938288138047</v>
      </c>
      <c r="E8" s="229">
        <v>8</v>
      </c>
      <c r="F8" s="232">
        <v>9.83870967741936</v>
      </c>
      <c r="G8" s="233">
        <v>-1.8387096774193594</v>
      </c>
      <c r="H8" s="240">
        <v>7.6</v>
      </c>
      <c r="I8" s="241">
        <v>6.461086637298095</v>
      </c>
      <c r="J8" s="242">
        <v>1.1389133627019046</v>
      </c>
      <c r="K8" s="240">
        <v>7.2</v>
      </c>
      <c r="L8" s="243">
        <v>4.4</v>
      </c>
      <c r="M8" s="244">
        <v>2.8</v>
      </c>
    </row>
    <row r="9" spans="1:13" ht="12.75">
      <c r="A9" s="228" t="s">
        <v>208</v>
      </c>
      <c r="B9" s="229">
        <v>10.51344743276286</v>
      </c>
      <c r="C9" s="230">
        <v>9.753954305799667</v>
      </c>
      <c r="D9" s="239">
        <f t="shared" si="0"/>
        <v>0.7594931269631928</v>
      </c>
      <c r="E9" s="229">
        <v>8.4</v>
      </c>
      <c r="F9" s="232">
        <v>10.16813450760607</v>
      </c>
      <c r="G9" s="233">
        <v>-1.768134507606069</v>
      </c>
      <c r="H9" s="245">
        <v>7.5</v>
      </c>
      <c r="I9" s="241">
        <v>5.523255813953483</v>
      </c>
      <c r="J9" s="242">
        <v>1.976744186046517</v>
      </c>
      <c r="K9" s="245">
        <v>8.3</v>
      </c>
      <c r="L9" s="243">
        <v>5</v>
      </c>
      <c r="M9" s="244">
        <v>3.3000000000000007</v>
      </c>
    </row>
    <row r="10" spans="1:13" ht="12.75">
      <c r="A10" s="228" t="s">
        <v>209</v>
      </c>
      <c r="B10" s="229">
        <v>10.465116279069761</v>
      </c>
      <c r="C10" s="230">
        <v>9.903593339176169</v>
      </c>
      <c r="D10" s="239">
        <f t="shared" si="0"/>
        <v>0.5615229398935924</v>
      </c>
      <c r="E10" s="229">
        <v>10</v>
      </c>
      <c r="F10" s="232">
        <v>11.164274322169064</v>
      </c>
      <c r="G10" s="233">
        <v>-1.1642743221690637</v>
      </c>
      <c r="H10" s="245">
        <v>7.2</v>
      </c>
      <c r="I10" s="241">
        <v>4.375896700143471</v>
      </c>
      <c r="J10" s="242">
        <v>2.824103299856529</v>
      </c>
      <c r="K10" s="245">
        <v>10.4</v>
      </c>
      <c r="L10" s="243">
        <v>5.4</v>
      </c>
      <c r="M10" s="244">
        <v>5</v>
      </c>
    </row>
    <row r="11" spans="1:13" ht="12.75">
      <c r="A11" s="228" t="s">
        <v>210</v>
      </c>
      <c r="B11" s="229">
        <v>10.368098159509202</v>
      </c>
      <c r="C11" s="230">
        <v>10.563380281690144</v>
      </c>
      <c r="D11" s="239">
        <f t="shared" si="0"/>
        <v>-0.19528212218094154</v>
      </c>
      <c r="E11" s="229">
        <v>10.3</v>
      </c>
      <c r="F11" s="232">
        <v>9.872611464968159</v>
      </c>
      <c r="G11" s="242">
        <v>0.4273885350318416</v>
      </c>
      <c r="H11" s="245">
        <v>7</v>
      </c>
      <c r="I11" s="243">
        <v>4.927536231884062</v>
      </c>
      <c r="J11" s="242">
        <v>2.072463768115938</v>
      </c>
      <c r="K11" s="245">
        <v>11.6</v>
      </c>
      <c r="L11" s="1516">
        <v>5.6</v>
      </c>
      <c r="M11" s="244">
        <v>6</v>
      </c>
    </row>
    <row r="12" spans="1:13" ht="12.75">
      <c r="A12" s="228" t="s">
        <v>211</v>
      </c>
      <c r="B12" s="229">
        <v>9.817073170731703</v>
      </c>
      <c r="C12" s="230">
        <v>10.78947368421052</v>
      </c>
      <c r="D12" s="239">
        <f t="shared" si="0"/>
        <v>-0.9724005134788172</v>
      </c>
      <c r="E12" s="229">
        <v>9.7</v>
      </c>
      <c r="F12" s="232">
        <v>8.788598574821862</v>
      </c>
      <c r="G12" s="242">
        <v>0.9114014251781377</v>
      </c>
      <c r="H12" s="245">
        <v>6.8</v>
      </c>
      <c r="I12" s="243">
        <v>5.1936619718310055</v>
      </c>
      <c r="J12" s="242">
        <v>1.6063380281689943</v>
      </c>
      <c r="K12" s="245"/>
      <c r="L12" s="243"/>
      <c r="M12" s="244"/>
    </row>
    <row r="13" spans="1:13" ht="12.75">
      <c r="A13" s="228" t="s">
        <v>212</v>
      </c>
      <c r="B13" s="229">
        <v>10.073260073260087</v>
      </c>
      <c r="C13" s="230">
        <v>10.907504363001735</v>
      </c>
      <c r="D13" s="239">
        <f t="shared" si="0"/>
        <v>-0.8342442897416475</v>
      </c>
      <c r="E13" s="229">
        <v>8.8</v>
      </c>
      <c r="F13" s="232">
        <v>8.025177025963814</v>
      </c>
      <c r="G13" s="242">
        <v>0.7748229740361872</v>
      </c>
      <c r="H13" s="246">
        <v>7</v>
      </c>
      <c r="I13" s="243">
        <v>5.3697183098591665</v>
      </c>
      <c r="J13" s="242">
        <v>1.6302816901408335</v>
      </c>
      <c r="K13" s="246"/>
      <c r="L13" s="243"/>
      <c r="M13" s="244"/>
    </row>
    <row r="14" spans="1:13" ht="12.75">
      <c r="A14" s="228" t="s">
        <v>213</v>
      </c>
      <c r="B14" s="229">
        <v>10.237659963436926</v>
      </c>
      <c r="C14" s="230">
        <v>10.389610389610397</v>
      </c>
      <c r="D14" s="239">
        <f t="shared" si="0"/>
        <v>-0.151950426173471</v>
      </c>
      <c r="E14" s="229">
        <v>8.9</v>
      </c>
      <c r="F14" s="232">
        <v>8.313725490196063</v>
      </c>
      <c r="G14" s="242">
        <v>0.5862745098039372</v>
      </c>
      <c r="H14" s="245">
        <v>7</v>
      </c>
      <c r="I14" s="243">
        <v>5.253940455341507</v>
      </c>
      <c r="J14" s="242">
        <v>1.7460595446584932</v>
      </c>
      <c r="K14" s="245"/>
      <c r="L14" s="243"/>
      <c r="M14" s="244"/>
    </row>
    <row r="15" spans="1:13" ht="12.75">
      <c r="A15" s="228" t="s">
        <v>214</v>
      </c>
      <c r="B15" s="229">
        <v>9.4578313253012</v>
      </c>
      <c r="C15" s="230">
        <v>9.393680614859107</v>
      </c>
      <c r="D15" s="239">
        <f t="shared" si="0"/>
        <v>0.06415071044209242</v>
      </c>
      <c r="E15" s="229">
        <v>9.4</v>
      </c>
      <c r="F15" s="232">
        <v>8.587041373926624</v>
      </c>
      <c r="G15" s="242">
        <v>0.8129586260733763</v>
      </c>
      <c r="H15" s="245">
        <v>6.9</v>
      </c>
      <c r="I15" s="243">
        <v>4.86533449174631</v>
      </c>
      <c r="J15" s="242">
        <v>2.03466550825369</v>
      </c>
      <c r="K15" s="245"/>
      <c r="L15" s="243"/>
      <c r="M15" s="244"/>
    </row>
    <row r="16" spans="1:13" ht="12.75">
      <c r="A16" s="228" t="s">
        <v>215</v>
      </c>
      <c r="B16" s="245">
        <v>8.690476190476176</v>
      </c>
      <c r="C16" s="243">
        <v>9.306260575296093</v>
      </c>
      <c r="D16" s="239">
        <f t="shared" si="0"/>
        <v>-0.6157843848199178</v>
      </c>
      <c r="E16" s="247">
        <v>9.7</v>
      </c>
      <c r="F16" s="232">
        <v>8.281733746130044</v>
      </c>
      <c r="G16" s="242">
        <v>1.4182662538699553</v>
      </c>
      <c r="H16" s="245">
        <v>7.1</v>
      </c>
      <c r="I16" s="243">
        <v>5.00863557858375</v>
      </c>
      <c r="J16" s="242">
        <v>2.09136442141625</v>
      </c>
      <c r="K16" s="245"/>
      <c r="L16" s="243"/>
      <c r="M16" s="244"/>
    </row>
    <row r="17" spans="1:13" ht="12.75">
      <c r="A17" s="228" t="s">
        <v>216</v>
      </c>
      <c r="B17" s="229">
        <v>8.22561692126908</v>
      </c>
      <c r="C17" s="230">
        <v>9.866220735785959</v>
      </c>
      <c r="D17" s="239">
        <f t="shared" si="0"/>
        <v>-1.6406038145168793</v>
      </c>
      <c r="E17" s="229">
        <v>9.5</v>
      </c>
      <c r="F17" s="232">
        <v>7.458143074581415</v>
      </c>
      <c r="G17" s="242">
        <v>2.0418569254185854</v>
      </c>
      <c r="H17" s="245">
        <v>7.4</v>
      </c>
      <c r="I17" s="243">
        <v>5.398457583547554</v>
      </c>
      <c r="J17" s="242">
        <v>2.0015424164524465</v>
      </c>
      <c r="K17" s="245"/>
      <c r="L17" s="243"/>
      <c r="M17" s="244"/>
    </row>
    <row r="18" spans="1:13" ht="12.75">
      <c r="A18" s="228" t="s">
        <v>217</v>
      </c>
      <c r="B18" s="229">
        <v>7.8</v>
      </c>
      <c r="C18" s="230">
        <v>9.637561779242148</v>
      </c>
      <c r="D18" s="239">
        <f t="shared" si="0"/>
        <v>-1.8375617792421481</v>
      </c>
      <c r="E18" s="229">
        <v>8.1</v>
      </c>
      <c r="F18" s="232">
        <v>7.96393688955672</v>
      </c>
      <c r="G18" s="242">
        <v>0.13606311044327946</v>
      </c>
      <c r="H18" s="234">
        <v>7.6</v>
      </c>
      <c r="I18" s="248">
        <v>3.7</v>
      </c>
      <c r="J18" s="242">
        <v>3.8999999999999995</v>
      </c>
      <c r="K18" s="234"/>
      <c r="L18" s="248"/>
      <c r="M18" s="244"/>
    </row>
    <row r="19" spans="1:13" ht="12.75">
      <c r="A19" s="249" t="s">
        <v>218</v>
      </c>
      <c r="B19" s="250">
        <f>AVERAGE(B7:B18)</f>
        <v>9.895238555323571</v>
      </c>
      <c r="C19" s="250">
        <f>AVERAGE(C7:C18)</f>
        <v>10.022717583119979</v>
      </c>
      <c r="D19" s="251">
        <f>AVERAGE(D7:D18)</f>
        <v>-0.12747902779640655</v>
      </c>
      <c r="E19" s="250">
        <f aca="true" t="shared" si="1" ref="E19:J19">AVERAGE(E7:E18)</f>
        <v>9.058333333333334</v>
      </c>
      <c r="F19" s="250">
        <f t="shared" si="1"/>
        <v>8.998501754480598</v>
      </c>
      <c r="G19" s="250">
        <f t="shared" si="1"/>
        <v>0.059831578852735934</v>
      </c>
      <c r="H19" s="250">
        <f t="shared" si="1"/>
        <v>7.216666666666666</v>
      </c>
      <c r="I19" s="250">
        <f t="shared" si="1"/>
        <v>5.317010091633086</v>
      </c>
      <c r="J19" s="250">
        <f t="shared" si="1"/>
        <v>1.8996565750335812</v>
      </c>
      <c r="K19" s="250">
        <f>AVERAGE(K7:K18)</f>
        <v>8.88</v>
      </c>
      <c r="L19" s="250">
        <f>AVERAGE(L7:L18)</f>
        <v>4.82</v>
      </c>
      <c r="M19" s="250">
        <f>AVERAGE(M7:M18)</f>
        <v>4.0600000000000005</v>
      </c>
    </row>
    <row r="20" spans="1:10" ht="12.75">
      <c r="A20" s="252"/>
      <c r="B20" s="252"/>
      <c r="C20" s="252"/>
      <c r="D20" s="252"/>
      <c r="E20" s="252"/>
      <c r="F20" s="252"/>
      <c r="G20" s="252"/>
      <c r="H20" s="252"/>
      <c r="I20" s="252"/>
      <c r="J20" s="252"/>
    </row>
    <row r="21" spans="1:10" ht="12.75">
      <c r="A21" s="253" t="s">
        <v>229</v>
      </c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7" ht="12.75">
      <c r="A22" s="252" t="s">
        <v>230</v>
      </c>
      <c r="G22" s="254"/>
    </row>
    <row r="23" spans="1:7" ht="12.75">
      <c r="A23" s="255" t="s">
        <v>231</v>
      </c>
      <c r="G23" s="254"/>
    </row>
    <row r="24" ht="12.75">
      <c r="G24" s="254"/>
    </row>
    <row r="25" ht="12.75">
      <c r="G25" s="254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B1" sqref="B1:L1"/>
    </sheetView>
  </sheetViews>
  <sheetFormatPr defaultColWidth="9.140625" defaultRowHeight="15"/>
  <cols>
    <col min="1" max="1" width="5.7109375" style="813" customWidth="1"/>
    <col min="2" max="2" width="14.28125" style="813" customWidth="1"/>
    <col min="3" max="3" width="10.7109375" style="760" hidden="1" customWidth="1"/>
    <col min="4" max="4" width="14.140625" style="760" customWidth="1"/>
    <col min="5" max="7" width="13.421875" style="760" customWidth="1"/>
    <col min="8" max="8" width="15.7109375" style="760" hidden="1" customWidth="1"/>
    <col min="9" max="9" width="13.421875" style="760" customWidth="1"/>
    <col min="10" max="11" width="14.421875" style="760" customWidth="1"/>
    <col min="12" max="12" width="13.28125" style="760" customWidth="1"/>
    <col min="13" max="16384" width="9.140625" style="760" customWidth="1"/>
  </cols>
  <sheetData>
    <row r="1" spans="1:12" ht="12.75">
      <c r="A1" s="892"/>
      <c r="B1" s="2037" t="s">
        <v>1270</v>
      </c>
      <c r="C1" s="2037"/>
      <c r="D1" s="2037"/>
      <c r="E1" s="2037"/>
      <c r="F1" s="2037"/>
      <c r="G1" s="2037"/>
      <c r="H1" s="2037"/>
      <c r="I1" s="2037"/>
      <c r="J1" s="2037"/>
      <c r="K1" s="2037"/>
      <c r="L1" s="2037"/>
    </row>
    <row r="2" spans="1:12" ht="15.75" customHeight="1">
      <c r="A2" s="892"/>
      <c r="B2" s="2037" t="s">
        <v>47</v>
      </c>
      <c r="C2" s="2037"/>
      <c r="D2" s="2037"/>
      <c r="E2" s="2037"/>
      <c r="F2" s="2037"/>
      <c r="G2" s="2037"/>
      <c r="H2" s="2037"/>
      <c r="I2" s="2037"/>
      <c r="J2" s="2037"/>
      <c r="K2" s="2037"/>
      <c r="L2" s="2037"/>
    </row>
    <row r="3" spans="1:7" ht="12.75" hidden="1">
      <c r="A3" s="759"/>
      <c r="B3" s="759"/>
      <c r="C3" s="761"/>
      <c r="D3" s="762"/>
      <c r="E3" s="762"/>
      <c r="F3" s="762"/>
      <c r="G3" s="762"/>
    </row>
    <row r="4" spans="2:12" ht="13.5" customHeight="1" thickBot="1"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 t="s">
        <v>747</v>
      </c>
    </row>
    <row r="5" spans="2:12" ht="13.5" thickTop="1">
      <c r="B5" s="2038" t="s">
        <v>740</v>
      </c>
      <c r="C5" s="2040" t="s">
        <v>748</v>
      </c>
      <c r="D5" s="2040"/>
      <c r="E5" s="2040"/>
      <c r="F5" s="2040"/>
      <c r="G5" s="2041"/>
      <c r="H5" s="2042" t="s">
        <v>749</v>
      </c>
      <c r="I5" s="2043"/>
      <c r="J5" s="2043"/>
      <c r="K5" s="2043"/>
      <c r="L5" s="2044"/>
    </row>
    <row r="6" spans="2:12" ht="12.75">
      <c r="B6" s="2039"/>
      <c r="C6" s="764" t="s">
        <v>750</v>
      </c>
      <c r="D6" s="765" t="s">
        <v>751</v>
      </c>
      <c r="E6" s="766" t="s">
        <v>56</v>
      </c>
      <c r="F6" s="766" t="s">
        <v>57</v>
      </c>
      <c r="G6" s="767" t="s">
        <v>58</v>
      </c>
      <c r="H6" s="764" t="s">
        <v>750</v>
      </c>
      <c r="I6" s="765" t="s">
        <v>751</v>
      </c>
      <c r="J6" s="766" t="s">
        <v>56</v>
      </c>
      <c r="K6" s="766" t="s">
        <v>57</v>
      </c>
      <c r="L6" s="768" t="s">
        <v>58</v>
      </c>
    </row>
    <row r="7" spans="2:12" ht="12.75">
      <c r="B7" s="769" t="s">
        <v>206</v>
      </c>
      <c r="C7" s="770">
        <v>3.98</v>
      </c>
      <c r="D7" s="771">
        <v>0.18</v>
      </c>
      <c r="E7" s="772">
        <v>0.25</v>
      </c>
      <c r="F7" s="773">
        <v>0.0044</v>
      </c>
      <c r="G7" s="774">
        <v>0.9477779527559054</v>
      </c>
      <c r="H7" s="775" t="s">
        <v>152</v>
      </c>
      <c r="I7" s="776" t="s">
        <v>152</v>
      </c>
      <c r="J7" s="776" t="s">
        <v>152</v>
      </c>
      <c r="K7" s="777" t="s">
        <v>152</v>
      </c>
      <c r="L7" s="778" t="s">
        <v>152</v>
      </c>
    </row>
    <row r="8" spans="2:12" ht="12.75">
      <c r="B8" s="779" t="s">
        <v>207</v>
      </c>
      <c r="C8" s="780">
        <v>2.28</v>
      </c>
      <c r="D8" s="781">
        <v>0.1463</v>
      </c>
      <c r="E8" s="782">
        <v>0.14</v>
      </c>
      <c r="F8" s="783">
        <v>0.0656</v>
      </c>
      <c r="G8" s="784">
        <v>2.22</v>
      </c>
      <c r="H8" s="785">
        <v>4.46</v>
      </c>
      <c r="I8" s="782">
        <v>1.16</v>
      </c>
      <c r="J8" s="786">
        <v>1</v>
      </c>
      <c r="K8" s="786">
        <v>0.54</v>
      </c>
      <c r="L8" s="787">
        <v>3.04</v>
      </c>
    </row>
    <row r="9" spans="2:12" ht="12.75">
      <c r="B9" s="779" t="s">
        <v>208</v>
      </c>
      <c r="C9" s="780">
        <v>1.82</v>
      </c>
      <c r="D9" s="781">
        <v>0.31</v>
      </c>
      <c r="E9" s="782">
        <v>0.07</v>
      </c>
      <c r="F9" s="783">
        <v>0.9267</v>
      </c>
      <c r="G9" s="784">
        <v>1.1</v>
      </c>
      <c r="H9" s="785">
        <v>4.43</v>
      </c>
      <c r="I9" s="782">
        <v>0.93</v>
      </c>
      <c r="J9" s="786">
        <v>0.79</v>
      </c>
      <c r="K9" s="786">
        <v>0.9349</v>
      </c>
      <c r="L9" s="787">
        <v>1.97</v>
      </c>
    </row>
    <row r="10" spans="2:12" ht="12.75">
      <c r="B10" s="779" t="s">
        <v>209</v>
      </c>
      <c r="C10" s="780">
        <v>0.97</v>
      </c>
      <c r="D10" s="781">
        <v>0.60496</v>
      </c>
      <c r="E10" s="782">
        <v>0.03</v>
      </c>
      <c r="F10" s="783">
        <v>0.5235</v>
      </c>
      <c r="G10" s="784">
        <v>0.29</v>
      </c>
      <c r="H10" s="785">
        <v>3.27</v>
      </c>
      <c r="I10" s="782">
        <v>1.4799466666666667</v>
      </c>
      <c r="J10" s="786">
        <v>0.5</v>
      </c>
      <c r="K10" s="786">
        <v>0.8726</v>
      </c>
      <c r="L10" s="787">
        <v>0.97</v>
      </c>
    </row>
    <row r="11" spans="2:12" ht="12.75">
      <c r="B11" s="779" t="s">
        <v>210</v>
      </c>
      <c r="C11" s="780">
        <v>0.8</v>
      </c>
      <c r="D11" s="781">
        <v>0.74</v>
      </c>
      <c r="E11" s="782">
        <v>0.08</v>
      </c>
      <c r="F11" s="783">
        <v>0.128</v>
      </c>
      <c r="G11" s="784">
        <v>0.4837</v>
      </c>
      <c r="H11" s="785">
        <v>2.68</v>
      </c>
      <c r="I11" s="782">
        <v>2.11</v>
      </c>
      <c r="J11" s="786">
        <v>0.75</v>
      </c>
      <c r="K11" s="786">
        <v>0.5803</v>
      </c>
      <c r="L11" s="787">
        <v>0.9588</v>
      </c>
    </row>
    <row r="12" spans="2:12" ht="12.75">
      <c r="B12" s="779" t="s">
        <v>211</v>
      </c>
      <c r="C12" s="780">
        <v>0.7</v>
      </c>
      <c r="D12" s="781">
        <v>1.52</v>
      </c>
      <c r="E12" s="782">
        <v>0.47</v>
      </c>
      <c r="F12" s="783">
        <v>0.1551</v>
      </c>
      <c r="G12" s="788"/>
      <c r="H12" s="785">
        <v>3.03</v>
      </c>
      <c r="I12" s="782">
        <v>2.26</v>
      </c>
      <c r="J12" s="786">
        <v>1.06</v>
      </c>
      <c r="K12" s="786">
        <v>0.369</v>
      </c>
      <c r="L12" s="778"/>
    </row>
    <row r="13" spans="2:12" ht="12.75">
      <c r="B13" s="779" t="s">
        <v>212</v>
      </c>
      <c r="C13" s="780">
        <v>0.61</v>
      </c>
      <c r="D13" s="781">
        <v>1.9281166666666665</v>
      </c>
      <c r="E13" s="782">
        <v>0.234</v>
      </c>
      <c r="F13" s="783">
        <v>0.7409</v>
      </c>
      <c r="G13" s="789"/>
      <c r="H13" s="785" t="s">
        <v>152</v>
      </c>
      <c r="I13" s="790" t="s">
        <v>152</v>
      </c>
      <c r="J13" s="791" t="s">
        <v>152</v>
      </c>
      <c r="K13" s="791" t="s">
        <v>152</v>
      </c>
      <c r="L13" s="778"/>
    </row>
    <row r="14" spans="2:12" ht="12.75">
      <c r="B14" s="779" t="s">
        <v>213</v>
      </c>
      <c r="C14" s="780">
        <v>0.97</v>
      </c>
      <c r="D14" s="781">
        <v>4.02</v>
      </c>
      <c r="E14" s="792">
        <v>0.08</v>
      </c>
      <c r="F14" s="793">
        <v>1.1286</v>
      </c>
      <c r="G14" s="794"/>
      <c r="H14" s="795">
        <v>2.41</v>
      </c>
      <c r="I14" s="790">
        <v>4.03</v>
      </c>
      <c r="J14" s="796">
        <v>0.83</v>
      </c>
      <c r="K14" s="796">
        <v>1.3759</v>
      </c>
      <c r="L14" s="778"/>
    </row>
    <row r="15" spans="2:12" ht="12.75">
      <c r="B15" s="779" t="s">
        <v>214</v>
      </c>
      <c r="C15" s="780">
        <v>1.09</v>
      </c>
      <c r="D15" s="781">
        <v>3.4946865983623683</v>
      </c>
      <c r="E15" s="782">
        <v>0.06</v>
      </c>
      <c r="F15" s="783">
        <v>0.687</v>
      </c>
      <c r="G15" s="789"/>
      <c r="H15" s="785">
        <v>2.65</v>
      </c>
      <c r="I15" s="790">
        <v>4.04</v>
      </c>
      <c r="J15" s="786">
        <v>0.68</v>
      </c>
      <c r="K15" s="786">
        <v>1.1623</v>
      </c>
      <c r="L15" s="778"/>
    </row>
    <row r="16" spans="2:12" ht="12.75">
      <c r="B16" s="779" t="s">
        <v>215</v>
      </c>
      <c r="C16" s="780">
        <v>0.83</v>
      </c>
      <c r="D16" s="781">
        <v>4.46</v>
      </c>
      <c r="E16" s="792">
        <v>0.04</v>
      </c>
      <c r="F16" s="793">
        <v>0.5904</v>
      </c>
      <c r="G16" s="797"/>
      <c r="H16" s="795" t="s">
        <v>152</v>
      </c>
      <c r="I16" s="790">
        <v>4.12</v>
      </c>
      <c r="J16" s="786">
        <v>0.64</v>
      </c>
      <c r="K16" s="786">
        <v>0.9827</v>
      </c>
      <c r="L16" s="798"/>
    </row>
    <row r="17" spans="2:12" ht="12.75">
      <c r="B17" s="779" t="s">
        <v>216</v>
      </c>
      <c r="C17" s="780">
        <v>1.34</v>
      </c>
      <c r="D17" s="781">
        <v>2.67</v>
      </c>
      <c r="E17" s="782">
        <v>0.13</v>
      </c>
      <c r="F17" s="783">
        <v>0.3719</v>
      </c>
      <c r="G17" s="789"/>
      <c r="H17" s="785">
        <v>3.44</v>
      </c>
      <c r="I17" s="790" t="s">
        <v>152</v>
      </c>
      <c r="J17" s="791" t="s">
        <v>152</v>
      </c>
      <c r="K17" s="791" t="s">
        <v>152</v>
      </c>
      <c r="L17" s="778"/>
    </row>
    <row r="18" spans="2:12" ht="12.75">
      <c r="B18" s="799" t="s">
        <v>217</v>
      </c>
      <c r="C18" s="800">
        <v>1.15</v>
      </c>
      <c r="D18" s="801">
        <v>1.19</v>
      </c>
      <c r="E18" s="802">
        <v>0.02</v>
      </c>
      <c r="F18" s="802">
        <v>0.1739</v>
      </c>
      <c r="G18" s="803"/>
      <c r="H18" s="804">
        <v>2.72</v>
      </c>
      <c r="I18" s="805">
        <v>2.71</v>
      </c>
      <c r="J18" s="806">
        <v>0.72</v>
      </c>
      <c r="K18" s="791">
        <v>0.7579</v>
      </c>
      <c r="L18" s="778"/>
    </row>
    <row r="19" spans="2:12" ht="15.75" customHeight="1" thickBot="1">
      <c r="B19" s="807" t="s">
        <v>752</v>
      </c>
      <c r="C19" s="808">
        <v>1.31</v>
      </c>
      <c r="D19" s="809">
        <v>1.74</v>
      </c>
      <c r="E19" s="810">
        <v>0.1327766719972371</v>
      </c>
      <c r="F19" s="810">
        <v>0.43</v>
      </c>
      <c r="G19" s="811"/>
      <c r="H19" s="809">
        <v>2.94</v>
      </c>
      <c r="I19" s="809">
        <v>2.69</v>
      </c>
      <c r="J19" s="810">
        <v>0.7614812880000341</v>
      </c>
      <c r="K19" s="810">
        <v>0.78</v>
      </c>
      <c r="L19" s="812"/>
    </row>
    <row r="20" ht="12.75" thickTop="1">
      <c r="L20" s="814"/>
    </row>
    <row r="21" ht="12">
      <c r="L21" s="814"/>
    </row>
    <row r="22" spans="4:7" ht="15.75">
      <c r="D22" s="815"/>
      <c r="E22" s="816"/>
      <c r="F22" s="816"/>
      <c r="G22" s="816"/>
    </row>
    <row r="23" spans="4:7" ht="15.75">
      <c r="D23" s="817"/>
      <c r="E23" s="818"/>
      <c r="F23" s="818"/>
      <c r="G23" s="818"/>
    </row>
    <row r="24" spans="4:7" ht="15.75">
      <c r="D24" s="817"/>
      <c r="E24" s="818"/>
      <c r="F24" s="818"/>
      <c r="G24" s="818"/>
    </row>
    <row r="25" spans="4:7" ht="15.75">
      <c r="D25" s="817"/>
      <c r="E25" s="818"/>
      <c r="F25" s="818"/>
      <c r="G25" s="818"/>
    </row>
    <row r="26" spans="4:7" ht="15.75">
      <c r="D26" s="817"/>
      <c r="E26" s="818"/>
      <c r="F26" s="818"/>
      <c r="G26" s="818"/>
    </row>
    <row r="27" spans="4:7" ht="15.75">
      <c r="D27" s="817"/>
      <c r="E27" s="818"/>
      <c r="F27" s="818"/>
      <c r="G27" s="818"/>
    </row>
    <row r="28" spans="4:7" ht="15">
      <c r="D28" s="817"/>
      <c r="E28" s="819"/>
      <c r="F28" s="819"/>
      <c r="G28" s="819"/>
    </row>
    <row r="29" spans="4:7" ht="15.75">
      <c r="D29" s="815"/>
      <c r="E29" s="818"/>
      <c r="F29" s="818"/>
      <c r="G29" s="818"/>
    </row>
    <row r="30" spans="4:7" ht="15.75">
      <c r="D30" s="817"/>
      <c r="E30" s="820"/>
      <c r="F30" s="820"/>
      <c r="G30" s="820"/>
    </row>
    <row r="31" spans="4:7" ht="15.75">
      <c r="D31" s="815"/>
      <c r="E31" s="821"/>
      <c r="F31" s="821"/>
      <c r="G31" s="821"/>
    </row>
    <row r="32" spans="4:7" ht="15.75">
      <c r="D32" s="817"/>
      <c r="E32" s="820"/>
      <c r="F32" s="820"/>
      <c r="G32" s="820"/>
    </row>
    <row r="33" spans="4:7" ht="15.75">
      <c r="D33" s="817"/>
      <c r="E33" s="821"/>
      <c r="F33" s="821"/>
      <c r="G33" s="821"/>
    </row>
    <row r="34" spans="4:7" ht="15.75">
      <c r="D34" s="822"/>
      <c r="E34" s="821"/>
      <c r="F34" s="821"/>
      <c r="G34" s="821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6.8515625" style="388" customWidth="1"/>
    <col min="2" max="6" width="11.00390625" style="388" customWidth="1"/>
    <col min="7" max="7" width="9.140625" style="388" customWidth="1"/>
    <col min="8" max="8" width="9.57421875" style="388" bestFit="1" customWidth="1"/>
    <col min="9" max="16384" width="9.140625" style="388" customWidth="1"/>
  </cols>
  <sheetData>
    <row r="1" spans="1:6" ht="12.75">
      <c r="A1" s="1939" t="s">
        <v>732</v>
      </c>
      <c r="B1" s="1939"/>
      <c r="C1" s="1939"/>
      <c r="D1" s="1939"/>
      <c r="E1" s="1939"/>
      <c r="F1" s="1939"/>
    </row>
    <row r="2" spans="1:6" ht="15.75">
      <c r="A2" s="2045" t="s">
        <v>49</v>
      </c>
      <c r="B2" s="2045"/>
      <c r="C2" s="2045"/>
      <c r="D2" s="2045"/>
      <c r="E2" s="2045"/>
      <c r="F2" s="2045"/>
    </row>
    <row r="3" spans="1:7" ht="13.5" thickBot="1">
      <c r="A3" s="390"/>
      <c r="B3" s="390"/>
      <c r="C3" s="390"/>
      <c r="D3" s="390"/>
      <c r="E3" s="390"/>
      <c r="F3" s="390"/>
      <c r="G3" s="417"/>
    </row>
    <row r="4" spans="1:6" ht="12.75">
      <c r="A4" s="2046" t="s">
        <v>610</v>
      </c>
      <c r="B4" s="2048" t="s">
        <v>611</v>
      </c>
      <c r="C4" s="2048"/>
      <c r="D4" s="2048"/>
      <c r="E4" s="2048" t="s">
        <v>612</v>
      </c>
      <c r="F4" s="2049"/>
    </row>
    <row r="5" spans="1:6" ht="12.75">
      <c r="A5" s="2047"/>
      <c r="B5" s="572">
        <v>2013</v>
      </c>
      <c r="C5" s="572">
        <v>2014</v>
      </c>
      <c r="D5" s="572">
        <v>2015</v>
      </c>
      <c r="E5" s="2050" t="s">
        <v>613</v>
      </c>
      <c r="F5" s="2051" t="s">
        <v>614</v>
      </c>
    </row>
    <row r="6" spans="1:6" ht="12.75">
      <c r="A6" s="2047"/>
      <c r="B6" s="572">
        <v>1</v>
      </c>
      <c r="C6" s="572">
        <v>2</v>
      </c>
      <c r="D6" s="572">
        <v>3</v>
      </c>
      <c r="E6" s="2050"/>
      <c r="F6" s="2051"/>
    </row>
    <row r="7" spans="1:6" ht="12.75">
      <c r="A7" s="573" t="s">
        <v>615</v>
      </c>
      <c r="B7" s="574">
        <v>733.5</v>
      </c>
      <c r="C7" s="574">
        <v>916.74</v>
      </c>
      <c r="D7" s="574" t="s">
        <v>616</v>
      </c>
      <c r="E7" s="575">
        <v>25</v>
      </c>
      <c r="F7" s="576">
        <v>22.28330824443134</v>
      </c>
    </row>
    <row r="8" spans="1:6" ht="12.75">
      <c r="A8" s="573" t="s">
        <v>617</v>
      </c>
      <c r="B8" s="574">
        <v>165.9</v>
      </c>
      <c r="C8" s="574">
        <v>197.16</v>
      </c>
      <c r="D8" s="574" t="s">
        <v>618</v>
      </c>
      <c r="E8" s="575">
        <v>18.8</v>
      </c>
      <c r="F8" s="576">
        <v>21.58652870764861</v>
      </c>
    </row>
    <row r="9" spans="1:6" ht="12.75">
      <c r="A9" s="577" t="s">
        <v>619</v>
      </c>
      <c r="B9" s="574">
        <v>43.22</v>
      </c>
      <c r="C9" s="574">
        <v>64.1</v>
      </c>
      <c r="D9" s="574" t="s">
        <v>620</v>
      </c>
      <c r="E9" s="575">
        <v>48.31096714484036</v>
      </c>
      <c r="F9" s="576">
        <v>23.853354134165386</v>
      </c>
    </row>
    <row r="10" spans="1:6" ht="12.75">
      <c r="A10" s="577" t="s">
        <v>621</v>
      </c>
      <c r="B10" s="574">
        <v>734.54</v>
      </c>
      <c r="C10" s="574">
        <v>816.44</v>
      </c>
      <c r="D10" s="574">
        <v>1014.01</v>
      </c>
      <c r="E10" s="575">
        <v>11.149835271054002</v>
      </c>
      <c r="F10" s="576">
        <v>24.198961344373117</v>
      </c>
    </row>
    <row r="11" spans="1:6" ht="12.75">
      <c r="A11" s="573" t="s">
        <v>622</v>
      </c>
      <c r="B11" s="578">
        <v>744446.73</v>
      </c>
      <c r="C11" s="578">
        <v>940087.03</v>
      </c>
      <c r="D11" s="578">
        <v>1189487.76</v>
      </c>
      <c r="E11" s="575">
        <v>26.279959615109064</v>
      </c>
      <c r="F11" s="576">
        <v>26.529536313249636</v>
      </c>
    </row>
    <row r="12" spans="1:6" ht="12.75">
      <c r="A12" s="579" t="s">
        <v>623</v>
      </c>
      <c r="B12" s="578">
        <v>160972.14</v>
      </c>
      <c r="C12" s="578">
        <v>180574.14</v>
      </c>
      <c r="D12" s="578">
        <v>238967.42</v>
      </c>
      <c r="E12" s="575">
        <v>12.177262475357537</v>
      </c>
      <c r="F12" s="576">
        <v>32.337565057765204</v>
      </c>
    </row>
    <row r="13" spans="1:6" ht="12.75">
      <c r="A13" s="580" t="s">
        <v>624</v>
      </c>
      <c r="B13" s="581">
        <v>231</v>
      </c>
      <c r="C13" s="581">
        <v>234</v>
      </c>
      <c r="D13" s="581">
        <v>227</v>
      </c>
      <c r="E13" s="582">
        <v>1.2987012987013031</v>
      </c>
      <c r="F13" s="576">
        <v>-2.991452991452988</v>
      </c>
    </row>
    <row r="14" spans="1:8" ht="12.75">
      <c r="A14" s="580" t="s">
        <v>625</v>
      </c>
      <c r="B14" s="583">
        <v>1776113</v>
      </c>
      <c r="C14" s="583">
        <v>2072964</v>
      </c>
      <c r="D14" s="583">
        <v>2832397</v>
      </c>
      <c r="E14" s="582">
        <v>16.713519916807087</v>
      </c>
      <c r="F14" s="576">
        <v>36.63512728633975</v>
      </c>
      <c r="H14" s="584"/>
    </row>
    <row r="15" spans="1:6" ht="12.75">
      <c r="A15" s="585" t="s">
        <v>626</v>
      </c>
      <c r="B15" s="574">
        <v>43.919876036202716</v>
      </c>
      <c r="C15" s="574">
        <v>48.41756333873088</v>
      </c>
      <c r="D15" s="574">
        <v>55.98511566610971</v>
      </c>
      <c r="E15" s="582">
        <v>10.240664838900656</v>
      </c>
      <c r="F15" s="576">
        <v>15.629766980291805</v>
      </c>
    </row>
    <row r="16" spans="1:6" ht="14.25" customHeight="1">
      <c r="A16" s="586" t="s">
        <v>627</v>
      </c>
      <c r="B16" s="574">
        <v>65.1</v>
      </c>
      <c r="C16" s="574">
        <v>86.5</v>
      </c>
      <c r="D16" s="574">
        <v>100.3</v>
      </c>
      <c r="E16" s="587">
        <v>32.8725038402458</v>
      </c>
      <c r="F16" s="576">
        <v>15.95375722543352</v>
      </c>
    </row>
    <row r="17" spans="1:6" ht="14.25" customHeight="1">
      <c r="A17" s="586" t="s">
        <v>628</v>
      </c>
      <c r="B17" s="574">
        <v>1.14</v>
      </c>
      <c r="C17" s="574">
        <v>0.47</v>
      </c>
      <c r="D17" s="574">
        <v>0.39</v>
      </c>
      <c r="E17" s="587">
        <v>-58.771929824561404</v>
      </c>
      <c r="F17" s="576">
        <v>-17.021276595744666</v>
      </c>
    </row>
    <row r="18" spans="1:6" ht="14.25" customHeight="1">
      <c r="A18" s="586" t="s">
        <v>629</v>
      </c>
      <c r="B18" s="574">
        <v>0.9</v>
      </c>
      <c r="C18" s="574">
        <v>0.4</v>
      </c>
      <c r="D18" s="574">
        <v>0.506</v>
      </c>
      <c r="E18" s="587">
        <v>-55.55555555555555</v>
      </c>
      <c r="F18" s="576">
        <v>26.499999999999986</v>
      </c>
    </row>
    <row r="19" spans="1:6" ht="14.25" customHeight="1" thickBot="1">
      <c r="A19" s="588" t="s">
        <v>630</v>
      </c>
      <c r="B19" s="589"/>
      <c r="C19" s="589">
        <v>47.25</v>
      </c>
      <c r="D19" s="589">
        <v>46.4</v>
      </c>
      <c r="E19" s="590" t="s">
        <v>152</v>
      </c>
      <c r="F19" s="591">
        <v>-1.7989417989417973</v>
      </c>
    </row>
    <row r="20" spans="1:6" ht="11.25" customHeight="1">
      <c r="A20" s="592"/>
      <c r="B20" s="452"/>
      <c r="C20" s="452"/>
      <c r="D20" s="452"/>
      <c r="E20" s="593"/>
      <c r="F20" s="594"/>
    </row>
    <row r="21" spans="1:8" ht="14.25" customHeight="1">
      <c r="A21" s="595" t="s">
        <v>631</v>
      </c>
      <c r="B21" s="596"/>
      <c r="C21" s="404"/>
      <c r="D21" s="404"/>
      <c r="E21" s="597"/>
      <c r="F21" s="597"/>
      <c r="H21" s="388" t="s">
        <v>632</v>
      </c>
    </row>
    <row r="22" ht="12.75" customHeight="1">
      <c r="A22" s="595" t="s">
        <v>633</v>
      </c>
    </row>
    <row r="23" ht="12" customHeight="1">
      <c r="A23" s="595" t="s">
        <v>634</v>
      </c>
    </row>
    <row r="24" spans="1:5" ht="11.25" customHeight="1">
      <c r="A24" s="595" t="s">
        <v>635</v>
      </c>
      <c r="D24" s="598"/>
      <c r="E24" s="599"/>
    </row>
    <row r="25" ht="11.25" customHeight="1">
      <c r="A25" s="388" t="s">
        <v>636</v>
      </c>
    </row>
    <row r="26" ht="30.75" customHeight="1"/>
    <row r="27" spans="1:6" s="417" customFormat="1" ht="33" customHeight="1">
      <c r="A27" s="388"/>
      <c r="B27" s="388"/>
      <c r="C27" s="388"/>
      <c r="D27" s="388"/>
      <c r="E27" s="388"/>
      <c r="F27" s="388"/>
    </row>
    <row r="28" ht="28.5" customHeight="1"/>
    <row r="29" ht="9" customHeight="1"/>
    <row r="42" ht="12.75">
      <c r="J42" s="417"/>
    </row>
    <row r="43" ht="12.75">
      <c r="J43" s="417"/>
    </row>
    <row r="53" spans="1:6" ht="13.5" thickBot="1">
      <c r="A53" s="600" t="s">
        <v>637</v>
      </c>
      <c r="B53" s="601">
        <v>1193679</v>
      </c>
      <c r="C53" s="601">
        <v>1369430</v>
      </c>
      <c r="D53" s="601">
        <v>1558174</v>
      </c>
      <c r="E53" s="602">
        <f>C53/B53%-100</f>
        <v>14.72347255836786</v>
      </c>
      <c r="F53" s="603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83"/>
  <sheetViews>
    <sheetView zoomScalePageLayoutView="0" workbookViewId="0" topLeftCell="B1">
      <selection activeCell="H34" sqref="H34"/>
    </sheetView>
  </sheetViews>
  <sheetFormatPr defaultColWidth="9.140625" defaultRowHeight="15"/>
  <cols>
    <col min="1" max="1" width="15.57421875" style="604" customWidth="1"/>
    <col min="2" max="2" width="43.28125" style="604" bestFit="1" customWidth="1"/>
    <col min="3" max="3" width="17.7109375" style="604" bestFit="1" customWidth="1"/>
    <col min="4" max="4" width="11.8515625" style="604" bestFit="1" customWidth="1"/>
    <col min="5" max="5" width="12.28125" style="604" bestFit="1" customWidth="1"/>
    <col min="6" max="6" width="26.8515625" style="605" customWidth="1"/>
    <col min="7" max="7" width="13.8515625" style="604" bestFit="1" customWidth="1"/>
    <col min="8" max="8" width="17.00390625" style="604" customWidth="1"/>
    <col min="9" max="11" width="15.421875" style="604" bestFit="1" customWidth="1"/>
    <col min="12" max="16384" width="9.140625" style="604" customWidth="1"/>
  </cols>
  <sheetData>
    <row r="1" spans="2:4" ht="12.75">
      <c r="B1" s="2052" t="s">
        <v>733</v>
      </c>
      <c r="C1" s="2052"/>
      <c r="D1" s="2052"/>
    </row>
    <row r="2" spans="2:4" ht="15.75">
      <c r="B2" s="2045" t="s">
        <v>50</v>
      </c>
      <c r="C2" s="2045"/>
      <c r="D2" s="2045"/>
    </row>
    <row r="3" spans="2:4" ht="21" customHeight="1">
      <c r="B3" s="2053" t="s">
        <v>638</v>
      </c>
      <c r="C3" s="2053"/>
      <c r="D3" s="2053"/>
    </row>
    <row r="4" spans="2:4" ht="12.75">
      <c r="B4" s="606" t="s">
        <v>639</v>
      </c>
      <c r="C4" s="607" t="s">
        <v>640</v>
      </c>
      <c r="D4" s="608" t="s">
        <v>641</v>
      </c>
    </row>
    <row r="5" spans="2:8" ht="12.75">
      <c r="B5" s="609" t="s">
        <v>642</v>
      </c>
      <c r="C5" s="610">
        <v>1779.831593</v>
      </c>
      <c r="D5" s="611"/>
      <c r="H5" s="612"/>
    </row>
    <row r="6" spans="2:8" ht="12.75">
      <c r="B6" s="613" t="s">
        <v>643</v>
      </c>
      <c r="C6" s="614">
        <v>5</v>
      </c>
      <c r="D6" s="615">
        <v>62915</v>
      </c>
      <c r="H6" s="612"/>
    </row>
    <row r="7" spans="2:9" ht="12.75">
      <c r="B7" s="613" t="s">
        <v>644</v>
      </c>
      <c r="C7" s="614">
        <v>555.250093</v>
      </c>
      <c r="D7" s="615">
        <v>62932</v>
      </c>
      <c r="H7" s="612"/>
      <c r="I7" s="612"/>
    </row>
    <row r="8" spans="2:9" ht="12.75">
      <c r="B8" s="613" t="s">
        <v>645</v>
      </c>
      <c r="C8" s="614">
        <v>16.848</v>
      </c>
      <c r="D8" s="615">
        <v>62933</v>
      </c>
      <c r="H8" s="612"/>
      <c r="I8" s="612"/>
    </row>
    <row r="9" spans="2:9" ht="12.75">
      <c r="B9" s="613" t="s">
        <v>646</v>
      </c>
      <c r="C9" s="614">
        <v>57.5</v>
      </c>
      <c r="D9" s="615">
        <v>62966</v>
      </c>
      <c r="H9" s="612"/>
      <c r="I9" s="612"/>
    </row>
    <row r="10" spans="2:9" ht="12.75">
      <c r="B10" s="613" t="s">
        <v>647</v>
      </c>
      <c r="C10" s="614">
        <v>17.25</v>
      </c>
      <c r="D10" s="615">
        <v>62969</v>
      </c>
      <c r="H10" s="612"/>
      <c r="I10" s="612"/>
    </row>
    <row r="11" spans="2:9" ht="12.75">
      <c r="B11" s="613" t="s">
        <v>648</v>
      </c>
      <c r="C11" s="614">
        <v>530</v>
      </c>
      <c r="D11" s="615">
        <v>62986</v>
      </c>
      <c r="H11" s="612"/>
      <c r="I11" s="612"/>
    </row>
    <row r="12" spans="2:4" ht="12.75">
      <c r="B12" s="613" t="s">
        <v>649</v>
      </c>
      <c r="C12" s="614">
        <v>183.6578</v>
      </c>
      <c r="D12" s="615">
        <v>62987</v>
      </c>
    </row>
    <row r="13" spans="2:4" ht="12.75">
      <c r="B13" s="613" t="s">
        <v>650</v>
      </c>
      <c r="C13" s="614">
        <v>213.4845</v>
      </c>
      <c r="D13" s="615">
        <v>62988</v>
      </c>
    </row>
    <row r="14" spans="2:4" ht="12.75">
      <c r="B14" s="613" t="s">
        <v>651</v>
      </c>
      <c r="C14" s="614">
        <v>115.3412</v>
      </c>
      <c r="D14" s="615">
        <v>63003</v>
      </c>
    </row>
    <row r="15" spans="2:4" ht="12.75">
      <c r="B15" s="613" t="s">
        <v>652</v>
      </c>
      <c r="C15" s="614">
        <v>33</v>
      </c>
      <c r="D15" s="615">
        <v>63022</v>
      </c>
    </row>
    <row r="16" spans="2:4" ht="12.75">
      <c r="B16" s="613" t="s">
        <v>653</v>
      </c>
      <c r="C16" s="614">
        <v>52.5</v>
      </c>
      <c r="D16" s="615">
        <v>63051</v>
      </c>
    </row>
    <row r="17" spans="2:4" ht="12.75">
      <c r="B17" s="616" t="s">
        <v>654</v>
      </c>
      <c r="C17" s="617">
        <v>2478.8289999999997</v>
      </c>
      <c r="D17" s="618"/>
    </row>
    <row r="18" spans="2:4" ht="25.5">
      <c r="B18" s="619" t="s">
        <v>655</v>
      </c>
      <c r="C18" s="620">
        <v>2000</v>
      </c>
      <c r="D18" s="621">
        <v>62972</v>
      </c>
    </row>
    <row r="19" spans="2:4" ht="12.75">
      <c r="B19" s="619" t="s">
        <v>656</v>
      </c>
      <c r="C19" s="620">
        <v>48.6868</v>
      </c>
      <c r="D19" s="621">
        <v>63017</v>
      </c>
    </row>
    <row r="20" spans="2:4" ht="12.75">
      <c r="B20" s="619" t="s">
        <v>657</v>
      </c>
      <c r="C20" s="620">
        <v>46.5714</v>
      </c>
      <c r="D20" s="621">
        <v>63017</v>
      </c>
    </row>
    <row r="21" spans="2:4" ht="12.75">
      <c r="B21" s="619" t="s">
        <v>658</v>
      </c>
      <c r="C21" s="620">
        <v>332.1422</v>
      </c>
      <c r="D21" s="621">
        <v>63027</v>
      </c>
    </row>
    <row r="22" spans="2:4" ht="12.75">
      <c r="B22" s="619" t="s">
        <v>659</v>
      </c>
      <c r="C22" s="620">
        <v>51.4286</v>
      </c>
      <c r="D22" s="621">
        <v>63042</v>
      </c>
    </row>
    <row r="23" spans="2:4" ht="12.75">
      <c r="B23" s="622" t="s">
        <v>660</v>
      </c>
      <c r="C23" s="610">
        <v>0</v>
      </c>
      <c r="D23" s="623"/>
    </row>
    <row r="24" spans="2:10" ht="12.75">
      <c r="B24" s="609" t="s">
        <v>430</v>
      </c>
      <c r="C24" s="610">
        <v>4258.660593</v>
      </c>
      <c r="D24" s="624"/>
      <c r="J24" s="612"/>
    </row>
    <row r="25" spans="2:10" ht="12.75">
      <c r="B25" s="595" t="s">
        <v>661</v>
      </c>
      <c r="C25" s="388"/>
      <c r="D25" s="388"/>
      <c r="J25" s="612"/>
    </row>
    <row r="26" ht="12.75">
      <c r="J26" s="612"/>
    </row>
    <row r="27" ht="12.75">
      <c r="J27" s="612"/>
    </row>
    <row r="28" ht="12.75">
      <c r="J28" s="612"/>
    </row>
    <row r="29" ht="12.75">
      <c r="J29" s="612"/>
    </row>
    <row r="30" spans="5:14" ht="12.75">
      <c r="E30" s="625"/>
      <c r="F30" s="625"/>
      <c r="G30" s="625"/>
      <c r="H30" s="625"/>
      <c r="I30" s="625"/>
      <c r="J30" s="625"/>
      <c r="K30" s="625"/>
      <c r="L30" s="625"/>
      <c r="M30" s="625"/>
      <c r="N30" s="625"/>
    </row>
    <row r="31" spans="10:11" ht="12.75">
      <c r="J31" s="612"/>
      <c r="K31" s="626"/>
    </row>
    <row r="32" spans="10:11" ht="12.75">
      <c r="J32" s="612"/>
      <c r="K32" s="626"/>
    </row>
    <row r="33" spans="10:11" ht="12.75">
      <c r="J33" s="612"/>
      <c r="K33" s="626"/>
    </row>
    <row r="34" spans="10:11" ht="12.75">
      <c r="J34" s="612"/>
      <c r="K34" s="626"/>
    </row>
    <row r="35" spans="10:11" ht="12.75">
      <c r="J35" s="612"/>
      <c r="K35" s="626"/>
    </row>
    <row r="36" spans="7:10" ht="12" customHeight="1">
      <c r="G36" s="612"/>
      <c r="H36" s="612"/>
      <c r="I36" s="627"/>
      <c r="J36" s="612"/>
    </row>
    <row r="37" spans="7:10" ht="12" customHeight="1">
      <c r="G37" s="612"/>
      <c r="H37" s="627"/>
      <c r="I37" s="627"/>
      <c r="J37" s="612"/>
    </row>
    <row r="38" spans="7:10" ht="12" customHeight="1">
      <c r="G38" s="612"/>
      <c r="H38" s="627"/>
      <c r="J38" s="612"/>
    </row>
    <row r="39" spans="7:10" ht="12" customHeight="1">
      <c r="G39" s="612"/>
      <c r="H39" s="627"/>
      <c r="J39" s="612"/>
    </row>
    <row r="40" spans="7:10" ht="12" customHeight="1">
      <c r="G40" s="612"/>
      <c r="H40" s="627"/>
      <c r="J40" s="612"/>
    </row>
    <row r="41" ht="20.25" customHeight="1">
      <c r="J41" s="612"/>
    </row>
    <row r="42" ht="12.75">
      <c r="J42" s="688"/>
    </row>
    <row r="43" ht="12.75">
      <c r="J43" s="688"/>
    </row>
    <row r="44" ht="12.75">
      <c r="J44" s="612"/>
    </row>
    <row r="45" ht="12.75">
      <c r="J45" s="612"/>
    </row>
    <row r="46" ht="12.75">
      <c r="J46" s="612"/>
    </row>
    <row r="47" ht="12.75">
      <c r="J47" s="612"/>
    </row>
    <row r="48" spans="9:10" ht="12.75">
      <c r="I48" s="612"/>
      <c r="J48" s="627"/>
    </row>
    <row r="49" spans="9:10" ht="12.75">
      <c r="I49" s="612"/>
      <c r="J49" s="627"/>
    </row>
    <row r="50" spans="9:10" ht="12.75">
      <c r="I50" s="612"/>
      <c r="J50" s="627"/>
    </row>
    <row r="51" spans="9:10" ht="12.75">
      <c r="I51" s="612"/>
      <c r="J51" s="627"/>
    </row>
    <row r="52" spans="7:10" ht="12.75">
      <c r="G52" s="612"/>
      <c r="H52" s="627"/>
      <c r="I52" s="612"/>
      <c r="J52" s="627"/>
    </row>
    <row r="53" spans="6:10" ht="12.75">
      <c r="F53" s="628"/>
      <c r="G53" s="629"/>
      <c r="H53" s="630"/>
      <c r="I53" s="629"/>
      <c r="J53" s="630"/>
    </row>
    <row r="54" spans="6:10" ht="12.75">
      <c r="F54" s="628"/>
      <c r="G54" s="629"/>
      <c r="H54" s="630"/>
      <c r="I54" s="629"/>
      <c r="J54" s="630"/>
    </row>
    <row r="55" spans="6:10" ht="12.75">
      <c r="F55" s="628"/>
      <c r="G55" s="631"/>
      <c r="H55" s="631"/>
      <c r="I55" s="629"/>
      <c r="J55" s="630"/>
    </row>
    <row r="56" spans="6:10" ht="12.75">
      <c r="F56" s="628"/>
      <c r="G56" s="631"/>
      <c r="H56" s="629"/>
      <c r="I56" s="631"/>
      <c r="J56" s="630"/>
    </row>
    <row r="57" spans="6:10" ht="12.75">
      <c r="F57" s="628"/>
      <c r="G57" s="631"/>
      <c r="H57" s="629"/>
      <c r="I57" s="631"/>
      <c r="J57" s="630"/>
    </row>
    <row r="58" spans="6:10" ht="12.75">
      <c r="F58" s="628"/>
      <c r="G58" s="631"/>
      <c r="H58" s="629"/>
      <c r="I58" s="631"/>
      <c r="J58" s="630"/>
    </row>
    <row r="59" spans="6:10" ht="12.75">
      <c r="F59" s="628"/>
      <c r="G59" s="631"/>
      <c r="H59" s="629"/>
      <c r="I59" s="631"/>
      <c r="J59" s="630"/>
    </row>
    <row r="60" spans="6:10" ht="12.75">
      <c r="F60" s="628"/>
      <c r="G60" s="631"/>
      <c r="H60" s="629"/>
      <c r="I60" s="631"/>
      <c r="J60" s="630"/>
    </row>
    <row r="61" spans="6:10" ht="12.75">
      <c r="F61" s="628"/>
      <c r="G61" s="631"/>
      <c r="H61" s="629"/>
      <c r="I61" s="631"/>
      <c r="J61" s="630"/>
    </row>
    <row r="62" spans="6:10" ht="12.75">
      <c r="F62" s="628"/>
      <c r="G62" s="631"/>
      <c r="H62" s="629"/>
      <c r="I62" s="631"/>
      <c r="J62" s="630"/>
    </row>
    <row r="63" spans="6:10" ht="12.75">
      <c r="F63" s="628"/>
      <c r="G63" s="631"/>
      <c r="H63" s="629"/>
      <c r="I63" s="631"/>
      <c r="J63" s="630"/>
    </row>
    <row r="64" spans="6:10" ht="12.75">
      <c r="F64" s="628"/>
      <c r="G64" s="631"/>
      <c r="H64" s="629"/>
      <c r="I64" s="631"/>
      <c r="J64" s="630"/>
    </row>
    <row r="65" spans="6:10" ht="12.75">
      <c r="F65" s="628"/>
      <c r="G65" s="631"/>
      <c r="H65" s="629"/>
      <c r="I65" s="631"/>
      <c r="J65" s="630"/>
    </row>
    <row r="66" spans="6:10" ht="12.75">
      <c r="F66" s="628"/>
      <c r="G66" s="631"/>
      <c r="H66" s="630"/>
      <c r="I66" s="631"/>
      <c r="J66" s="630"/>
    </row>
    <row r="67" spans="6:10" ht="12.75">
      <c r="F67" s="628"/>
      <c r="G67" s="631"/>
      <c r="H67" s="631"/>
      <c r="I67" s="629"/>
      <c r="J67" s="630"/>
    </row>
    <row r="68" spans="6:10" ht="12.75">
      <c r="F68" s="632"/>
      <c r="G68" s="631"/>
      <c r="H68" s="631"/>
      <c r="I68" s="629"/>
      <c r="J68" s="630"/>
    </row>
    <row r="69" spans="6:10" ht="12.75">
      <c r="F69" s="632"/>
      <c r="G69" s="631"/>
      <c r="H69" s="631"/>
      <c r="I69" s="629"/>
      <c r="J69" s="630"/>
    </row>
    <row r="70" spans="6:10" ht="12.75">
      <c r="F70" s="632"/>
      <c r="G70" s="633"/>
      <c r="H70" s="631"/>
      <c r="I70" s="629"/>
      <c r="J70" s="630"/>
    </row>
    <row r="71" spans="6:10" ht="12.75">
      <c r="F71" s="628"/>
      <c r="G71" s="631"/>
      <c r="H71" s="631"/>
      <c r="I71" s="629"/>
      <c r="J71" s="630"/>
    </row>
    <row r="72" spans="6:10" ht="12.75">
      <c r="F72" s="628"/>
      <c r="G72" s="631"/>
      <c r="H72" s="631"/>
      <c r="I72" s="629"/>
      <c r="J72" s="630"/>
    </row>
    <row r="73" spans="6:10" ht="12.75">
      <c r="F73" s="628"/>
      <c r="G73" s="631"/>
      <c r="H73" s="631"/>
      <c r="I73" s="629"/>
      <c r="J73" s="630"/>
    </row>
    <row r="74" spans="5:10" ht="25.5">
      <c r="E74" s="634"/>
      <c r="F74" s="627"/>
      <c r="I74" s="612"/>
      <c r="J74" s="612"/>
    </row>
    <row r="75" spans="8:9" ht="12.75">
      <c r="H75" s="612"/>
      <c r="I75" s="612"/>
    </row>
    <row r="76" spans="8:9" ht="12.75">
      <c r="H76" s="612"/>
      <c r="I76" s="612"/>
    </row>
    <row r="77" spans="8:9" ht="12.75">
      <c r="H77" s="612"/>
      <c r="I77" s="612"/>
    </row>
    <row r="78" spans="8:9" ht="12.75">
      <c r="H78" s="612"/>
      <c r="I78" s="612"/>
    </row>
    <row r="79" spans="8:9" ht="12.75">
      <c r="H79" s="612"/>
      <c r="I79" s="612"/>
    </row>
    <row r="80" spans="8:9" ht="12.75">
      <c r="H80" s="612"/>
      <c r="I80" s="612"/>
    </row>
    <row r="81" spans="8:11" ht="12.75">
      <c r="H81" s="612"/>
      <c r="I81" s="612"/>
      <c r="J81" s="612"/>
      <c r="K81" s="612"/>
    </row>
    <row r="82" spans="8:9" ht="12.75">
      <c r="H82" s="612"/>
      <c r="I82" s="612"/>
    </row>
    <row r="83" ht="12.75">
      <c r="J83" s="612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L26" sqref="L26"/>
    </sheetView>
  </sheetViews>
  <sheetFormatPr defaultColWidth="12.00390625" defaultRowHeight="15"/>
  <cols>
    <col min="1" max="1" width="24.8515625" style="388" customWidth="1"/>
    <col min="2" max="2" width="10.140625" style="388" customWidth="1"/>
    <col min="3" max="3" width="6.7109375" style="388" customWidth="1"/>
    <col min="4" max="4" width="7.140625" style="388" customWidth="1"/>
    <col min="5" max="5" width="11.8515625" style="388" bestFit="1" customWidth="1"/>
    <col min="6" max="6" width="8.8515625" style="388" customWidth="1"/>
    <col min="7" max="7" width="9.421875" style="388" bestFit="1" customWidth="1"/>
    <col min="8" max="8" width="8.7109375" style="388" bestFit="1" customWidth="1"/>
    <col min="9" max="9" width="10.421875" style="388" bestFit="1" customWidth="1"/>
    <col min="10" max="10" width="8.28125" style="388" bestFit="1" customWidth="1"/>
    <col min="11" max="11" width="6.28125" style="388" bestFit="1" customWidth="1"/>
    <col min="12" max="12" width="6.7109375" style="388" bestFit="1" customWidth="1"/>
    <col min="13" max="16384" width="12.00390625" style="388" customWidth="1"/>
  </cols>
  <sheetData>
    <row r="1" spans="1:12" ht="12.75">
      <c r="A1" s="1981" t="s">
        <v>734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</row>
    <row r="2" spans="1:12" ht="15.75">
      <c r="A2" s="2054" t="s">
        <v>662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</row>
    <row r="3" spans="1:13" ht="13.5" thickBot="1">
      <c r="A3" s="2055"/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417"/>
    </row>
    <row r="4" spans="1:12" ht="13.5" thickTop="1">
      <c r="A4" s="2056" t="s">
        <v>663</v>
      </c>
      <c r="B4" s="2059" t="s">
        <v>664</v>
      </c>
      <c r="C4" s="2060"/>
      <c r="D4" s="2061"/>
      <c r="E4" s="2060" t="s">
        <v>665</v>
      </c>
      <c r="F4" s="2060"/>
      <c r="G4" s="2060"/>
      <c r="H4" s="2060"/>
      <c r="I4" s="2060"/>
      <c r="J4" s="2060"/>
      <c r="K4" s="2060"/>
      <c r="L4" s="2062"/>
    </row>
    <row r="5" spans="1:12" ht="12.75">
      <c r="A5" s="2057"/>
      <c r="B5" s="2063" t="s">
        <v>611</v>
      </c>
      <c r="C5" s="2064"/>
      <c r="D5" s="2065"/>
      <c r="E5" s="2066" t="s">
        <v>611</v>
      </c>
      <c r="F5" s="2067"/>
      <c r="G5" s="2067"/>
      <c r="H5" s="2067"/>
      <c r="I5" s="2067"/>
      <c r="J5" s="2067"/>
      <c r="K5" s="2067"/>
      <c r="L5" s="2068"/>
    </row>
    <row r="6" spans="1:12" ht="12.75">
      <c r="A6" s="2057"/>
      <c r="B6" s="636"/>
      <c r="C6" s="636"/>
      <c r="D6" s="637"/>
      <c r="E6" s="2066">
        <v>2013</v>
      </c>
      <c r="F6" s="2069"/>
      <c r="G6" s="2050">
        <v>2014</v>
      </c>
      <c r="H6" s="2050"/>
      <c r="I6" s="2050">
        <v>2015</v>
      </c>
      <c r="J6" s="2050"/>
      <c r="K6" s="2050" t="s">
        <v>612</v>
      </c>
      <c r="L6" s="2070"/>
    </row>
    <row r="7" spans="1:12" ht="12.75">
      <c r="A7" s="2057"/>
      <c r="B7" s="639">
        <v>2013</v>
      </c>
      <c r="C7" s="639">
        <v>2014</v>
      </c>
      <c r="D7" s="640">
        <v>2015</v>
      </c>
      <c r="E7" s="641">
        <v>1</v>
      </c>
      <c r="F7" s="641">
        <v>2</v>
      </c>
      <c r="G7" s="572">
        <v>3</v>
      </c>
      <c r="H7" s="638">
        <v>4</v>
      </c>
      <c r="I7" s="572">
        <v>5</v>
      </c>
      <c r="J7" s="572">
        <v>6</v>
      </c>
      <c r="K7" s="642" t="s">
        <v>666</v>
      </c>
      <c r="L7" s="1538" t="s">
        <v>667</v>
      </c>
    </row>
    <row r="8" spans="1:12" ht="12.75">
      <c r="A8" s="2058"/>
      <c r="B8" s="643"/>
      <c r="C8" s="644"/>
      <c r="D8" s="645"/>
      <c r="E8" s="641" t="s">
        <v>668</v>
      </c>
      <c r="F8" s="606" t="s">
        <v>669</v>
      </c>
      <c r="G8" s="606" t="s">
        <v>668</v>
      </c>
      <c r="H8" s="606" t="s">
        <v>669</v>
      </c>
      <c r="I8" s="606" t="s">
        <v>668</v>
      </c>
      <c r="J8" s="606" t="s">
        <v>669</v>
      </c>
      <c r="K8" s="644">
        <v>1</v>
      </c>
      <c r="L8" s="1539">
        <v>3</v>
      </c>
    </row>
    <row r="9" spans="1:12" ht="12.75">
      <c r="A9" s="1540" t="s">
        <v>670</v>
      </c>
      <c r="B9" s="646">
        <v>203</v>
      </c>
      <c r="C9" s="646">
        <v>197</v>
      </c>
      <c r="D9" s="646">
        <v>191</v>
      </c>
      <c r="E9" s="647">
        <v>566629.57</v>
      </c>
      <c r="F9" s="648">
        <v>76.14542695049984</v>
      </c>
      <c r="G9" s="647">
        <v>725189.02</v>
      </c>
      <c r="H9" s="648">
        <v>77.14071627473459</v>
      </c>
      <c r="I9" s="647">
        <v>969672.59</v>
      </c>
      <c r="J9" s="649">
        <v>81.52017678465718</v>
      </c>
      <c r="K9" s="648">
        <v>27.98291130482302</v>
      </c>
      <c r="L9" s="1541">
        <v>33.71308214236336</v>
      </c>
    </row>
    <row r="10" spans="1:12" ht="12.75">
      <c r="A10" s="1542" t="s">
        <v>671</v>
      </c>
      <c r="B10" s="646">
        <v>29</v>
      </c>
      <c r="C10" s="646">
        <v>29</v>
      </c>
      <c r="D10" s="646">
        <v>29</v>
      </c>
      <c r="E10" s="647">
        <v>432761.74</v>
      </c>
      <c r="F10" s="648">
        <v>58.1558556150559</v>
      </c>
      <c r="G10" s="647">
        <v>482302.93</v>
      </c>
      <c r="H10" s="648">
        <v>51.30413237862203</v>
      </c>
      <c r="I10" s="647">
        <v>628813.38</v>
      </c>
      <c r="J10" s="649">
        <v>52.8642125505041</v>
      </c>
      <c r="K10" s="648">
        <v>11.447682505389679</v>
      </c>
      <c r="L10" s="1541">
        <v>30.37726724985893</v>
      </c>
    </row>
    <row r="11" spans="1:12" ht="14.25">
      <c r="A11" s="1542" t="s">
        <v>672</v>
      </c>
      <c r="B11" s="646">
        <v>89</v>
      </c>
      <c r="C11" s="646">
        <v>92</v>
      </c>
      <c r="D11" s="646">
        <v>92</v>
      </c>
      <c r="E11" s="647">
        <v>46793.99</v>
      </c>
      <c r="F11" s="648">
        <v>6.288320511171735</v>
      </c>
      <c r="G11" s="647">
        <v>81432.17</v>
      </c>
      <c r="H11" s="648">
        <v>8.662204953966283</v>
      </c>
      <c r="I11" s="647">
        <v>118236.83</v>
      </c>
      <c r="J11" s="649">
        <v>9.94014617249051</v>
      </c>
      <c r="K11" s="648">
        <v>74.02271103618222</v>
      </c>
      <c r="L11" s="1541">
        <v>45.19670788583923</v>
      </c>
    </row>
    <row r="12" spans="1:12" ht="12.75">
      <c r="A12" s="1542" t="s">
        <v>673</v>
      </c>
      <c r="B12" s="646">
        <v>63</v>
      </c>
      <c r="C12" s="646">
        <v>54</v>
      </c>
      <c r="D12" s="646">
        <v>48</v>
      </c>
      <c r="E12" s="647">
        <v>27589.72</v>
      </c>
      <c r="F12" s="648">
        <v>3.7075915555284995</v>
      </c>
      <c r="G12" s="647">
        <v>39360.73</v>
      </c>
      <c r="H12" s="648">
        <v>4.186928954462705</v>
      </c>
      <c r="I12" s="647">
        <v>56807.14</v>
      </c>
      <c r="J12" s="649">
        <v>4.775764668598883</v>
      </c>
      <c r="K12" s="648">
        <v>42.66447792873578</v>
      </c>
      <c r="L12" s="1541">
        <v>44.32440658493883</v>
      </c>
    </row>
    <row r="13" spans="1:12" ht="12.75">
      <c r="A13" s="1542" t="s">
        <v>674</v>
      </c>
      <c r="B13" s="646">
        <v>22</v>
      </c>
      <c r="C13" s="646">
        <v>22</v>
      </c>
      <c r="D13" s="646">
        <v>22</v>
      </c>
      <c r="E13" s="647">
        <v>59484.12</v>
      </c>
      <c r="F13" s="648">
        <v>7.993659268743718</v>
      </c>
      <c r="G13" s="647">
        <v>122093.19</v>
      </c>
      <c r="H13" s="648">
        <v>12.987449987683572</v>
      </c>
      <c r="I13" s="647">
        <v>165815.24</v>
      </c>
      <c r="J13" s="649">
        <v>13.940053393063693</v>
      </c>
      <c r="K13" s="648">
        <v>105.25341889566491</v>
      </c>
      <c r="L13" s="1541">
        <v>35.810392045616965</v>
      </c>
    </row>
    <row r="14" spans="1:12" ht="12.75">
      <c r="A14" s="1543" t="s">
        <v>675</v>
      </c>
      <c r="B14" s="646">
        <v>18</v>
      </c>
      <c r="C14" s="646">
        <v>18</v>
      </c>
      <c r="D14" s="646">
        <v>18</v>
      </c>
      <c r="E14" s="647">
        <v>16388.02</v>
      </c>
      <c r="F14" s="648">
        <v>2.202272606022539</v>
      </c>
      <c r="G14" s="647">
        <v>22693.8</v>
      </c>
      <c r="H14" s="648">
        <v>2.414013365778169</v>
      </c>
      <c r="I14" s="647">
        <v>33353.44</v>
      </c>
      <c r="J14" s="649">
        <v>2.8040168952042426</v>
      </c>
      <c r="K14" s="648">
        <v>38.47798574812575</v>
      </c>
      <c r="L14" s="1541">
        <v>46.97159576624455</v>
      </c>
    </row>
    <row r="15" spans="1:12" ht="12.75">
      <c r="A15" s="1543" t="s">
        <v>676</v>
      </c>
      <c r="B15" s="646">
        <v>4</v>
      </c>
      <c r="C15" s="646">
        <v>4</v>
      </c>
      <c r="D15" s="646">
        <v>4</v>
      </c>
      <c r="E15" s="647">
        <v>13973.65</v>
      </c>
      <c r="F15" s="648">
        <v>1.8778221286736805</v>
      </c>
      <c r="G15" s="647">
        <v>27196.96</v>
      </c>
      <c r="H15" s="648">
        <v>2.8930291510692006</v>
      </c>
      <c r="I15" s="647">
        <v>24257.79</v>
      </c>
      <c r="J15" s="649">
        <v>2.039347455624263</v>
      </c>
      <c r="K15" s="648">
        <v>94.63032207046837</v>
      </c>
      <c r="L15" s="1541">
        <v>-10.80697989775328</v>
      </c>
    </row>
    <row r="16" spans="1:12" ht="12.75">
      <c r="A16" s="1543" t="s">
        <v>677</v>
      </c>
      <c r="B16" s="646">
        <v>4</v>
      </c>
      <c r="C16" s="646">
        <v>4</v>
      </c>
      <c r="D16" s="646">
        <v>4</v>
      </c>
      <c r="E16" s="647">
        <v>981.77</v>
      </c>
      <c r="F16" s="648">
        <v>0.1319332766505501</v>
      </c>
      <c r="G16" s="647">
        <v>1058.61</v>
      </c>
      <c r="H16" s="648">
        <v>0.11260779107714121</v>
      </c>
      <c r="I16" s="647">
        <v>1210.2</v>
      </c>
      <c r="J16" s="649">
        <v>0.10174126706499162</v>
      </c>
      <c r="K16" s="648">
        <v>7.8266803833891885</v>
      </c>
      <c r="L16" s="1541">
        <v>14.319721143764014</v>
      </c>
    </row>
    <row r="17" spans="1:12" ht="12.75">
      <c r="A17" s="1544" t="s">
        <v>678</v>
      </c>
      <c r="B17" s="646">
        <v>4</v>
      </c>
      <c r="C17" s="646">
        <v>6</v>
      </c>
      <c r="D17" s="646">
        <v>8</v>
      </c>
      <c r="E17" s="647">
        <v>48349.87</v>
      </c>
      <c r="F17" s="648">
        <v>6.497404457997426</v>
      </c>
      <c r="G17" s="647">
        <v>70930.64</v>
      </c>
      <c r="H17" s="648">
        <v>7.545123029338392</v>
      </c>
      <c r="I17" s="647">
        <v>62727.16</v>
      </c>
      <c r="J17" s="649">
        <v>5.273459542049628</v>
      </c>
      <c r="K17" s="648">
        <v>46.70285566434822</v>
      </c>
      <c r="L17" s="1541">
        <v>-11.565495531973198</v>
      </c>
    </row>
    <row r="18" spans="1:12" ht="12.75">
      <c r="A18" s="1543" t="s">
        <v>679</v>
      </c>
      <c r="B18" s="646">
        <v>2</v>
      </c>
      <c r="C18" s="646">
        <v>2</v>
      </c>
      <c r="D18" s="646">
        <v>2</v>
      </c>
      <c r="E18" s="647">
        <v>97818.42</v>
      </c>
      <c r="F18" s="648">
        <v>13.145140580155946</v>
      </c>
      <c r="G18" s="647">
        <v>93016.9</v>
      </c>
      <c r="H18" s="648">
        <v>9.894510388002509</v>
      </c>
      <c r="I18" s="647">
        <v>98266.66</v>
      </c>
      <c r="J18" s="649">
        <v>8.261258055399711</v>
      </c>
      <c r="K18" s="648">
        <v>-4.908605148191924</v>
      </c>
      <c r="L18" s="1541">
        <v>5.643877617938259</v>
      </c>
    </row>
    <row r="19" spans="1:12" ht="13.5" thickBot="1">
      <c r="A19" s="1545" t="s">
        <v>589</v>
      </c>
      <c r="B19" s="1546">
        <v>235</v>
      </c>
      <c r="C19" s="1546">
        <v>231</v>
      </c>
      <c r="D19" s="1546">
        <v>227</v>
      </c>
      <c r="E19" s="1547">
        <v>744141.3</v>
      </c>
      <c r="F19" s="1548">
        <v>100</v>
      </c>
      <c r="G19" s="1547">
        <v>940085.93</v>
      </c>
      <c r="H19" s="1548">
        <v>100</v>
      </c>
      <c r="I19" s="1547">
        <v>1189487.8399999999</v>
      </c>
      <c r="J19" s="1549">
        <v>100.00000000000001</v>
      </c>
      <c r="K19" s="1550">
        <v>26.33164292856746</v>
      </c>
      <c r="L19" s="1551">
        <v>26.529692876054398</v>
      </c>
    </row>
    <row r="20" spans="1:12" ht="13.5" thickTop="1">
      <c r="A20" s="650" t="s">
        <v>680</v>
      </c>
      <c r="B20" s="650"/>
      <c r="C20" s="404"/>
      <c r="D20" s="389"/>
      <c r="E20" s="404"/>
      <c r="F20" s="404"/>
      <c r="G20" s="404"/>
      <c r="H20" s="404"/>
      <c r="I20" s="651"/>
      <c r="J20" s="404"/>
      <c r="K20" s="404"/>
      <c r="L20" s="404"/>
    </row>
    <row r="21" spans="1:9" ht="15" customHeight="1">
      <c r="A21" s="388" t="s">
        <v>681</v>
      </c>
      <c r="I21" s="584"/>
    </row>
    <row r="22" ht="12.75">
      <c r="J22" s="584"/>
    </row>
    <row r="25" spans="6:10" ht="12.75">
      <c r="F25" s="652"/>
      <c r="J25" s="584"/>
    </row>
    <row r="26" ht="12.75">
      <c r="J26" s="584"/>
    </row>
    <row r="27" ht="12.75">
      <c r="J27" s="584"/>
    </row>
    <row r="28" ht="12.75">
      <c r="J28" s="584"/>
    </row>
    <row r="29" spans="10:11" ht="12.75">
      <c r="J29" s="584"/>
      <c r="K29" s="584"/>
    </row>
    <row r="30" ht="12.75">
      <c r="K30" s="584"/>
    </row>
    <row r="31" spans="10:11" ht="12.75">
      <c r="J31" s="584"/>
      <c r="K31" s="584"/>
    </row>
    <row r="32" spans="10:11" ht="12.75">
      <c r="J32" s="584"/>
      <c r="K32" s="584"/>
    </row>
    <row r="33" spans="10:11" ht="12.75">
      <c r="J33" s="584"/>
      <c r="K33" s="584"/>
    </row>
    <row r="34" spans="10:11" ht="12.75">
      <c r="J34" s="584"/>
      <c r="K34" s="584"/>
    </row>
    <row r="35" ht="12.75">
      <c r="K35" s="584"/>
    </row>
    <row r="37" ht="12.75">
      <c r="J37" s="584"/>
    </row>
    <row r="42" ht="12.75">
      <c r="J42" s="417"/>
    </row>
    <row r="43" ht="12.75">
      <c r="J43" s="417"/>
    </row>
  </sheetData>
  <sheetProtection/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9.28125" style="654" customWidth="1"/>
    <col min="2" max="2" width="7.7109375" style="654" bestFit="1" customWidth="1"/>
    <col min="3" max="3" width="7.57421875" style="654" bestFit="1" customWidth="1"/>
    <col min="4" max="4" width="7.28125" style="654" bestFit="1" customWidth="1"/>
    <col min="5" max="5" width="7.57421875" style="654" bestFit="1" customWidth="1"/>
    <col min="6" max="6" width="9.421875" style="654" bestFit="1" customWidth="1"/>
    <col min="7" max="8" width="8.421875" style="654" bestFit="1" customWidth="1"/>
    <col min="9" max="10" width="7.28125" style="654" bestFit="1" customWidth="1"/>
    <col min="11" max="11" width="9.57421875" style="654" customWidth="1"/>
    <col min="12" max="14" width="9.8515625" style="654" bestFit="1" customWidth="1"/>
    <col min="15" max="16384" width="9.140625" style="654" customWidth="1"/>
  </cols>
  <sheetData>
    <row r="1" spans="1:14" ht="12.75">
      <c r="A1" s="1939" t="s">
        <v>735</v>
      </c>
      <c r="B1" s="1939"/>
      <c r="C1" s="1939"/>
      <c r="D1" s="1939"/>
      <c r="E1" s="1939"/>
      <c r="F1" s="1939"/>
      <c r="G1" s="1939"/>
      <c r="H1" s="1939"/>
      <c r="I1" s="1939"/>
      <c r="J1" s="1939"/>
      <c r="K1" s="653"/>
      <c r="L1" s="653"/>
      <c r="M1" s="653"/>
      <c r="N1" s="653"/>
    </row>
    <row r="2" spans="1:14" ht="15.75">
      <c r="A2" s="2045" t="s">
        <v>52</v>
      </c>
      <c r="B2" s="2045"/>
      <c r="C2" s="2045"/>
      <c r="D2" s="2045"/>
      <c r="E2" s="2045"/>
      <c r="F2" s="2045"/>
      <c r="G2" s="2045"/>
      <c r="H2" s="2045"/>
      <c r="I2" s="2045"/>
      <c r="J2" s="2045"/>
      <c r="K2" s="653"/>
      <c r="L2" s="653"/>
      <c r="M2" s="653"/>
      <c r="N2" s="653"/>
    </row>
    <row r="3" spans="1:14" ht="12.75">
      <c r="A3" s="2055" t="s">
        <v>682</v>
      </c>
      <c r="B3" s="2055"/>
      <c r="C3" s="2055"/>
      <c r="D3" s="2055"/>
      <c r="E3" s="2055"/>
      <c r="F3" s="2055"/>
      <c r="G3" s="2055"/>
      <c r="H3" s="2055"/>
      <c r="I3" s="2055"/>
      <c r="J3" s="2055"/>
      <c r="K3" s="635"/>
      <c r="L3" s="655"/>
      <c r="M3" s="635"/>
      <c r="N3" s="635"/>
    </row>
    <row r="4" spans="1:14" ht="13.5" thickBot="1">
      <c r="A4" s="2055"/>
      <c r="B4" s="2055"/>
      <c r="C4" s="2055"/>
      <c r="D4" s="2055"/>
      <c r="E4" s="2055"/>
      <c r="F4" s="2055"/>
      <c r="G4" s="2055"/>
      <c r="H4" s="2055"/>
      <c r="I4" s="2055"/>
      <c r="J4" s="2055"/>
      <c r="K4" s="635"/>
      <c r="L4" s="635"/>
      <c r="M4" s="635"/>
      <c r="N4" s="635"/>
    </row>
    <row r="5" spans="1:11" ht="18" customHeight="1" thickTop="1">
      <c r="A5" s="2071" t="s">
        <v>683</v>
      </c>
      <c r="B5" s="1552">
        <v>2013</v>
      </c>
      <c r="C5" s="2074">
        <v>2014</v>
      </c>
      <c r="D5" s="2074"/>
      <c r="E5" s="2074"/>
      <c r="F5" s="2074">
        <v>2015</v>
      </c>
      <c r="G5" s="2074"/>
      <c r="H5" s="2074"/>
      <c r="I5" s="2074" t="s">
        <v>684</v>
      </c>
      <c r="J5" s="2075"/>
      <c r="K5" s="635"/>
    </row>
    <row r="6" spans="1:11" ht="18" customHeight="1">
      <c r="A6" s="2072"/>
      <c r="B6" s="656" t="s">
        <v>685</v>
      </c>
      <c r="C6" s="572" t="s">
        <v>686</v>
      </c>
      <c r="D6" s="656" t="s">
        <v>687</v>
      </c>
      <c r="E6" s="656" t="s">
        <v>685</v>
      </c>
      <c r="F6" s="572" t="s">
        <v>686</v>
      </c>
      <c r="G6" s="656" t="s">
        <v>687</v>
      </c>
      <c r="H6" s="656" t="s">
        <v>685</v>
      </c>
      <c r="I6" s="2076" t="s">
        <v>688</v>
      </c>
      <c r="J6" s="2078" t="s">
        <v>689</v>
      </c>
      <c r="K6" s="657"/>
    </row>
    <row r="7" spans="1:14" ht="18" customHeight="1">
      <c r="A7" s="2073"/>
      <c r="B7" s="572">
        <v>1</v>
      </c>
      <c r="C7" s="656">
        <v>2</v>
      </c>
      <c r="D7" s="656">
        <v>3</v>
      </c>
      <c r="E7" s="572">
        <v>4</v>
      </c>
      <c r="F7" s="656">
        <v>5</v>
      </c>
      <c r="G7" s="656">
        <v>6</v>
      </c>
      <c r="H7" s="572">
        <v>7</v>
      </c>
      <c r="I7" s="2077"/>
      <c r="J7" s="2079"/>
      <c r="K7" s="658"/>
      <c r="L7" s="657"/>
      <c r="M7" s="659"/>
      <c r="N7" s="657"/>
    </row>
    <row r="8" spans="1:14" ht="18" customHeight="1">
      <c r="A8" s="1553" t="s">
        <v>690</v>
      </c>
      <c r="B8" s="660">
        <v>734.54</v>
      </c>
      <c r="C8" s="660">
        <v>816.44</v>
      </c>
      <c r="D8" s="660">
        <v>729</v>
      </c>
      <c r="E8" s="660">
        <v>816.44</v>
      </c>
      <c r="F8" s="661">
        <v>1039.28</v>
      </c>
      <c r="G8" s="661">
        <v>931.5</v>
      </c>
      <c r="H8" s="661">
        <v>1014.01</v>
      </c>
      <c r="I8" s="662">
        <v>11.149835271054002</v>
      </c>
      <c r="J8" s="1554">
        <v>24.198961344373117</v>
      </c>
      <c r="L8" s="663"/>
      <c r="M8" s="663"/>
      <c r="N8" s="663"/>
    </row>
    <row r="9" spans="1:14" ht="17.25" customHeight="1">
      <c r="A9" s="1553" t="s">
        <v>691</v>
      </c>
      <c r="B9" s="660">
        <v>409.79</v>
      </c>
      <c r="C9" s="660">
        <v>668.34</v>
      </c>
      <c r="D9" s="660">
        <v>642.77</v>
      </c>
      <c r="E9" s="660">
        <v>668.17</v>
      </c>
      <c r="F9" s="661">
        <v>1006.6</v>
      </c>
      <c r="G9" s="661">
        <v>879.96</v>
      </c>
      <c r="H9" s="661">
        <v>1006.6</v>
      </c>
      <c r="I9" s="662">
        <v>63.051807023109376</v>
      </c>
      <c r="J9" s="1554">
        <v>50.650283610458445</v>
      </c>
      <c r="L9" s="663"/>
      <c r="M9" s="663"/>
      <c r="N9" s="663"/>
    </row>
    <row r="10" spans="1:14" ht="18" customHeight="1">
      <c r="A10" s="1553" t="s">
        <v>692</v>
      </c>
      <c r="B10" s="660">
        <v>1906.7</v>
      </c>
      <c r="C10" s="660">
        <v>3822.95</v>
      </c>
      <c r="D10" s="660">
        <v>3582.98</v>
      </c>
      <c r="E10" s="660">
        <v>3805.22</v>
      </c>
      <c r="F10" s="661">
        <v>5153.03</v>
      </c>
      <c r="G10" s="661">
        <v>4226.38</v>
      </c>
      <c r="H10" s="661">
        <v>5153.03</v>
      </c>
      <c r="I10" s="662">
        <v>99.57098652121465</v>
      </c>
      <c r="J10" s="1554">
        <v>35.420028276945885</v>
      </c>
      <c r="L10" s="663"/>
      <c r="M10" s="663"/>
      <c r="N10" s="663"/>
    </row>
    <row r="11" spans="1:14" ht="18" customHeight="1">
      <c r="A11" s="1553" t="s">
        <v>693</v>
      </c>
      <c r="B11" s="660">
        <v>315.41</v>
      </c>
      <c r="C11" s="660">
        <v>478.18</v>
      </c>
      <c r="D11" s="660">
        <v>462.1</v>
      </c>
      <c r="E11" s="660">
        <v>475.32</v>
      </c>
      <c r="F11" s="661">
        <v>581.32</v>
      </c>
      <c r="G11" s="661">
        <v>544.07</v>
      </c>
      <c r="H11" s="661">
        <v>576.34</v>
      </c>
      <c r="I11" s="662">
        <v>50.69909007323801</v>
      </c>
      <c r="J11" s="1554">
        <v>21.253050576453774</v>
      </c>
      <c r="L11" s="663"/>
      <c r="M11" s="663"/>
      <c r="N11" s="663"/>
    </row>
    <row r="12" spans="1:14" ht="18" customHeight="1">
      <c r="A12" s="1553" t="s">
        <v>675</v>
      </c>
      <c r="B12" s="660">
        <v>923.65</v>
      </c>
      <c r="C12" s="660">
        <v>1279.05</v>
      </c>
      <c r="D12" s="660">
        <v>1233.59</v>
      </c>
      <c r="E12" s="660">
        <v>1279.05</v>
      </c>
      <c r="F12" s="661">
        <v>1896.79</v>
      </c>
      <c r="G12" s="661">
        <v>1857.87</v>
      </c>
      <c r="H12" s="661">
        <v>1879.84</v>
      </c>
      <c r="I12" s="662">
        <v>38.47777837925622</v>
      </c>
      <c r="J12" s="1554">
        <v>46.971580469879996</v>
      </c>
      <c r="L12" s="663"/>
      <c r="M12" s="663"/>
      <c r="N12" s="663"/>
    </row>
    <row r="13" spans="1:14" ht="18" customHeight="1">
      <c r="A13" s="1553" t="s">
        <v>676</v>
      </c>
      <c r="B13" s="660">
        <v>1057.02</v>
      </c>
      <c r="C13" s="660">
        <v>2058.09</v>
      </c>
      <c r="D13" s="660">
        <v>1866.89</v>
      </c>
      <c r="E13" s="660">
        <v>2058.09</v>
      </c>
      <c r="F13" s="661">
        <v>1860.2</v>
      </c>
      <c r="G13" s="661">
        <v>1732.05</v>
      </c>
      <c r="H13" s="661">
        <v>1836.47</v>
      </c>
      <c r="I13" s="662">
        <v>94.70681727876485</v>
      </c>
      <c r="J13" s="1554">
        <v>-10.768236568857532</v>
      </c>
      <c r="L13" s="663"/>
      <c r="M13" s="663"/>
      <c r="N13" s="663"/>
    </row>
    <row r="14" spans="1:14" ht="18" customHeight="1">
      <c r="A14" s="1553" t="s">
        <v>677</v>
      </c>
      <c r="B14" s="660">
        <v>168.75</v>
      </c>
      <c r="C14" s="660">
        <v>186.81</v>
      </c>
      <c r="D14" s="660">
        <v>181.96</v>
      </c>
      <c r="E14" s="660">
        <v>181.96</v>
      </c>
      <c r="F14" s="661">
        <v>207.97</v>
      </c>
      <c r="G14" s="661">
        <v>207.97</v>
      </c>
      <c r="H14" s="661">
        <v>207.97</v>
      </c>
      <c r="I14" s="662">
        <v>7.828148148148159</v>
      </c>
      <c r="J14" s="1554">
        <v>14.294350406682781</v>
      </c>
      <c r="L14" s="663"/>
      <c r="M14" s="663"/>
      <c r="N14" s="663"/>
    </row>
    <row r="15" spans="1:14" ht="18" customHeight="1">
      <c r="A15" s="1553" t="s">
        <v>694</v>
      </c>
      <c r="B15" s="660">
        <v>1680.57</v>
      </c>
      <c r="C15" s="660">
        <v>2301.89</v>
      </c>
      <c r="D15" s="660">
        <v>2054.76</v>
      </c>
      <c r="E15" s="660">
        <v>2301.89</v>
      </c>
      <c r="F15" s="661">
        <v>1963.81</v>
      </c>
      <c r="G15" s="661">
        <v>1853.15</v>
      </c>
      <c r="H15" s="661">
        <v>1915.39</v>
      </c>
      <c r="I15" s="662">
        <v>36.970789672551575</v>
      </c>
      <c r="J15" s="1554">
        <v>-16.790550373823237</v>
      </c>
      <c r="L15" s="663"/>
      <c r="M15" s="663"/>
      <c r="N15" s="663"/>
    </row>
    <row r="16" spans="1:14" ht="18" customHeight="1">
      <c r="A16" s="1553" t="s">
        <v>679</v>
      </c>
      <c r="B16" s="660">
        <v>766</v>
      </c>
      <c r="C16" s="660">
        <v>728.4</v>
      </c>
      <c r="D16" s="660">
        <v>701.38</v>
      </c>
      <c r="E16" s="660">
        <v>728.4</v>
      </c>
      <c r="F16" s="661">
        <v>809.45</v>
      </c>
      <c r="G16" s="661">
        <v>754.24</v>
      </c>
      <c r="H16" s="661">
        <v>769.51</v>
      </c>
      <c r="I16" s="662">
        <v>-4.908616187989566</v>
      </c>
      <c r="J16" s="1554">
        <v>5.643876990664467</v>
      </c>
      <c r="L16" s="663"/>
      <c r="M16" s="663"/>
      <c r="N16" s="663"/>
    </row>
    <row r="17" spans="1:14" ht="18" customHeight="1">
      <c r="A17" s="1555" t="s">
        <v>695</v>
      </c>
      <c r="B17" s="664">
        <v>732.95</v>
      </c>
      <c r="C17" s="664">
        <v>916.74</v>
      </c>
      <c r="D17" s="664">
        <v>844.06</v>
      </c>
      <c r="E17" s="664">
        <v>916.74</v>
      </c>
      <c r="F17" s="665">
        <v>1122.79</v>
      </c>
      <c r="G17" s="665">
        <v>1022.77</v>
      </c>
      <c r="H17" s="665">
        <v>1121.02</v>
      </c>
      <c r="I17" s="666">
        <v>25.07538031243604</v>
      </c>
      <c r="J17" s="1556">
        <v>22.28330824443134</v>
      </c>
      <c r="L17" s="667"/>
      <c r="M17" s="667"/>
      <c r="N17" s="667"/>
    </row>
    <row r="18" spans="1:14" ht="18" customHeight="1">
      <c r="A18" s="1555" t="s">
        <v>696</v>
      </c>
      <c r="B18" s="664">
        <v>181.98</v>
      </c>
      <c r="C18" s="664">
        <v>197.16</v>
      </c>
      <c r="D18" s="664">
        <v>180.05</v>
      </c>
      <c r="E18" s="664">
        <v>197.16</v>
      </c>
      <c r="F18" s="665">
        <v>242.47</v>
      </c>
      <c r="G18" s="665">
        <v>220.74</v>
      </c>
      <c r="H18" s="665">
        <v>239.72</v>
      </c>
      <c r="I18" s="666">
        <v>8.341575997362355</v>
      </c>
      <c r="J18" s="1556">
        <v>21.58652870764861</v>
      </c>
      <c r="L18" s="667"/>
      <c r="M18" s="667"/>
      <c r="N18" s="667"/>
    </row>
    <row r="19" spans="1:14" ht="18" customHeight="1" thickBot="1">
      <c r="A19" s="1557" t="s">
        <v>697</v>
      </c>
      <c r="B19" s="1558">
        <v>43.22</v>
      </c>
      <c r="C19" s="1558">
        <v>64.1</v>
      </c>
      <c r="D19" s="1558">
        <v>58.54</v>
      </c>
      <c r="E19" s="1558">
        <v>64.1</v>
      </c>
      <c r="F19" s="1559">
        <v>80.02</v>
      </c>
      <c r="G19" s="1559">
        <v>72.57</v>
      </c>
      <c r="H19" s="1559">
        <v>79.39</v>
      </c>
      <c r="I19" s="1560">
        <v>48.31096714484036</v>
      </c>
      <c r="J19" s="1561">
        <v>23.853354134165386</v>
      </c>
      <c r="K19" s="668"/>
      <c r="L19" s="669"/>
      <c r="M19" s="669"/>
      <c r="N19" s="669"/>
    </row>
    <row r="20" spans="1:14" s="670" customFormat="1" ht="18" customHeight="1" thickTop="1">
      <c r="A20" s="595" t="s">
        <v>680</v>
      </c>
      <c r="F20" s="671"/>
      <c r="G20" s="671"/>
      <c r="H20" s="671"/>
      <c r="I20" s="663"/>
      <c r="J20" s="668"/>
      <c r="K20" s="668"/>
      <c r="L20" s="669"/>
      <c r="M20" s="669"/>
      <c r="N20" s="669"/>
    </row>
    <row r="21" spans="1:14" s="670" customFormat="1" ht="12.75">
      <c r="A21" s="650" t="s">
        <v>634</v>
      </c>
      <c r="B21" s="493"/>
      <c r="C21" s="493"/>
      <c r="F21" s="672"/>
      <c r="G21" s="672"/>
      <c r="H21" s="672"/>
      <c r="I21" s="672"/>
      <c r="J21" s="672"/>
      <c r="K21" s="672"/>
      <c r="L21" s="672"/>
      <c r="M21" s="672"/>
      <c r="N21" s="672"/>
    </row>
    <row r="22" spans="1:14" s="670" customFormat="1" ht="12.75">
      <c r="A22" s="650" t="s">
        <v>635</v>
      </c>
      <c r="B22" s="493"/>
      <c r="C22" s="673"/>
      <c r="F22" s="672"/>
      <c r="G22" s="672"/>
      <c r="H22" s="672"/>
      <c r="I22" s="672"/>
      <c r="J22" s="672"/>
      <c r="K22" s="674"/>
      <c r="L22" s="674"/>
      <c r="M22" s="674"/>
      <c r="N22" s="674"/>
    </row>
    <row r="23" spans="1:18" ht="12.75">
      <c r="A23" s="388" t="s">
        <v>698</v>
      </c>
      <c r="F23" s="670"/>
      <c r="G23" s="670"/>
      <c r="H23" s="670"/>
      <c r="I23" s="670"/>
      <c r="J23" s="670"/>
      <c r="K23" s="670"/>
      <c r="L23" s="675"/>
      <c r="M23" s="675"/>
      <c r="N23" s="670"/>
      <c r="O23" s="404"/>
      <c r="P23" s="404"/>
      <c r="Q23" s="388"/>
      <c r="R23" s="388"/>
    </row>
    <row r="24" spans="6:18" ht="12.75">
      <c r="F24" s="670"/>
      <c r="G24" s="670"/>
      <c r="H24" s="670"/>
      <c r="I24" s="670"/>
      <c r="J24" s="670"/>
      <c r="K24" s="670"/>
      <c r="L24" s="675"/>
      <c r="M24" s="675"/>
      <c r="N24" s="670"/>
      <c r="O24" s="404"/>
      <c r="P24" s="404"/>
      <c r="Q24" s="388"/>
      <c r="R24" s="388"/>
    </row>
    <row r="25" spans="12:18" ht="12.75">
      <c r="L25" s="675"/>
      <c r="M25" s="675"/>
      <c r="O25" s="388"/>
      <c r="P25" s="388"/>
      <c r="Q25" s="388"/>
      <c r="R25" s="388"/>
    </row>
    <row r="26" spans="12:18" ht="12.75">
      <c r="L26" s="675"/>
      <c r="M26" s="675"/>
      <c r="O26" s="388"/>
      <c r="P26" s="388"/>
      <c r="Q26" s="388"/>
      <c r="R26" s="388"/>
    </row>
    <row r="27" spans="12:18" ht="12.75">
      <c r="L27" s="675"/>
      <c r="M27" s="675"/>
      <c r="O27" s="388"/>
      <c r="P27" s="388"/>
      <c r="Q27" s="388"/>
      <c r="R27" s="388"/>
    </row>
    <row r="28" spans="12:18" ht="12.75">
      <c r="L28" s="675"/>
      <c r="M28" s="675"/>
      <c r="O28" s="388"/>
      <c r="P28" s="388"/>
      <c r="Q28" s="388"/>
      <c r="R28" s="388"/>
    </row>
    <row r="29" spans="12:18" ht="12.75">
      <c r="L29" s="675"/>
      <c r="M29" s="675"/>
      <c r="O29" s="388"/>
      <c r="P29" s="388"/>
      <c r="Q29" s="388"/>
      <c r="R29" s="388"/>
    </row>
    <row r="30" spans="12:18" ht="12.75">
      <c r="L30" s="675"/>
      <c r="M30" s="675"/>
      <c r="O30" s="388"/>
      <c r="P30" s="388"/>
      <c r="Q30" s="388"/>
      <c r="R30" s="388"/>
    </row>
    <row r="31" spans="12:18" ht="12.75">
      <c r="L31" s="675"/>
      <c r="M31" s="675"/>
      <c r="O31" s="388"/>
      <c r="P31" s="388"/>
      <c r="Q31" s="388"/>
      <c r="R31" s="388"/>
    </row>
    <row r="32" spans="12:18" ht="12.75">
      <c r="L32" s="675"/>
      <c r="M32" s="675"/>
      <c r="O32" s="388"/>
      <c r="P32" s="388"/>
      <c r="Q32" s="388"/>
      <c r="R32" s="388"/>
    </row>
    <row r="33" spans="12:18" ht="12.75">
      <c r="L33" s="675"/>
      <c r="M33" s="675"/>
      <c r="O33" s="388"/>
      <c r="P33" s="388"/>
      <c r="Q33" s="388"/>
      <c r="R33" s="388"/>
    </row>
    <row r="34" spans="12:13" ht="12.75">
      <c r="L34" s="675"/>
      <c r="M34" s="675"/>
    </row>
    <row r="35" spans="12:13" ht="12.75">
      <c r="L35" s="675"/>
      <c r="M35" s="675"/>
    </row>
    <row r="36" spans="12:13" ht="12.75">
      <c r="L36" s="675"/>
      <c r="M36" s="675"/>
    </row>
    <row r="37" spans="12:13" ht="12.75">
      <c r="L37" s="675"/>
      <c r="M37" s="675"/>
    </row>
    <row r="38" spans="12:13" ht="12.75">
      <c r="L38" s="675"/>
      <c r="M38" s="675"/>
    </row>
    <row r="39" spans="12:13" ht="12.75">
      <c r="L39" s="675"/>
      <c r="M39" s="675"/>
    </row>
    <row r="40" spans="12:13" ht="12.75">
      <c r="L40" s="675"/>
      <c r="M40" s="675"/>
    </row>
    <row r="41" spans="12:13" ht="12.75">
      <c r="L41" s="675"/>
      <c r="M41" s="675"/>
    </row>
    <row r="42" spans="10:13" ht="12.75">
      <c r="J42" s="687"/>
      <c r="L42" s="675"/>
      <c r="M42" s="675"/>
    </row>
    <row r="43" spans="10:13" ht="12.75">
      <c r="J43" s="687"/>
      <c r="L43" s="675"/>
      <c r="M43" s="675"/>
    </row>
    <row r="44" spans="12:13" ht="12.75">
      <c r="L44" s="675"/>
      <c r="M44" s="675"/>
    </row>
    <row r="45" spans="12:13" ht="12.75">
      <c r="L45" s="675"/>
      <c r="M45" s="675"/>
    </row>
    <row r="46" spans="12:13" ht="12.75">
      <c r="L46" s="675"/>
      <c r="M46" s="675"/>
    </row>
    <row r="47" spans="12:13" ht="12.75">
      <c r="L47" s="675"/>
      <c r="M47" s="675"/>
    </row>
    <row r="48" spans="12:13" ht="12.75">
      <c r="L48" s="675"/>
      <c r="M48" s="675"/>
    </row>
    <row r="49" spans="12:13" ht="12.75">
      <c r="L49" s="675"/>
      <c r="M49" s="675"/>
    </row>
    <row r="50" spans="12:13" ht="12.75">
      <c r="L50" s="675"/>
      <c r="M50" s="675"/>
    </row>
    <row r="51" spans="12:13" ht="12.75">
      <c r="L51" s="675"/>
      <c r="M51" s="675"/>
    </row>
    <row r="52" spans="12:13" ht="12.75">
      <c r="L52" s="675"/>
      <c r="M52" s="675"/>
    </row>
    <row r="53" spans="12:13" ht="12.75">
      <c r="L53" s="675"/>
      <c r="M53" s="675"/>
    </row>
    <row r="54" spans="12:13" ht="12.75">
      <c r="L54" s="675"/>
      <c r="M54" s="675"/>
    </row>
    <row r="55" spans="12:13" ht="12.75">
      <c r="L55" s="675"/>
      <c r="M55" s="675"/>
    </row>
    <row r="56" spans="12:13" ht="12.75">
      <c r="L56" s="675"/>
      <c r="M56" s="675"/>
    </row>
    <row r="57" spans="12:13" ht="12.75">
      <c r="L57" s="675"/>
      <c r="M57" s="675"/>
    </row>
    <row r="58" spans="12:13" ht="12.75">
      <c r="L58" s="675"/>
      <c r="M58" s="675"/>
    </row>
    <row r="59" spans="12:13" ht="12.75">
      <c r="L59" s="675"/>
      <c r="M59" s="675"/>
    </row>
    <row r="60" spans="12:13" ht="12.75">
      <c r="L60" s="675"/>
      <c r="M60" s="675"/>
    </row>
    <row r="61" spans="12:13" ht="12.75">
      <c r="L61" s="675"/>
      <c r="M61" s="675"/>
    </row>
    <row r="62" spans="12:13" ht="12.75">
      <c r="L62" s="675"/>
      <c r="M62" s="675"/>
    </row>
    <row r="63" spans="12:13" ht="12.75">
      <c r="L63" s="675"/>
      <c r="M63" s="675"/>
    </row>
    <row r="64" spans="12:13" ht="12.75">
      <c r="L64" s="675"/>
      <c r="M64" s="675"/>
    </row>
    <row r="65" spans="12:13" ht="12.75">
      <c r="L65" s="675"/>
      <c r="M65" s="675"/>
    </row>
    <row r="66" spans="12:13" ht="12.75">
      <c r="L66" s="675"/>
      <c r="M66" s="675"/>
    </row>
    <row r="67" spans="12:13" ht="12.75">
      <c r="L67" s="675"/>
      <c r="M67" s="675"/>
    </row>
    <row r="68" spans="12:13" ht="12.75">
      <c r="L68" s="675"/>
      <c r="M68" s="675"/>
    </row>
    <row r="69" spans="12:13" ht="12.75">
      <c r="L69" s="675"/>
      <c r="M69" s="675"/>
    </row>
    <row r="70" spans="12:13" ht="12.75">
      <c r="L70" s="675"/>
      <c r="M70" s="675"/>
    </row>
    <row r="71" spans="12:13" ht="12.75">
      <c r="L71" s="675"/>
      <c r="M71" s="675"/>
    </row>
    <row r="72" spans="12:13" ht="12.75">
      <c r="L72" s="675"/>
      <c r="M72" s="675"/>
    </row>
    <row r="73" spans="12:13" ht="12.75">
      <c r="L73" s="675"/>
      <c r="M73" s="675"/>
    </row>
    <row r="74" spans="12:13" ht="12.75">
      <c r="L74" s="675"/>
      <c r="M74" s="675"/>
    </row>
    <row r="75" spans="12:13" ht="12.75">
      <c r="L75" s="675"/>
      <c r="M75" s="675"/>
    </row>
    <row r="76" spans="12:13" ht="12.75">
      <c r="L76" s="675"/>
      <c r="M76" s="675"/>
    </row>
    <row r="77" spans="12:13" ht="12.75">
      <c r="L77" s="675"/>
      <c r="M77" s="675"/>
    </row>
    <row r="78" spans="12:13" ht="12.75">
      <c r="L78" s="675"/>
      <c r="M78" s="675"/>
    </row>
    <row r="79" spans="12:13" ht="12.75">
      <c r="L79" s="675"/>
      <c r="M79" s="675"/>
    </row>
    <row r="80" spans="12:13" ht="12.75">
      <c r="L80" s="675"/>
      <c r="M80" s="675"/>
    </row>
    <row r="81" spans="12:13" ht="12.75">
      <c r="L81" s="675"/>
      <c r="M81" s="675"/>
    </row>
    <row r="82" spans="12:13" ht="12.75">
      <c r="L82" s="675"/>
      <c r="M82" s="675"/>
    </row>
    <row r="83" spans="12:13" ht="12.75">
      <c r="L83" s="675"/>
      <c r="M83" s="675"/>
    </row>
    <row r="84" spans="12:13" ht="12.75">
      <c r="L84" s="675"/>
      <c r="M84" s="675"/>
    </row>
    <row r="85" spans="12:13" ht="12.75">
      <c r="L85" s="675"/>
      <c r="M85" s="675"/>
    </row>
    <row r="86" spans="12:13" ht="12.75">
      <c r="L86" s="675"/>
      <c r="M86" s="675"/>
    </row>
    <row r="87" spans="12:13" ht="12.75">
      <c r="L87" s="675"/>
      <c r="M87" s="675"/>
    </row>
    <row r="88" spans="12:13" ht="12.75">
      <c r="L88" s="675"/>
      <c r="M88" s="675"/>
    </row>
    <row r="89" spans="12:13" ht="12.75">
      <c r="L89" s="675"/>
      <c r="M89" s="675"/>
    </row>
    <row r="90" spans="12:13" ht="12.75">
      <c r="L90" s="675"/>
      <c r="M90" s="675"/>
    </row>
    <row r="91" spans="12:13" ht="12.75">
      <c r="L91" s="675"/>
      <c r="M91" s="675"/>
    </row>
    <row r="92" spans="12:13" ht="12.75">
      <c r="L92" s="675"/>
      <c r="M92" s="675"/>
    </row>
    <row r="93" spans="12:13" ht="12.75">
      <c r="L93" s="675"/>
      <c r="M93" s="675"/>
    </row>
    <row r="94" spans="12:13" ht="12.75">
      <c r="L94" s="675"/>
      <c r="M94" s="675"/>
    </row>
    <row r="95" spans="12:13" ht="12.75">
      <c r="L95" s="675"/>
      <c r="M95" s="675"/>
    </row>
    <row r="96" spans="12:13" ht="12.75">
      <c r="L96" s="675"/>
      <c r="M96" s="675"/>
    </row>
    <row r="97" spans="12:13" ht="12.75">
      <c r="L97" s="675"/>
      <c r="M97" s="675"/>
    </row>
    <row r="98" spans="12:13" ht="12.75">
      <c r="L98" s="675"/>
      <c r="M98" s="675"/>
    </row>
    <row r="99" spans="12:13" ht="12.75">
      <c r="L99" s="675"/>
      <c r="M99" s="675"/>
    </row>
    <row r="100" spans="12:13" ht="12.75">
      <c r="L100" s="675"/>
      <c r="M100" s="675"/>
    </row>
    <row r="101" spans="12:13" ht="12.75">
      <c r="L101" s="675"/>
      <c r="M101" s="675"/>
    </row>
    <row r="102" spans="12:13" ht="12.75">
      <c r="L102" s="675"/>
      <c r="M102" s="675"/>
    </row>
    <row r="103" spans="12:13" ht="12.75">
      <c r="L103" s="675"/>
      <c r="M103" s="675"/>
    </row>
    <row r="104" spans="12:13" ht="12.75">
      <c r="L104" s="675"/>
      <c r="M104" s="675"/>
    </row>
    <row r="105" spans="12:13" ht="12.75">
      <c r="L105" s="675"/>
      <c r="M105" s="675"/>
    </row>
    <row r="106" spans="12:13" ht="12.75">
      <c r="L106" s="675"/>
      <c r="M106" s="675"/>
    </row>
    <row r="107" spans="12:13" ht="12.75">
      <c r="L107" s="675"/>
      <c r="M107" s="675"/>
    </row>
    <row r="108" spans="12:13" ht="12.75">
      <c r="L108" s="675"/>
      <c r="M108" s="675"/>
    </row>
    <row r="109" spans="12:13" ht="12.75">
      <c r="L109" s="675"/>
      <c r="M109" s="675"/>
    </row>
    <row r="110" spans="12:13" ht="12.75">
      <c r="L110" s="675"/>
      <c r="M110" s="675"/>
    </row>
    <row r="111" spans="12:13" ht="12.75">
      <c r="L111" s="675"/>
      <c r="M111" s="675"/>
    </row>
    <row r="112" spans="12:13" ht="12.75">
      <c r="L112" s="675"/>
      <c r="M112" s="675"/>
    </row>
    <row r="113" spans="12:13" ht="12.75">
      <c r="L113" s="675"/>
      <c r="M113" s="675"/>
    </row>
    <row r="114" spans="12:13" ht="12.75">
      <c r="L114" s="675"/>
      <c r="M114" s="675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5" sqref="A5:J20"/>
    </sheetView>
  </sheetViews>
  <sheetFormatPr defaultColWidth="9.140625" defaultRowHeight="15"/>
  <cols>
    <col min="1" max="1" width="26.28125" style="604" customWidth="1"/>
    <col min="2" max="2" width="10.8515625" style="604" customWidth="1"/>
    <col min="3" max="3" width="10.00390625" style="604" customWidth="1"/>
    <col min="4" max="4" width="10.57421875" style="604" customWidth="1"/>
    <col min="5" max="5" width="11.421875" style="604" customWidth="1"/>
    <col min="6" max="6" width="9.140625" style="604" customWidth="1"/>
    <col min="7" max="7" width="9.8515625" style="604" customWidth="1"/>
    <col min="8" max="8" width="10.28125" style="604" bestFit="1" customWidth="1"/>
    <col min="9" max="9" width="8.7109375" style="604" bestFit="1" customWidth="1"/>
    <col min="10" max="10" width="10.140625" style="604" bestFit="1" customWidth="1"/>
    <col min="11" max="16384" width="9.140625" style="604" customWidth="1"/>
  </cols>
  <sheetData>
    <row r="1" spans="1:10" ht="12.75">
      <c r="A1" s="2055" t="s">
        <v>736</v>
      </c>
      <c r="B1" s="2055"/>
      <c r="C1" s="2055"/>
      <c r="D1" s="2055"/>
      <c r="E1" s="2055"/>
      <c r="F1" s="2055"/>
      <c r="G1" s="2055"/>
      <c r="H1" s="2055"/>
      <c r="I1" s="2055"/>
      <c r="J1" s="2055"/>
    </row>
    <row r="2" spans="1:13" ht="15.75">
      <c r="A2" s="2054" t="s">
        <v>699</v>
      </c>
      <c r="B2" s="2054"/>
      <c r="C2" s="2054"/>
      <c r="D2" s="2054"/>
      <c r="E2" s="2054"/>
      <c r="F2" s="2054"/>
      <c r="G2" s="2054"/>
      <c r="H2" s="2054"/>
      <c r="I2" s="2054"/>
      <c r="J2" s="2054"/>
      <c r="K2" s="676"/>
      <c r="L2" s="676"/>
      <c r="M2" s="676"/>
    </row>
    <row r="3" spans="1:10" ht="12.75">
      <c r="A3" s="2080" t="s">
        <v>700</v>
      </c>
      <c r="B3" s="2080"/>
      <c r="C3" s="2080"/>
      <c r="D3" s="2080"/>
      <c r="E3" s="2080"/>
      <c r="F3" s="2080"/>
      <c r="G3" s="2080"/>
      <c r="H3" s="2080"/>
      <c r="I3" s="2080"/>
      <c r="J3" s="2080"/>
    </row>
    <row r="4" spans="1:10" ht="13.5" thickBot="1">
      <c r="A4" s="2080"/>
      <c r="B4" s="2080"/>
      <c r="C4" s="2080"/>
      <c r="D4" s="2080"/>
      <c r="E4" s="2080"/>
      <c r="F4" s="2080"/>
      <c r="G4" s="2080"/>
      <c r="H4" s="2080"/>
      <c r="I4" s="2080"/>
      <c r="J4" s="2080"/>
    </row>
    <row r="5" spans="1:10" ht="13.5" thickTop="1">
      <c r="A5" s="2081" t="s">
        <v>610</v>
      </c>
      <c r="B5" s="2074" t="s">
        <v>56</v>
      </c>
      <c r="C5" s="2074"/>
      <c r="D5" s="2074"/>
      <c r="E5" s="2074" t="s">
        <v>57</v>
      </c>
      <c r="F5" s="2074"/>
      <c r="G5" s="2074"/>
      <c r="H5" s="2074" t="s">
        <v>58</v>
      </c>
      <c r="I5" s="2074"/>
      <c r="J5" s="2075"/>
    </row>
    <row r="6" spans="1:10" ht="25.5">
      <c r="A6" s="2082"/>
      <c r="B6" s="656" t="s">
        <v>701</v>
      </c>
      <c r="C6" s="656" t="s">
        <v>702</v>
      </c>
      <c r="D6" s="656" t="s">
        <v>703</v>
      </c>
      <c r="E6" s="656" t="s">
        <v>701</v>
      </c>
      <c r="F6" s="656" t="s">
        <v>702</v>
      </c>
      <c r="G6" s="656" t="s">
        <v>703</v>
      </c>
      <c r="H6" s="656" t="s">
        <v>701</v>
      </c>
      <c r="I6" s="656" t="s">
        <v>702</v>
      </c>
      <c r="J6" s="1562" t="s">
        <v>703</v>
      </c>
    </row>
    <row r="7" spans="1:10" ht="12.75">
      <c r="A7" s="2082"/>
      <c r="B7" s="656">
        <v>1</v>
      </c>
      <c r="C7" s="656">
        <v>2</v>
      </c>
      <c r="D7" s="656">
        <v>3</v>
      </c>
      <c r="E7" s="656">
        <v>4</v>
      </c>
      <c r="F7" s="656">
        <v>5</v>
      </c>
      <c r="G7" s="656">
        <v>6</v>
      </c>
      <c r="H7" s="656">
        <v>7</v>
      </c>
      <c r="I7" s="656">
        <v>8</v>
      </c>
      <c r="J7" s="1562">
        <v>9</v>
      </c>
    </row>
    <row r="8" spans="1:10" ht="12.75">
      <c r="A8" s="1563" t="s">
        <v>690</v>
      </c>
      <c r="B8" s="677">
        <v>11209.51</v>
      </c>
      <c r="C8" s="677">
        <v>4436.5</v>
      </c>
      <c r="D8" s="662">
        <v>66.6769867081873</v>
      </c>
      <c r="E8" s="677">
        <v>3305.73</v>
      </c>
      <c r="F8" s="677">
        <v>1627.07</v>
      </c>
      <c r="G8" s="662">
        <v>43.13238447937183</v>
      </c>
      <c r="H8" s="678">
        <v>3913.2</v>
      </c>
      <c r="I8" s="678">
        <v>2623.01</v>
      </c>
      <c r="J8" s="1554">
        <v>43.56558813319759</v>
      </c>
    </row>
    <row r="9" spans="1:10" ht="15.75">
      <c r="A9" s="1563" t="s">
        <v>691</v>
      </c>
      <c r="B9" s="677">
        <v>2082.54</v>
      </c>
      <c r="C9" s="677">
        <v>525.52</v>
      </c>
      <c r="D9" s="662">
        <v>7.898138184354016</v>
      </c>
      <c r="E9" s="677">
        <v>1466.97</v>
      </c>
      <c r="F9" s="677">
        <v>493.13</v>
      </c>
      <c r="G9" s="662">
        <v>13.072500112664256</v>
      </c>
      <c r="H9" s="679">
        <v>1919.3</v>
      </c>
      <c r="I9" s="678">
        <v>1204.72</v>
      </c>
      <c r="J9" s="1554">
        <v>20.009201389177246</v>
      </c>
    </row>
    <row r="10" spans="1:10" ht="12.75">
      <c r="A10" s="1563" t="s">
        <v>692</v>
      </c>
      <c r="B10" s="677">
        <v>1132.78</v>
      </c>
      <c r="C10" s="677">
        <v>776.54</v>
      </c>
      <c r="D10" s="662">
        <v>11.67076462490156</v>
      </c>
      <c r="E10" s="677">
        <v>525.87</v>
      </c>
      <c r="F10" s="677">
        <v>660.99</v>
      </c>
      <c r="G10" s="662">
        <v>17.522340659602836</v>
      </c>
      <c r="H10" s="678">
        <v>746.67</v>
      </c>
      <c r="I10" s="678">
        <v>1063.36</v>
      </c>
      <c r="J10" s="1554">
        <v>17.661352338464965</v>
      </c>
    </row>
    <row r="11" spans="1:10" ht="12.75">
      <c r="A11" s="1563" t="s">
        <v>693</v>
      </c>
      <c r="B11" s="677">
        <v>381.91</v>
      </c>
      <c r="C11" s="677">
        <v>77.09</v>
      </c>
      <c r="D11" s="662">
        <v>1.158600001202335</v>
      </c>
      <c r="E11" s="677">
        <v>423.65</v>
      </c>
      <c r="F11" s="677">
        <v>107.55</v>
      </c>
      <c r="G11" s="662">
        <v>2.851068454803076</v>
      </c>
      <c r="H11" s="678">
        <v>325.67</v>
      </c>
      <c r="I11" s="678">
        <v>109.5</v>
      </c>
      <c r="J11" s="1554">
        <v>1.81868612799232</v>
      </c>
    </row>
    <row r="12" spans="1:10" ht="12.75">
      <c r="A12" s="1563" t="s">
        <v>675</v>
      </c>
      <c r="B12" s="680">
        <v>2.3</v>
      </c>
      <c r="C12" s="677">
        <v>4.8</v>
      </c>
      <c r="D12" s="662">
        <v>0.07214009606656127</v>
      </c>
      <c r="E12" s="680">
        <v>6.65</v>
      </c>
      <c r="F12" s="677">
        <v>24.12</v>
      </c>
      <c r="G12" s="662">
        <v>0.6394027999056271</v>
      </c>
      <c r="H12" s="678">
        <v>2.05</v>
      </c>
      <c r="I12" s="678">
        <v>37.54</v>
      </c>
      <c r="J12" s="1554">
        <v>0.6235020752952667</v>
      </c>
    </row>
    <row r="13" spans="1:10" ht="12.75">
      <c r="A13" s="1563" t="s">
        <v>676</v>
      </c>
      <c r="B13" s="677">
        <v>141.8</v>
      </c>
      <c r="C13" s="677">
        <v>44.53</v>
      </c>
      <c r="D13" s="662">
        <v>0.6692496828841611</v>
      </c>
      <c r="E13" s="677">
        <v>288.21</v>
      </c>
      <c r="F13" s="677">
        <v>168.28</v>
      </c>
      <c r="G13" s="662">
        <v>4.460974426538927</v>
      </c>
      <c r="H13" s="678">
        <v>170.73</v>
      </c>
      <c r="I13" s="678">
        <v>71.38</v>
      </c>
      <c r="J13" s="1554">
        <v>1.1855508293707013</v>
      </c>
    </row>
    <row r="14" spans="1:10" ht="12.75">
      <c r="A14" s="1563" t="s">
        <v>677</v>
      </c>
      <c r="B14" s="677">
        <v>0.4</v>
      </c>
      <c r="C14" s="677">
        <v>0.69</v>
      </c>
      <c r="D14" s="662">
        <v>0.01037013880956818</v>
      </c>
      <c r="E14" s="677">
        <v>0.94</v>
      </c>
      <c r="F14" s="677">
        <v>0.53</v>
      </c>
      <c r="G14" s="662">
        <v>0.014049895686151836</v>
      </c>
      <c r="H14" s="678">
        <v>0.34</v>
      </c>
      <c r="I14" s="678">
        <v>0.72</v>
      </c>
      <c r="J14" s="1554">
        <v>0.011958484129264571</v>
      </c>
    </row>
    <row r="15" spans="1:10" ht="12.75">
      <c r="A15" s="1563" t="s">
        <v>678</v>
      </c>
      <c r="B15" s="677">
        <v>1101.44</v>
      </c>
      <c r="C15" s="677">
        <v>490.5</v>
      </c>
      <c r="D15" s="662">
        <v>7.37181606680173</v>
      </c>
      <c r="E15" s="677">
        <v>1083.54</v>
      </c>
      <c r="F15" s="677">
        <v>492.88</v>
      </c>
      <c r="G15" s="662">
        <v>13.065872803378337</v>
      </c>
      <c r="H15" s="678">
        <v>895.63</v>
      </c>
      <c r="I15" s="678">
        <v>416.94</v>
      </c>
      <c r="J15" s="1554">
        <v>6.9249588511882925</v>
      </c>
    </row>
    <row r="16" spans="1:10" ht="12.75">
      <c r="A16" s="1563" t="s">
        <v>679</v>
      </c>
      <c r="B16" s="677">
        <v>98.79</v>
      </c>
      <c r="C16" s="677">
        <v>63.62</v>
      </c>
      <c r="D16" s="662">
        <v>0.9561568566155474</v>
      </c>
      <c r="E16" s="677">
        <v>38.94</v>
      </c>
      <c r="F16" s="677">
        <v>23.35</v>
      </c>
      <c r="G16" s="662">
        <v>0.6189906873049914</v>
      </c>
      <c r="H16" s="678">
        <v>40.52</v>
      </c>
      <c r="I16" s="678">
        <v>26.2</v>
      </c>
      <c r="J16" s="1554">
        <v>0.43515595025934967</v>
      </c>
    </row>
    <row r="17" spans="1:10" ht="12.75">
      <c r="A17" s="1563" t="s">
        <v>704</v>
      </c>
      <c r="B17" s="677">
        <v>2966.26</v>
      </c>
      <c r="C17" s="677">
        <v>34.03</v>
      </c>
      <c r="D17" s="662">
        <v>0.5114432227385584</v>
      </c>
      <c r="E17" s="677">
        <v>2003.38</v>
      </c>
      <c r="F17" s="677">
        <v>26.8</v>
      </c>
      <c r="G17" s="662">
        <v>0.7104475554506967</v>
      </c>
      <c r="H17" s="678">
        <v>1829.53</v>
      </c>
      <c r="I17" s="678">
        <v>22.15</v>
      </c>
      <c r="J17" s="1554">
        <v>0.36788947703223646</v>
      </c>
    </row>
    <row r="18" spans="1:10" ht="12.75">
      <c r="A18" s="1563" t="s">
        <v>705</v>
      </c>
      <c r="B18" s="677">
        <v>0</v>
      </c>
      <c r="C18" s="677">
        <v>0</v>
      </c>
      <c r="D18" s="662">
        <v>0</v>
      </c>
      <c r="E18" s="677">
        <v>2.56</v>
      </c>
      <c r="F18" s="677">
        <v>2.08</v>
      </c>
      <c r="G18" s="662">
        <v>0.055139213258860044</v>
      </c>
      <c r="H18" s="678">
        <v>0.52</v>
      </c>
      <c r="I18" s="678">
        <v>0.66</v>
      </c>
      <c r="J18" s="1554">
        <v>0.010961943785159191</v>
      </c>
    </row>
    <row r="19" spans="1:10" ht="12.75">
      <c r="A19" s="1563" t="s">
        <v>706</v>
      </c>
      <c r="B19" s="677">
        <v>449.63</v>
      </c>
      <c r="C19" s="677">
        <v>199.9</v>
      </c>
      <c r="D19" s="662">
        <v>3.0043344174386664</v>
      </c>
      <c r="E19" s="677">
        <v>575.52</v>
      </c>
      <c r="F19" s="677">
        <v>145.49</v>
      </c>
      <c r="G19" s="662">
        <v>3.8568289120343984</v>
      </c>
      <c r="H19" s="678">
        <v>1263.2</v>
      </c>
      <c r="I19" s="678">
        <v>444.65</v>
      </c>
      <c r="J19" s="1554">
        <v>7.385194400107626</v>
      </c>
    </row>
    <row r="20" spans="1:10" ht="13.5" thickBot="1">
      <c r="A20" s="1557" t="s">
        <v>707</v>
      </c>
      <c r="B20" s="1559">
        <v>19567.36</v>
      </c>
      <c r="C20" s="1559">
        <v>6653.719999999999</v>
      </c>
      <c r="D20" s="1559">
        <v>100</v>
      </c>
      <c r="E20" s="1559">
        <v>9721.959999999997</v>
      </c>
      <c r="F20" s="1559">
        <v>3772.2700000000004</v>
      </c>
      <c r="G20" s="1559">
        <v>99.99999999999999</v>
      </c>
      <c r="H20" s="1559">
        <v>11107.360000000002</v>
      </c>
      <c r="I20" s="1559">
        <v>6020.829999999999</v>
      </c>
      <c r="J20" s="1564">
        <v>100.00000000000001</v>
      </c>
    </row>
    <row r="21" spans="1:10" ht="13.5" thickTop="1">
      <c r="A21" s="595" t="s">
        <v>680</v>
      </c>
      <c r="B21" s="654"/>
      <c r="C21" s="654"/>
      <c r="D21" s="654"/>
      <c r="E21" s="654"/>
      <c r="F21" s="654"/>
      <c r="G21" s="654"/>
      <c r="H21" s="654"/>
      <c r="I21" s="654"/>
      <c r="J21" s="654"/>
    </row>
    <row r="22" spans="1:10" ht="12.75">
      <c r="A22" s="388" t="s">
        <v>681</v>
      </c>
      <c r="B22" s="670"/>
      <c r="C22" s="670"/>
      <c r="D22" s="670"/>
      <c r="E22" s="670"/>
      <c r="F22" s="670"/>
      <c r="G22" s="670"/>
      <c r="H22" s="654"/>
      <c r="I22" s="654"/>
      <c r="J22" s="654"/>
    </row>
    <row r="23" spans="1:10" ht="12.75">
      <c r="A23" s="595"/>
      <c r="B23" s="493"/>
      <c r="C23" s="493"/>
      <c r="D23" s="670"/>
      <c r="E23" s="670"/>
      <c r="F23" s="675"/>
      <c r="G23" s="675"/>
      <c r="H23" s="654"/>
      <c r="I23" s="388"/>
      <c r="J23" s="388"/>
    </row>
    <row r="24" spans="1:10" ht="12.75">
      <c r="A24" s="595"/>
      <c r="B24" s="493"/>
      <c r="C24" s="673"/>
      <c r="D24" s="670"/>
      <c r="E24" s="670"/>
      <c r="F24" s="675"/>
      <c r="G24" s="675"/>
      <c r="H24" s="654"/>
      <c r="I24" s="388"/>
      <c r="J24" s="388"/>
    </row>
    <row r="42" ht="12.75">
      <c r="J42" s="686"/>
    </row>
    <row r="43" ht="12.75">
      <c r="J43" s="686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23.00390625" style="604" customWidth="1"/>
    <col min="2" max="2" width="10.140625" style="604" customWidth="1"/>
    <col min="3" max="3" width="9.00390625" style="604" customWidth="1"/>
    <col min="4" max="4" width="7.00390625" style="604" customWidth="1"/>
    <col min="5" max="5" width="9.8515625" style="604" customWidth="1"/>
    <col min="6" max="6" width="7.28125" style="604" customWidth="1"/>
    <col min="7" max="7" width="7.7109375" style="604" customWidth="1"/>
    <col min="8" max="8" width="10.140625" style="604" customWidth="1"/>
    <col min="9" max="9" width="9.140625" style="604" customWidth="1"/>
    <col min="10" max="10" width="8.00390625" style="604" customWidth="1"/>
    <col min="11" max="11" width="9.140625" style="604" customWidth="1"/>
    <col min="12" max="12" width="10.140625" style="604" bestFit="1" customWidth="1"/>
    <col min="13" max="16384" width="9.140625" style="604" customWidth="1"/>
  </cols>
  <sheetData>
    <row r="1" spans="1:10" ht="15" customHeight="1">
      <c r="A1" s="2087" t="s">
        <v>737</v>
      </c>
      <c r="B1" s="2087"/>
      <c r="C1" s="2087"/>
      <c r="D1" s="2087"/>
      <c r="E1" s="2087"/>
      <c r="F1" s="2087"/>
      <c r="G1" s="2087"/>
      <c r="H1" s="2087"/>
      <c r="I1" s="2087"/>
      <c r="J1" s="2087"/>
    </row>
    <row r="2" spans="1:10" ht="15" customHeight="1">
      <c r="A2" s="2088" t="s">
        <v>708</v>
      </c>
      <c r="B2" s="2088"/>
      <c r="C2" s="2088"/>
      <c r="D2" s="2088"/>
      <c r="E2" s="2088"/>
      <c r="F2" s="2088"/>
      <c r="G2" s="2088"/>
      <c r="H2" s="2088"/>
      <c r="I2" s="2088"/>
      <c r="J2" s="2088"/>
    </row>
    <row r="3" spans="1:10" ht="13.5" thickBot="1">
      <c r="A3" s="2089" t="s">
        <v>709</v>
      </c>
      <c r="B3" s="2089"/>
      <c r="C3" s="2089"/>
      <c r="D3" s="2089"/>
      <c r="E3" s="2089"/>
      <c r="F3" s="2089"/>
      <c r="G3" s="2089"/>
      <c r="H3" s="2089"/>
      <c r="I3" s="2089"/>
      <c r="J3" s="2089"/>
    </row>
    <row r="4" spans="1:10" ht="12.75" customHeight="1" thickTop="1">
      <c r="A4" s="2090" t="s">
        <v>610</v>
      </c>
      <c r="B4" s="2092" t="s">
        <v>56</v>
      </c>
      <c r="C4" s="2092"/>
      <c r="D4" s="2092"/>
      <c r="E4" s="2092" t="s">
        <v>57</v>
      </c>
      <c r="F4" s="2092"/>
      <c r="G4" s="2092"/>
      <c r="H4" s="2092" t="s">
        <v>58</v>
      </c>
      <c r="I4" s="2092"/>
      <c r="J4" s="2093"/>
    </row>
    <row r="5" spans="1:10" ht="22.5" customHeight="1">
      <c r="A5" s="2091"/>
      <c r="B5" s="681" t="s">
        <v>701</v>
      </c>
      <c r="C5" s="681" t="s">
        <v>710</v>
      </c>
      <c r="D5" s="681" t="s">
        <v>703</v>
      </c>
      <c r="E5" s="681" t="s">
        <v>701</v>
      </c>
      <c r="F5" s="681" t="s">
        <v>711</v>
      </c>
      <c r="G5" s="681" t="s">
        <v>703</v>
      </c>
      <c r="H5" s="681" t="s">
        <v>701</v>
      </c>
      <c r="I5" s="681" t="s">
        <v>710</v>
      </c>
      <c r="J5" s="1565" t="s">
        <v>703</v>
      </c>
    </row>
    <row r="6" spans="1:10" ht="12.75">
      <c r="A6" s="1566" t="s">
        <v>712</v>
      </c>
      <c r="B6" s="2083"/>
      <c r="C6" s="2083"/>
      <c r="D6" s="2083"/>
      <c r="E6" s="2083"/>
      <c r="F6" s="2083"/>
      <c r="G6" s="2083"/>
      <c r="H6" s="2083"/>
      <c r="I6" s="2083"/>
      <c r="J6" s="2084"/>
    </row>
    <row r="7" spans="1:10" ht="12.75">
      <c r="A7" s="1567" t="s">
        <v>713</v>
      </c>
      <c r="B7" s="682">
        <v>67184.01</v>
      </c>
      <c r="C7" s="682">
        <v>7168.4</v>
      </c>
      <c r="D7" s="683">
        <v>76.38788987032471</v>
      </c>
      <c r="E7" s="682">
        <v>11492.626</v>
      </c>
      <c r="F7" s="682">
        <v>1149.2596</v>
      </c>
      <c r="G7" s="683">
        <v>9.49575527379556</v>
      </c>
      <c r="H7" s="683">
        <v>21136.256</v>
      </c>
      <c r="I7" s="683">
        <v>3103.6256</v>
      </c>
      <c r="J7" s="1568">
        <v>46.484786280708725</v>
      </c>
    </row>
    <row r="8" spans="1:10" ht="12.75">
      <c r="A8" s="1567" t="s">
        <v>714</v>
      </c>
      <c r="B8" s="682">
        <v>13070</v>
      </c>
      <c r="C8" s="682">
        <v>1307.01</v>
      </c>
      <c r="D8" s="683">
        <v>13.927757371158572</v>
      </c>
      <c r="E8" s="682">
        <v>11571.068000000001</v>
      </c>
      <c r="F8" s="682">
        <v>1157.1008</v>
      </c>
      <c r="G8" s="683">
        <v>9.560543173981802</v>
      </c>
      <c r="H8" s="683">
        <v>9906.877999999999</v>
      </c>
      <c r="I8" s="683">
        <v>990.6878</v>
      </c>
      <c r="J8" s="1568">
        <v>14.838101172353236</v>
      </c>
    </row>
    <row r="9" spans="1:10" ht="12.75">
      <c r="A9" s="1567" t="s">
        <v>715</v>
      </c>
      <c r="B9" s="682">
        <v>5535.32</v>
      </c>
      <c r="C9" s="682">
        <v>553.53</v>
      </c>
      <c r="D9" s="683">
        <v>5.898525288756325</v>
      </c>
      <c r="E9" s="682">
        <v>11917.723999999998</v>
      </c>
      <c r="F9" s="682">
        <v>1191.7794000000001</v>
      </c>
      <c r="G9" s="683">
        <v>9.847075040966294</v>
      </c>
      <c r="H9" s="683">
        <v>12647.387999999999</v>
      </c>
      <c r="I9" s="683">
        <v>1264.7388</v>
      </c>
      <c r="J9" s="1568">
        <v>18.94272067446538</v>
      </c>
    </row>
    <row r="10" spans="1:10" ht="12.75">
      <c r="A10" s="1567" t="s">
        <v>716</v>
      </c>
      <c r="B10" s="682">
        <v>3043.06</v>
      </c>
      <c r="C10" s="682">
        <v>304.31</v>
      </c>
      <c r="D10" s="683">
        <v>3.242787618776647</v>
      </c>
      <c r="E10" s="682">
        <v>507.374</v>
      </c>
      <c r="F10" s="682">
        <v>50.7374</v>
      </c>
      <c r="G10" s="683">
        <v>0.4192176716458794</v>
      </c>
      <c r="H10" s="683">
        <v>200</v>
      </c>
      <c r="I10" s="683">
        <v>20</v>
      </c>
      <c r="J10" s="1568">
        <v>0.2995515069904613</v>
      </c>
    </row>
    <row r="11" spans="1:11" ht="12.75">
      <c r="A11" s="1567" t="s">
        <v>717</v>
      </c>
      <c r="B11" s="682">
        <v>0</v>
      </c>
      <c r="C11" s="682">
        <v>0</v>
      </c>
      <c r="D11" s="683">
        <v>0</v>
      </c>
      <c r="E11" s="682">
        <v>540</v>
      </c>
      <c r="F11" s="682">
        <v>54</v>
      </c>
      <c r="G11" s="683">
        <v>0.44617489798210963</v>
      </c>
      <c r="H11" s="683">
        <v>0</v>
      </c>
      <c r="I11" s="683">
        <v>0</v>
      </c>
      <c r="J11" s="1568">
        <v>0</v>
      </c>
      <c r="K11" s="684"/>
    </row>
    <row r="12" spans="1:10" ht="12.75">
      <c r="A12" s="1567" t="s">
        <v>718</v>
      </c>
      <c r="B12" s="682">
        <v>0</v>
      </c>
      <c r="C12" s="682">
        <v>0</v>
      </c>
      <c r="D12" s="683">
        <v>0</v>
      </c>
      <c r="E12" s="682">
        <v>0</v>
      </c>
      <c r="F12" s="682">
        <v>0</v>
      </c>
      <c r="G12" s="683">
        <v>0</v>
      </c>
      <c r="H12" s="683">
        <v>480.955</v>
      </c>
      <c r="I12" s="683">
        <v>48.0955</v>
      </c>
      <c r="J12" s="1568">
        <v>0.7203539752229865</v>
      </c>
    </row>
    <row r="13" spans="1:10" ht="12.75">
      <c r="A13" s="1567" t="s">
        <v>719</v>
      </c>
      <c r="B13" s="682">
        <v>53.74</v>
      </c>
      <c r="C13" s="682">
        <v>5.37</v>
      </c>
      <c r="D13" s="683">
        <v>0.057223783355231816</v>
      </c>
      <c r="E13" s="682">
        <v>0</v>
      </c>
      <c r="F13" s="682">
        <v>0</v>
      </c>
      <c r="G13" s="683">
        <v>0</v>
      </c>
      <c r="H13" s="683">
        <v>0</v>
      </c>
      <c r="I13" s="683">
        <v>0</v>
      </c>
      <c r="J13" s="1568">
        <v>0</v>
      </c>
    </row>
    <row r="14" spans="1:10" ht="12.75">
      <c r="A14" s="1567" t="s">
        <v>720</v>
      </c>
      <c r="B14" s="682">
        <v>455.86</v>
      </c>
      <c r="C14" s="682">
        <v>45.59</v>
      </c>
      <c r="D14" s="683">
        <v>0.4858160676284951</v>
      </c>
      <c r="E14" s="682">
        <v>0</v>
      </c>
      <c r="F14" s="682">
        <v>0</v>
      </c>
      <c r="G14" s="683">
        <v>0</v>
      </c>
      <c r="H14" s="683">
        <v>12430</v>
      </c>
      <c r="I14" s="683">
        <v>1243</v>
      </c>
      <c r="J14" s="1568">
        <v>18.617126159457168</v>
      </c>
    </row>
    <row r="15" spans="1:10" ht="12.75">
      <c r="A15" s="1567" t="s">
        <v>721</v>
      </c>
      <c r="B15" s="682">
        <v>0</v>
      </c>
      <c r="C15" s="682">
        <v>0</v>
      </c>
      <c r="D15" s="683">
        <v>0</v>
      </c>
      <c r="E15" s="682">
        <v>175000</v>
      </c>
      <c r="F15" s="682">
        <v>8500</v>
      </c>
      <c r="G15" s="683">
        <v>70.23123394162837</v>
      </c>
      <c r="H15" s="683">
        <v>65.004</v>
      </c>
      <c r="I15" s="683">
        <v>6.5004</v>
      </c>
      <c r="J15" s="1568">
        <v>0.09736023080203972</v>
      </c>
    </row>
    <row r="16" spans="1:10" ht="12.75">
      <c r="A16" s="1569" t="s">
        <v>722</v>
      </c>
      <c r="B16" s="685">
        <v>89341.98999999999</v>
      </c>
      <c r="C16" s="685">
        <v>9384.210000000001</v>
      </c>
      <c r="D16" s="685">
        <v>99.99999999999997</v>
      </c>
      <c r="E16" s="685">
        <v>211028.79200000002</v>
      </c>
      <c r="F16" s="685">
        <v>12102.877199999999</v>
      </c>
      <c r="G16" s="685">
        <v>100.00000000000001</v>
      </c>
      <c r="H16" s="685">
        <v>56866.481</v>
      </c>
      <c r="I16" s="685">
        <v>6676.6481</v>
      </c>
      <c r="J16" s="1570">
        <v>100.00000000000001</v>
      </c>
    </row>
    <row r="17" spans="1:10" ht="12.75">
      <c r="A17" s="1566" t="s">
        <v>723</v>
      </c>
      <c r="B17" s="2085"/>
      <c r="C17" s="2085"/>
      <c r="D17" s="2085"/>
      <c r="E17" s="2085"/>
      <c r="F17" s="2085"/>
      <c r="G17" s="2085"/>
      <c r="H17" s="2085"/>
      <c r="I17" s="2085"/>
      <c r="J17" s="2086"/>
    </row>
    <row r="18" spans="1:10" ht="12.75" customHeight="1">
      <c r="A18" s="1567" t="s">
        <v>724</v>
      </c>
      <c r="B18" s="682">
        <v>38906</v>
      </c>
      <c r="C18" s="682">
        <v>3890.6</v>
      </c>
      <c r="D18" s="683">
        <v>41.459048187378784</v>
      </c>
      <c r="E18" s="682">
        <v>180150</v>
      </c>
      <c r="F18" s="682">
        <v>9015</v>
      </c>
      <c r="G18" s="683">
        <v>74.48635892433997</v>
      </c>
      <c r="H18" s="683">
        <v>17430</v>
      </c>
      <c r="I18" s="683">
        <v>1743</v>
      </c>
      <c r="J18" s="1568">
        <v>26.105913834218697</v>
      </c>
    </row>
    <row r="19" spans="1:10" ht="12.75">
      <c r="A19" s="1567" t="s">
        <v>725</v>
      </c>
      <c r="B19" s="682">
        <v>38229.01</v>
      </c>
      <c r="C19" s="682">
        <v>3822.9</v>
      </c>
      <c r="D19" s="683">
        <v>40.73762281281302</v>
      </c>
      <c r="E19" s="682">
        <v>7717.853</v>
      </c>
      <c r="F19" s="682">
        <v>771.7882999999999</v>
      </c>
      <c r="G19" s="683">
        <v>6.37689410176441</v>
      </c>
      <c r="H19" s="683">
        <v>12772.266</v>
      </c>
      <c r="I19" s="683">
        <v>1277.2266</v>
      </c>
      <c r="J19" s="1568">
        <v>19.129757639915155</v>
      </c>
    </row>
    <row r="20" spans="1:10" ht="12.75">
      <c r="A20" s="1567" t="s">
        <v>726</v>
      </c>
      <c r="B20" s="682">
        <v>11707.02</v>
      </c>
      <c r="C20" s="682">
        <v>1170.7</v>
      </c>
      <c r="D20" s="683">
        <v>12.475224313207306</v>
      </c>
      <c r="E20" s="682">
        <v>23160.949</v>
      </c>
      <c r="F20" s="682">
        <v>2316.0989000000004</v>
      </c>
      <c r="G20" s="683">
        <v>19.13674697389562</v>
      </c>
      <c r="H20" s="683">
        <v>25564.215</v>
      </c>
      <c r="I20" s="683">
        <v>2556.4215</v>
      </c>
      <c r="J20" s="1568">
        <v>38.28899564139077</v>
      </c>
    </row>
    <row r="21" spans="1:10" ht="12.75">
      <c r="A21" s="1567" t="s">
        <v>727</v>
      </c>
      <c r="B21" s="682">
        <v>0</v>
      </c>
      <c r="C21" s="682">
        <v>0</v>
      </c>
      <c r="D21" s="683">
        <v>0</v>
      </c>
      <c r="E21" s="682">
        <v>0</v>
      </c>
      <c r="F21" s="682">
        <v>0</v>
      </c>
      <c r="G21" s="683">
        <v>0</v>
      </c>
      <c r="H21" s="683">
        <v>0</v>
      </c>
      <c r="I21" s="683">
        <v>0</v>
      </c>
      <c r="J21" s="1568">
        <v>0</v>
      </c>
    </row>
    <row r="22" spans="1:10" ht="12.75">
      <c r="A22" s="1567" t="s">
        <v>728</v>
      </c>
      <c r="B22" s="682">
        <v>0</v>
      </c>
      <c r="C22" s="682">
        <v>0</v>
      </c>
      <c r="D22" s="683">
        <v>0</v>
      </c>
      <c r="E22" s="682">
        <v>0</v>
      </c>
      <c r="F22" s="682">
        <v>0</v>
      </c>
      <c r="G22" s="683">
        <v>0</v>
      </c>
      <c r="H22" s="683">
        <v>0</v>
      </c>
      <c r="I22" s="683">
        <v>0</v>
      </c>
      <c r="J22" s="1568">
        <v>0</v>
      </c>
    </row>
    <row r="23" spans="1:10" ht="12.75">
      <c r="A23" s="1567" t="s">
        <v>729</v>
      </c>
      <c r="B23" s="682">
        <v>500</v>
      </c>
      <c r="C23" s="682">
        <v>500</v>
      </c>
      <c r="D23" s="683">
        <v>5.328104686600882</v>
      </c>
      <c r="E23" s="682">
        <v>0</v>
      </c>
      <c r="F23" s="682">
        <v>0</v>
      </c>
      <c r="G23" s="683">
        <v>0</v>
      </c>
      <c r="H23" s="683">
        <v>1100</v>
      </c>
      <c r="I23" s="683">
        <v>1100</v>
      </c>
      <c r="J23" s="1568">
        <v>16.475332884475367</v>
      </c>
    </row>
    <row r="24" spans="1:10" ht="12.75">
      <c r="A24" s="1571" t="s">
        <v>730</v>
      </c>
      <c r="B24" s="682">
        <v>0</v>
      </c>
      <c r="C24" s="682">
        <v>0</v>
      </c>
      <c r="D24" s="683">
        <v>0</v>
      </c>
      <c r="E24" s="682">
        <v>0</v>
      </c>
      <c r="F24" s="682">
        <v>0</v>
      </c>
      <c r="G24" s="683">
        <v>0</v>
      </c>
      <c r="H24" s="683">
        <v>0</v>
      </c>
      <c r="I24" s="683">
        <v>0</v>
      </c>
      <c r="J24" s="1568">
        <v>0</v>
      </c>
    </row>
    <row r="25" spans="1:10" ht="13.5" thickBot="1">
      <c r="A25" s="1572" t="s">
        <v>731</v>
      </c>
      <c r="B25" s="1573">
        <v>89342.03000000001</v>
      </c>
      <c r="C25" s="1573">
        <v>9384.2</v>
      </c>
      <c r="D25" s="1573">
        <v>99.99999999999999</v>
      </c>
      <c r="E25" s="1573">
        <v>211028.802</v>
      </c>
      <c r="F25" s="1573">
        <v>12102.887200000001</v>
      </c>
      <c r="G25" s="1573">
        <v>100</v>
      </c>
      <c r="H25" s="1573">
        <v>56866.481</v>
      </c>
      <c r="I25" s="1573">
        <v>6676.6481</v>
      </c>
      <c r="J25" s="1574">
        <v>99.99999999999999</v>
      </c>
    </row>
    <row r="26" spans="1:3" ht="13.5" thickTop="1">
      <c r="A26" s="595" t="s">
        <v>680</v>
      </c>
      <c r="B26" s="404"/>
      <c r="C26" s="404"/>
    </row>
    <row r="27" ht="12.75">
      <c r="A27" s="388" t="s">
        <v>681</v>
      </c>
    </row>
    <row r="32" ht="12.75">
      <c r="L32" s="627"/>
    </row>
    <row r="34" ht="12.75">
      <c r="L34" s="627"/>
    </row>
    <row r="42" ht="12.75">
      <c r="J42" s="686"/>
    </row>
    <row r="43" ht="12.75">
      <c r="J43" s="686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0">
      <selection activeCell="P23" sqref="P23"/>
    </sheetView>
  </sheetViews>
  <sheetFormatPr defaultColWidth="9.140625" defaultRowHeight="15"/>
  <cols>
    <col min="1" max="1" width="40.8515625" style="257" customWidth="1"/>
    <col min="2" max="2" width="9.140625" style="257" customWidth="1"/>
    <col min="3" max="3" width="8.140625" style="257" bestFit="1" customWidth="1"/>
    <col min="4" max="4" width="8.28125" style="257" bestFit="1" customWidth="1"/>
    <col min="5" max="5" width="8.140625" style="257" customWidth="1"/>
    <col min="6" max="6" width="8.7109375" style="257" bestFit="1" customWidth="1"/>
    <col min="7" max="7" width="8.28125" style="257" bestFit="1" customWidth="1"/>
    <col min="8" max="8" width="8.140625" style="257" bestFit="1" customWidth="1"/>
    <col min="9" max="11" width="8.57421875" style="257" bestFit="1" customWidth="1"/>
    <col min="12" max="12" width="9.00390625" style="257" customWidth="1"/>
    <col min="13" max="16384" width="9.140625" style="257" customWidth="1"/>
  </cols>
  <sheetData>
    <row r="1" spans="1:13" ht="12.75">
      <c r="A1" s="1710" t="s">
        <v>232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256"/>
    </row>
    <row r="2" spans="1:12" ht="15.75">
      <c r="A2" s="1711" t="s">
        <v>233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</row>
    <row r="3" spans="1:12" ht="15.75" customHeight="1">
      <c r="A3" s="1711" t="s">
        <v>234</v>
      </c>
      <c r="B3" s="1711"/>
      <c r="C3" s="1711"/>
      <c r="D3" s="1711"/>
      <c r="E3" s="1711"/>
      <c r="F3" s="1711"/>
      <c r="G3" s="1711"/>
      <c r="H3" s="1711"/>
      <c r="I3" s="1711"/>
      <c r="J3" s="1711"/>
      <c r="K3" s="1711"/>
      <c r="L3" s="1711"/>
    </row>
    <row r="4" spans="1:12" ht="13.5" thickBot="1">
      <c r="A4" s="1691" t="s">
        <v>157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</row>
    <row r="5" spans="1:12" ht="21.75" customHeight="1" thickTop="1">
      <c r="A5" s="1712" t="s">
        <v>235</v>
      </c>
      <c r="B5" s="1714" t="s">
        <v>236</v>
      </c>
      <c r="C5" s="258" t="s">
        <v>56</v>
      </c>
      <c r="D5" s="1716" t="s">
        <v>57</v>
      </c>
      <c r="E5" s="1717"/>
      <c r="F5" s="1718" t="s">
        <v>58</v>
      </c>
      <c r="G5" s="1718"/>
      <c r="H5" s="1717"/>
      <c r="I5" s="1719" t="s">
        <v>161</v>
      </c>
      <c r="J5" s="1720"/>
      <c r="K5" s="1720"/>
      <c r="L5" s="1721"/>
    </row>
    <row r="6" spans="1:12" ht="12.75">
      <c r="A6" s="1713"/>
      <c r="B6" s="1715"/>
      <c r="C6" s="259" t="s">
        <v>162</v>
      </c>
      <c r="D6" s="259" t="s">
        <v>163</v>
      </c>
      <c r="E6" s="259" t="s">
        <v>162</v>
      </c>
      <c r="F6" s="259" t="s">
        <v>164</v>
      </c>
      <c r="G6" s="259" t="s">
        <v>163</v>
      </c>
      <c r="H6" s="259" t="s">
        <v>162</v>
      </c>
      <c r="I6" s="260" t="s">
        <v>165</v>
      </c>
      <c r="J6" s="261" t="s">
        <v>165</v>
      </c>
      <c r="K6" s="262" t="s">
        <v>166</v>
      </c>
      <c r="L6" s="263" t="s">
        <v>166</v>
      </c>
    </row>
    <row r="7" spans="1:12" ht="12.75">
      <c r="A7" s="264">
        <v>1</v>
      </c>
      <c r="B7" s="265">
        <v>2</v>
      </c>
      <c r="C7" s="266">
        <v>3</v>
      </c>
      <c r="D7" s="265">
        <v>4</v>
      </c>
      <c r="E7" s="265">
        <v>5</v>
      </c>
      <c r="F7" s="267">
        <v>6</v>
      </c>
      <c r="G7" s="261">
        <v>7</v>
      </c>
      <c r="H7" s="266">
        <v>8</v>
      </c>
      <c r="I7" s="268" t="s">
        <v>167</v>
      </c>
      <c r="J7" s="269" t="s">
        <v>168</v>
      </c>
      <c r="K7" s="270" t="s">
        <v>169</v>
      </c>
      <c r="L7" s="271" t="s">
        <v>170</v>
      </c>
    </row>
    <row r="8" spans="1:12" ht="24" customHeight="1">
      <c r="A8" s="272" t="s">
        <v>237</v>
      </c>
      <c r="B8" s="273">
        <v>100</v>
      </c>
      <c r="C8" s="274">
        <v>278.8304350753442</v>
      </c>
      <c r="D8" s="274">
        <v>300.77398062523287</v>
      </c>
      <c r="E8" s="274">
        <v>297.2192435284327</v>
      </c>
      <c r="F8" s="275">
        <v>317.6285467867761</v>
      </c>
      <c r="G8" s="275">
        <v>322.1263609552701</v>
      </c>
      <c r="H8" s="276">
        <v>320.6523604510862</v>
      </c>
      <c r="I8" s="277">
        <v>6.594978933386358</v>
      </c>
      <c r="J8" s="278">
        <v>-1.181863234782071</v>
      </c>
      <c r="K8" s="279">
        <v>7.884118351311216</v>
      </c>
      <c r="L8" s="280">
        <v>-0.4575845639620155</v>
      </c>
    </row>
    <row r="9" spans="1:12" ht="21" customHeight="1">
      <c r="A9" s="281" t="s">
        <v>238</v>
      </c>
      <c r="B9" s="282">
        <v>49.593021995747016</v>
      </c>
      <c r="C9" s="283">
        <v>312.3553565696125</v>
      </c>
      <c r="D9" s="284">
        <v>346.03959738408906</v>
      </c>
      <c r="E9" s="284">
        <v>337.8521211876232</v>
      </c>
      <c r="F9" s="275">
        <v>380.16795172133106</v>
      </c>
      <c r="G9" s="275">
        <v>387.12689928473753</v>
      </c>
      <c r="H9" s="276">
        <v>383.1831885385128</v>
      </c>
      <c r="I9" s="285">
        <v>8.16274287658274</v>
      </c>
      <c r="J9" s="275">
        <v>-2.3660518213405908</v>
      </c>
      <c r="K9" s="286">
        <v>13.417428664215919</v>
      </c>
      <c r="L9" s="287">
        <v>-1.0187126633440329</v>
      </c>
    </row>
    <row r="10" spans="1:12" ht="21" customHeight="1">
      <c r="A10" s="288" t="s">
        <v>239</v>
      </c>
      <c r="B10" s="289">
        <v>16.575694084141823</v>
      </c>
      <c r="C10" s="290">
        <v>236.50519483857664</v>
      </c>
      <c r="D10" s="290">
        <v>266.8349501684519</v>
      </c>
      <c r="E10" s="290">
        <v>262.5153042150656</v>
      </c>
      <c r="F10" s="291">
        <v>268.12621722348166</v>
      </c>
      <c r="G10" s="291">
        <v>277.0112398998113</v>
      </c>
      <c r="H10" s="292">
        <v>283.1394699001333</v>
      </c>
      <c r="I10" s="293">
        <v>10.99769051341211</v>
      </c>
      <c r="J10" s="294">
        <v>-1.6188456387213392</v>
      </c>
      <c r="K10" s="295">
        <v>7.856366982768876</v>
      </c>
      <c r="L10" s="296">
        <v>2.2122676330889703</v>
      </c>
    </row>
    <row r="11" spans="1:12" ht="21" customHeight="1">
      <c r="A11" s="288" t="s">
        <v>240</v>
      </c>
      <c r="B11" s="289">
        <v>6.086031204033311</v>
      </c>
      <c r="C11" s="290">
        <v>370.43524452906206</v>
      </c>
      <c r="D11" s="290">
        <v>441.5166783241925</v>
      </c>
      <c r="E11" s="290">
        <v>429.8694366285124</v>
      </c>
      <c r="F11" s="294">
        <v>392.11326902484643</v>
      </c>
      <c r="G11" s="294">
        <v>470.102587306333</v>
      </c>
      <c r="H11" s="297">
        <v>450.2796851295127</v>
      </c>
      <c r="I11" s="293">
        <v>16.04442152231212</v>
      </c>
      <c r="J11" s="294">
        <v>-2.6380071846635644</v>
      </c>
      <c r="K11" s="295">
        <v>4.748011084732823</v>
      </c>
      <c r="L11" s="296">
        <v>-4.216718374260537</v>
      </c>
    </row>
    <row r="12" spans="1:12" ht="21" customHeight="1">
      <c r="A12" s="288" t="s">
        <v>241</v>
      </c>
      <c r="B12" s="289">
        <v>3.770519507075808</v>
      </c>
      <c r="C12" s="290">
        <v>295.4184002552661</v>
      </c>
      <c r="D12" s="290">
        <v>320.3458033220782</v>
      </c>
      <c r="E12" s="290">
        <v>320.8577487145697</v>
      </c>
      <c r="F12" s="294">
        <v>452.2203495870386</v>
      </c>
      <c r="G12" s="294">
        <v>490.2212289510554</v>
      </c>
      <c r="H12" s="297">
        <v>510.10919792099594</v>
      </c>
      <c r="I12" s="293">
        <v>8.611294502076333</v>
      </c>
      <c r="J12" s="294">
        <v>0.1598102385554938</v>
      </c>
      <c r="K12" s="295">
        <v>58.98297608975045</v>
      </c>
      <c r="L12" s="296">
        <v>4.056937520330479</v>
      </c>
    </row>
    <row r="13" spans="1:12" ht="21" customHeight="1">
      <c r="A13" s="288" t="s">
        <v>242</v>
      </c>
      <c r="B13" s="289">
        <v>11.183012678383857</v>
      </c>
      <c r="C13" s="290">
        <v>306.92714695253807</v>
      </c>
      <c r="D13" s="290">
        <v>346.6090169923059</v>
      </c>
      <c r="E13" s="290">
        <v>321.5529394041913</v>
      </c>
      <c r="F13" s="294">
        <v>441.70661011521213</v>
      </c>
      <c r="G13" s="294">
        <v>409.0830827017011</v>
      </c>
      <c r="H13" s="297">
        <v>380.53758745549715</v>
      </c>
      <c r="I13" s="293">
        <v>4.765232595706138</v>
      </c>
      <c r="J13" s="294">
        <v>-7.228916837057014</v>
      </c>
      <c r="K13" s="295">
        <v>18.34368180884897</v>
      </c>
      <c r="L13" s="296">
        <v>-6.977921222672265</v>
      </c>
    </row>
    <row r="14" spans="1:12" ht="21" customHeight="1">
      <c r="A14" s="288" t="s">
        <v>243</v>
      </c>
      <c r="B14" s="289">
        <v>1.9487350779721184</v>
      </c>
      <c r="C14" s="290">
        <v>296.6845459991267</v>
      </c>
      <c r="D14" s="290">
        <v>290.6240154134654</v>
      </c>
      <c r="E14" s="290">
        <v>297.69545771011764</v>
      </c>
      <c r="F14" s="294">
        <v>368.07764557604537</v>
      </c>
      <c r="G14" s="294">
        <v>375.17940438145877</v>
      </c>
      <c r="H14" s="297">
        <v>378.22034821449216</v>
      </c>
      <c r="I14" s="293">
        <v>0.3407362212233096</v>
      </c>
      <c r="J14" s="294">
        <v>2.4331926893900686</v>
      </c>
      <c r="K14" s="295">
        <v>27.0494185983805</v>
      </c>
      <c r="L14" s="296">
        <v>0.8105305881720426</v>
      </c>
    </row>
    <row r="15" spans="1:12" ht="21" customHeight="1">
      <c r="A15" s="288" t="s">
        <v>244</v>
      </c>
      <c r="B15" s="289">
        <v>10.019129444140097</v>
      </c>
      <c r="C15" s="290">
        <v>418.0988346918746</v>
      </c>
      <c r="D15" s="290">
        <v>438.95071432841667</v>
      </c>
      <c r="E15" s="290">
        <v>439.04851536334047</v>
      </c>
      <c r="F15" s="298">
        <v>464.9143086937213</v>
      </c>
      <c r="G15" s="298">
        <v>458.0087550487937</v>
      </c>
      <c r="H15" s="299">
        <v>464.170167183052</v>
      </c>
      <c r="I15" s="293">
        <v>5.010700564832987</v>
      </c>
      <c r="J15" s="294">
        <v>0.022280641477806284</v>
      </c>
      <c r="K15" s="295">
        <v>5.721839601011254</v>
      </c>
      <c r="L15" s="296">
        <v>1.3452607764237854</v>
      </c>
    </row>
    <row r="16" spans="1:12" ht="21" customHeight="1">
      <c r="A16" s="281" t="s">
        <v>245</v>
      </c>
      <c r="B16" s="300">
        <v>20.37273710722672</v>
      </c>
      <c r="C16" s="283">
        <v>233.9062058117242</v>
      </c>
      <c r="D16" s="284">
        <v>248.52490746857723</v>
      </c>
      <c r="E16" s="284">
        <v>249.5765196911184</v>
      </c>
      <c r="F16" s="275">
        <v>262.8806113800962</v>
      </c>
      <c r="G16" s="275">
        <v>266.46996983422883</v>
      </c>
      <c r="H16" s="276">
        <v>268.2862826891476</v>
      </c>
      <c r="I16" s="285">
        <v>6.6994006529298815</v>
      </c>
      <c r="J16" s="275">
        <v>0.4231415809597081</v>
      </c>
      <c r="K16" s="286">
        <v>7.496603855677137</v>
      </c>
      <c r="L16" s="287">
        <v>0.6816200925187559</v>
      </c>
    </row>
    <row r="17" spans="1:12" ht="21" customHeight="1">
      <c r="A17" s="288" t="s">
        <v>246</v>
      </c>
      <c r="B17" s="289">
        <v>6.117694570987977</v>
      </c>
      <c r="C17" s="290">
        <v>225.51626332625156</v>
      </c>
      <c r="D17" s="290">
        <v>234.98760388702556</v>
      </c>
      <c r="E17" s="290">
        <v>234.15697637208567</v>
      </c>
      <c r="F17" s="291">
        <v>240.764338370917</v>
      </c>
      <c r="G17" s="291">
        <v>243.64409600181062</v>
      </c>
      <c r="H17" s="292">
        <v>246.54350274657708</v>
      </c>
      <c r="I17" s="301">
        <v>3.8315254600213393</v>
      </c>
      <c r="J17" s="291">
        <v>-0.3534771627099218</v>
      </c>
      <c r="K17" s="302">
        <v>5.289838708375143</v>
      </c>
      <c r="L17" s="303">
        <v>1.1900172392212909</v>
      </c>
    </row>
    <row r="18" spans="1:12" ht="21" customHeight="1">
      <c r="A18" s="288" t="s">
        <v>247</v>
      </c>
      <c r="B18" s="289">
        <v>5.683628753648385</v>
      </c>
      <c r="C18" s="290">
        <v>254.42325955071635</v>
      </c>
      <c r="D18" s="290">
        <v>273.83701719867145</v>
      </c>
      <c r="E18" s="290">
        <v>280.63551678897414</v>
      </c>
      <c r="F18" s="294">
        <v>305.61782627122165</v>
      </c>
      <c r="G18" s="294">
        <v>310.46942823485045</v>
      </c>
      <c r="H18" s="297">
        <v>310.46942823485045</v>
      </c>
      <c r="I18" s="293">
        <v>10.302618276546639</v>
      </c>
      <c r="J18" s="294">
        <v>2.4826809975695596</v>
      </c>
      <c r="K18" s="295">
        <v>10.630839527097407</v>
      </c>
      <c r="L18" s="296">
        <v>0</v>
      </c>
    </row>
    <row r="19" spans="1:12" ht="21" customHeight="1">
      <c r="A19" s="288" t="s">
        <v>248</v>
      </c>
      <c r="B19" s="289">
        <v>4.4957766210627</v>
      </c>
      <c r="C19" s="290">
        <v>271.715274888725</v>
      </c>
      <c r="D19" s="290">
        <v>287.73491541711866</v>
      </c>
      <c r="E19" s="290">
        <v>286.32779127574173</v>
      </c>
      <c r="F19" s="294">
        <v>296.26456280872884</v>
      </c>
      <c r="G19" s="294">
        <v>299.34731043537016</v>
      </c>
      <c r="H19" s="297">
        <v>298.43014010969375</v>
      </c>
      <c r="I19" s="293">
        <v>5.37787814579103</v>
      </c>
      <c r="J19" s="294">
        <v>-0.489034894961236</v>
      </c>
      <c r="K19" s="295">
        <v>4.226746128983734</v>
      </c>
      <c r="L19" s="296">
        <v>-0.30639003381807584</v>
      </c>
    </row>
    <row r="20" spans="1:12" ht="21" customHeight="1">
      <c r="A20" s="288" t="s">
        <v>249</v>
      </c>
      <c r="B20" s="289">
        <v>4.065637161527658</v>
      </c>
      <c r="C20" s="290">
        <v>175.9889591466909</v>
      </c>
      <c r="D20" s="290">
        <v>190.0887768558893</v>
      </c>
      <c r="E20" s="290">
        <v>188.64342600174845</v>
      </c>
      <c r="F20" s="298">
        <v>199.393386541082</v>
      </c>
      <c r="G20" s="298">
        <v>202.8430336291739</v>
      </c>
      <c r="H20" s="299">
        <v>208.59587663376516</v>
      </c>
      <c r="I20" s="304">
        <v>7.190489060458489</v>
      </c>
      <c r="J20" s="298">
        <v>-0.7603557022393943</v>
      </c>
      <c r="K20" s="305">
        <v>10.576806759134968</v>
      </c>
      <c r="L20" s="306">
        <v>2.8361057817288753</v>
      </c>
    </row>
    <row r="21" spans="1:12" s="313" customFormat="1" ht="21" customHeight="1">
      <c r="A21" s="281" t="s">
        <v>250</v>
      </c>
      <c r="B21" s="300">
        <v>30.044340897026256</v>
      </c>
      <c r="C21" s="283">
        <v>253.9455693762958</v>
      </c>
      <c r="D21" s="284">
        <v>261.4712312324154</v>
      </c>
      <c r="E21" s="284">
        <v>262.44157908097674</v>
      </c>
      <c r="F21" s="275">
        <v>251.49809434964834</v>
      </c>
      <c r="G21" s="307">
        <v>252.54826292863032</v>
      </c>
      <c r="H21" s="308">
        <v>252.92041090099917</v>
      </c>
      <c r="I21" s="309">
        <v>3.3456026523902835</v>
      </c>
      <c r="J21" s="310">
        <v>0.3711107504973796</v>
      </c>
      <c r="K21" s="311">
        <v>-3.6279191023461266</v>
      </c>
      <c r="L21" s="312">
        <v>0.1473571696963205</v>
      </c>
    </row>
    <row r="22" spans="1:12" ht="21" customHeight="1">
      <c r="A22" s="288" t="s">
        <v>251</v>
      </c>
      <c r="B22" s="289">
        <v>5.397977971447429</v>
      </c>
      <c r="C22" s="290">
        <v>546.9864276619085</v>
      </c>
      <c r="D22" s="290">
        <v>551.3184570241648</v>
      </c>
      <c r="E22" s="290">
        <v>542.0383393179544</v>
      </c>
      <c r="F22" s="291">
        <v>464.6520384725378</v>
      </c>
      <c r="G22" s="314">
        <v>464.6520384725378</v>
      </c>
      <c r="H22" s="315">
        <v>464.96474698406735</v>
      </c>
      <c r="I22" s="301">
        <v>-0.904608979989618</v>
      </c>
      <c r="J22" s="291">
        <v>-1.6832590289651108</v>
      </c>
      <c r="K22" s="302">
        <v>-14.219214166818645</v>
      </c>
      <c r="L22" s="303">
        <v>0.0672995027757679</v>
      </c>
    </row>
    <row r="23" spans="1:12" ht="21" customHeight="1">
      <c r="A23" s="288" t="s">
        <v>252</v>
      </c>
      <c r="B23" s="289">
        <v>2.4560330063653932</v>
      </c>
      <c r="C23" s="290">
        <v>232.63415197120108</v>
      </c>
      <c r="D23" s="290">
        <v>249.8579676337052</v>
      </c>
      <c r="E23" s="290">
        <v>250.91641748980203</v>
      </c>
      <c r="F23" s="294">
        <v>250.91641748980203</v>
      </c>
      <c r="G23" s="294">
        <v>252.815026921143</v>
      </c>
      <c r="H23" s="297">
        <v>252.815026921143</v>
      </c>
      <c r="I23" s="293">
        <v>7.858805495103823</v>
      </c>
      <c r="J23" s="294">
        <v>0.42362061379148486</v>
      </c>
      <c r="K23" s="295">
        <v>0.7566700697925199</v>
      </c>
      <c r="L23" s="296">
        <v>0</v>
      </c>
    </row>
    <row r="24" spans="1:12" ht="21" customHeight="1">
      <c r="A24" s="288" t="s">
        <v>253</v>
      </c>
      <c r="B24" s="289">
        <v>6.973714820123034</v>
      </c>
      <c r="C24" s="290">
        <v>191.64527655437874</v>
      </c>
      <c r="D24" s="290">
        <v>195.06365761169855</v>
      </c>
      <c r="E24" s="290">
        <v>189.86110888505647</v>
      </c>
      <c r="F24" s="294">
        <v>195.0168009354547</v>
      </c>
      <c r="G24" s="316">
        <v>197.68398907371179</v>
      </c>
      <c r="H24" s="317">
        <v>197.68833428483342</v>
      </c>
      <c r="I24" s="293">
        <v>-0.9309739855842594</v>
      </c>
      <c r="J24" s="294">
        <v>-2.667103032077094</v>
      </c>
      <c r="K24" s="295">
        <v>4.1226059648243165</v>
      </c>
      <c r="L24" s="296">
        <v>0.0021980592065204974</v>
      </c>
    </row>
    <row r="25" spans="1:12" ht="21" customHeight="1">
      <c r="A25" s="288" t="s">
        <v>254</v>
      </c>
      <c r="B25" s="289">
        <v>1.8659527269142209</v>
      </c>
      <c r="C25" s="290">
        <v>115.55023928162649</v>
      </c>
      <c r="D25" s="290">
        <v>125.59692423538823</v>
      </c>
      <c r="E25" s="290">
        <v>122.67634478894402</v>
      </c>
      <c r="F25" s="294">
        <v>124.9417785974585</v>
      </c>
      <c r="G25" s="316">
        <v>124.9417785974585</v>
      </c>
      <c r="H25" s="317">
        <v>124.9417785974585</v>
      </c>
      <c r="I25" s="293">
        <v>6.167105798845924</v>
      </c>
      <c r="J25" s="294">
        <v>-2.325359051763556</v>
      </c>
      <c r="K25" s="295">
        <v>1.8466753410463923</v>
      </c>
      <c r="L25" s="296">
        <v>0</v>
      </c>
    </row>
    <row r="26" spans="1:12" ht="21" customHeight="1">
      <c r="A26" s="288" t="s">
        <v>255</v>
      </c>
      <c r="B26" s="289">
        <v>2.731641690470963</v>
      </c>
      <c r="C26" s="290">
        <v>146.13491987879542</v>
      </c>
      <c r="D26" s="290">
        <v>156.53063752898626</v>
      </c>
      <c r="E26" s="290">
        <v>153.96866097133392</v>
      </c>
      <c r="F26" s="294">
        <v>153.98678356295525</v>
      </c>
      <c r="G26" s="316">
        <v>155.5475865961158</v>
      </c>
      <c r="H26" s="317">
        <v>155.5475865961158</v>
      </c>
      <c r="I26" s="293">
        <v>5.360622292766038</v>
      </c>
      <c r="J26" s="294">
        <v>-1.636725307004454</v>
      </c>
      <c r="K26" s="295">
        <v>1.0254850661303436</v>
      </c>
      <c r="L26" s="296">
        <v>0</v>
      </c>
    </row>
    <row r="27" spans="1:12" ht="21" customHeight="1">
      <c r="A27" s="288" t="s">
        <v>256</v>
      </c>
      <c r="B27" s="289">
        <v>3.1001290737979397</v>
      </c>
      <c r="C27" s="290">
        <v>177.0322640599373</v>
      </c>
      <c r="D27" s="290">
        <v>179.14536610645254</v>
      </c>
      <c r="E27" s="290">
        <v>191.79303126267783</v>
      </c>
      <c r="F27" s="294">
        <v>192.6906447020102</v>
      </c>
      <c r="G27" s="316">
        <v>192.6906447020102</v>
      </c>
      <c r="H27" s="317">
        <v>192.6906447020102</v>
      </c>
      <c r="I27" s="293">
        <v>8.337896643372872</v>
      </c>
      <c r="J27" s="294">
        <v>7.060001288958674</v>
      </c>
      <c r="K27" s="295">
        <v>0.468011498344282</v>
      </c>
      <c r="L27" s="296">
        <v>0</v>
      </c>
    </row>
    <row r="28" spans="1:12" ht="21" customHeight="1" thickBot="1">
      <c r="A28" s="318" t="s">
        <v>257</v>
      </c>
      <c r="B28" s="319">
        <v>7.508891607907275</v>
      </c>
      <c r="C28" s="320">
        <v>213.48131562003357</v>
      </c>
      <c r="D28" s="320">
        <v>224.50932354750805</v>
      </c>
      <c r="E28" s="320">
        <v>235.98342752819934</v>
      </c>
      <c r="F28" s="321">
        <v>242.1142199590228</v>
      </c>
      <c r="G28" s="322">
        <v>242.64882743462928</v>
      </c>
      <c r="H28" s="323">
        <v>243.90852375737117</v>
      </c>
      <c r="I28" s="324">
        <v>10.540553323278345</v>
      </c>
      <c r="J28" s="321">
        <v>5.110747206123605</v>
      </c>
      <c r="K28" s="325">
        <v>3.3583274521363506</v>
      </c>
      <c r="L28" s="326">
        <v>0.5191437914865844</v>
      </c>
    </row>
    <row r="29" ht="13.5" thickTop="1"/>
    <row r="30" spans="1:5" ht="12.75">
      <c r="A30" s="327"/>
      <c r="E30" s="257" t="s">
        <v>258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M11" sqref="M11"/>
    </sheetView>
  </sheetViews>
  <sheetFormatPr defaultColWidth="12.421875" defaultRowHeight="15"/>
  <cols>
    <col min="1" max="1" width="15.57421875" style="329" customWidth="1"/>
    <col min="2" max="2" width="12.421875" style="329" customWidth="1"/>
    <col min="3" max="3" width="14.00390625" style="329" customWidth="1"/>
    <col min="4" max="7" width="12.421875" style="329" customWidth="1"/>
    <col min="8" max="9" width="12.421875" style="329" hidden="1" customWidth="1"/>
    <col min="10" max="16384" width="12.421875" style="329" customWidth="1"/>
  </cols>
  <sheetData>
    <row r="1" spans="1:9" ht="12.75">
      <c r="A1" s="1722" t="s">
        <v>259</v>
      </c>
      <c r="B1" s="1722"/>
      <c r="C1" s="1722"/>
      <c r="D1" s="1722"/>
      <c r="E1" s="1722"/>
      <c r="F1" s="1722"/>
      <c r="G1" s="1722"/>
      <c r="H1" s="328"/>
      <c r="I1" s="328"/>
    </row>
    <row r="2" spans="1:10" ht="19.5" customHeight="1">
      <c r="A2" s="1723" t="s">
        <v>233</v>
      </c>
      <c r="B2" s="1723"/>
      <c r="C2" s="1723"/>
      <c r="D2" s="1723"/>
      <c r="E2" s="1723"/>
      <c r="F2" s="1723"/>
      <c r="G2" s="1723"/>
      <c r="H2" s="1723"/>
      <c r="I2" s="1723"/>
      <c r="J2" s="330"/>
    </row>
    <row r="3" spans="1:9" ht="14.25" customHeight="1">
      <c r="A3" s="1724" t="s">
        <v>260</v>
      </c>
      <c r="B3" s="1724"/>
      <c r="C3" s="1724"/>
      <c r="D3" s="1724"/>
      <c r="E3" s="1724"/>
      <c r="F3" s="1724"/>
      <c r="G3" s="1724"/>
      <c r="H3" s="1724"/>
      <c r="I3" s="1724"/>
    </row>
    <row r="4" spans="1:9" ht="15.75" customHeight="1" thickBot="1">
      <c r="A4" s="1725" t="s">
        <v>222</v>
      </c>
      <c r="B4" s="1726"/>
      <c r="C4" s="1726"/>
      <c r="D4" s="1726"/>
      <c r="E4" s="1726"/>
      <c r="F4" s="1726"/>
      <c r="G4" s="1726"/>
      <c r="H4" s="1726"/>
      <c r="I4" s="1726"/>
    </row>
    <row r="5" spans="1:13" ht="24.75" customHeight="1" thickTop="1">
      <c r="A5" s="1727" t="s">
        <v>261</v>
      </c>
      <c r="B5" s="1729" t="s">
        <v>56</v>
      </c>
      <c r="C5" s="1729"/>
      <c r="D5" s="1730" t="s">
        <v>57</v>
      </c>
      <c r="E5" s="1729"/>
      <c r="F5" s="1731" t="s">
        <v>58</v>
      </c>
      <c r="G5" s="1732"/>
      <c r="H5" s="331" t="s">
        <v>262</v>
      </c>
      <c r="I5" s="332"/>
      <c r="J5" s="333"/>
      <c r="K5" s="333"/>
      <c r="L5" s="333"/>
      <c r="M5" s="333"/>
    </row>
    <row r="6" spans="1:13" ht="24.75" customHeight="1">
      <c r="A6" s="1728"/>
      <c r="B6" s="334" t="s">
        <v>204</v>
      </c>
      <c r="C6" s="335" t="s">
        <v>205</v>
      </c>
      <c r="D6" s="335" t="s">
        <v>204</v>
      </c>
      <c r="E6" s="334" t="s">
        <v>205</v>
      </c>
      <c r="F6" s="336" t="s">
        <v>204</v>
      </c>
      <c r="G6" s="337" t="s">
        <v>205</v>
      </c>
      <c r="H6" s="338" t="s">
        <v>263</v>
      </c>
      <c r="I6" s="338" t="s">
        <v>264</v>
      </c>
      <c r="J6" s="333"/>
      <c r="K6" s="333"/>
      <c r="L6" s="333"/>
      <c r="M6" s="333"/>
    </row>
    <row r="7" spans="1:16" ht="24.75" customHeight="1">
      <c r="A7" s="339" t="s">
        <v>206</v>
      </c>
      <c r="B7" s="340">
        <v>273.2</v>
      </c>
      <c r="C7" s="340">
        <v>5.9</v>
      </c>
      <c r="D7" s="340">
        <v>293.5</v>
      </c>
      <c r="E7" s="340">
        <v>7.430453879941439</v>
      </c>
      <c r="F7" s="341">
        <v>309.2</v>
      </c>
      <c r="G7" s="342">
        <v>5.4</v>
      </c>
      <c r="H7" s="333"/>
      <c r="I7" s="333"/>
      <c r="J7" s="333"/>
      <c r="L7" s="333"/>
      <c r="M7" s="333"/>
      <c r="N7" s="333"/>
      <c r="O7" s="333"/>
      <c r="P7" s="333"/>
    </row>
    <row r="8" spans="1:16" ht="24.75" customHeight="1">
      <c r="A8" s="339" t="s">
        <v>207</v>
      </c>
      <c r="B8" s="340">
        <v>278.8</v>
      </c>
      <c r="C8" s="340">
        <v>7.6</v>
      </c>
      <c r="D8" s="340">
        <v>299.2</v>
      </c>
      <c r="E8" s="340">
        <v>7.317073170731689</v>
      </c>
      <c r="F8" s="341">
        <v>314.4739411999262</v>
      </c>
      <c r="G8" s="342">
        <v>5.098063068704704</v>
      </c>
      <c r="H8" s="333"/>
      <c r="I8" s="333"/>
      <c r="J8" s="333"/>
      <c r="L8" s="333"/>
      <c r="M8" s="333"/>
      <c r="N8" s="333"/>
      <c r="O8" s="333"/>
      <c r="P8" s="333"/>
    </row>
    <row r="9" spans="1:16" ht="24.75" customHeight="1">
      <c r="A9" s="339" t="s">
        <v>208</v>
      </c>
      <c r="B9" s="340">
        <v>279.7</v>
      </c>
      <c r="C9" s="340">
        <v>7.5</v>
      </c>
      <c r="D9" s="340">
        <v>299.8</v>
      </c>
      <c r="E9" s="340">
        <v>7.2</v>
      </c>
      <c r="F9" s="341">
        <v>317.6285467867761</v>
      </c>
      <c r="G9" s="342">
        <v>5.948689241718256</v>
      </c>
      <c r="H9" s="333"/>
      <c r="I9" s="333"/>
      <c r="J9" s="333"/>
      <c r="K9" s="333"/>
      <c r="L9" s="333"/>
      <c r="M9" s="333"/>
      <c r="N9" s="333"/>
      <c r="O9" s="333"/>
      <c r="P9" s="333"/>
    </row>
    <row r="10" spans="1:16" ht="24.75" customHeight="1">
      <c r="A10" s="339" t="s">
        <v>209</v>
      </c>
      <c r="B10" s="340">
        <v>281.8</v>
      </c>
      <c r="C10" s="340">
        <v>9</v>
      </c>
      <c r="D10" s="340">
        <v>300.8</v>
      </c>
      <c r="E10" s="340">
        <v>6.7</v>
      </c>
      <c r="F10" s="341">
        <v>322.1263609552701</v>
      </c>
      <c r="G10" s="342">
        <v>7.099144774973908</v>
      </c>
      <c r="H10" s="333"/>
      <c r="I10" s="333"/>
      <c r="J10" s="333"/>
      <c r="K10" s="333"/>
      <c r="L10" s="333"/>
      <c r="M10" s="333"/>
      <c r="N10" s="333"/>
      <c r="O10" s="333"/>
      <c r="P10" s="333"/>
    </row>
    <row r="11" spans="1:16" ht="24.75" customHeight="1">
      <c r="A11" s="339" t="s">
        <v>210</v>
      </c>
      <c r="B11" s="340">
        <v>278.8</v>
      </c>
      <c r="C11" s="340">
        <v>9.2</v>
      </c>
      <c r="D11" s="340">
        <v>297.2</v>
      </c>
      <c r="E11" s="340">
        <v>6.6</v>
      </c>
      <c r="F11" s="341">
        <v>320.6523604510862</v>
      </c>
      <c r="G11" s="342">
        <v>7.884118351311216</v>
      </c>
      <c r="H11" s="333"/>
      <c r="I11" s="333"/>
      <c r="J11" s="333"/>
      <c r="K11" s="333"/>
      <c r="L11" s="333"/>
      <c r="M11" s="333"/>
      <c r="N11" s="333"/>
      <c r="O11" s="333"/>
      <c r="P11" s="333"/>
    </row>
    <row r="12" spans="1:16" ht="24.75" customHeight="1">
      <c r="A12" s="339" t="s">
        <v>211</v>
      </c>
      <c r="B12" s="340">
        <v>277.7</v>
      </c>
      <c r="C12" s="340">
        <v>8.9</v>
      </c>
      <c r="D12" s="340">
        <v>292.8</v>
      </c>
      <c r="E12" s="340">
        <v>5.4</v>
      </c>
      <c r="F12" s="341"/>
      <c r="G12" s="342"/>
      <c r="H12" s="333"/>
      <c r="I12" s="333"/>
      <c r="J12" s="333"/>
      <c r="K12" s="333"/>
      <c r="L12" s="333"/>
      <c r="M12" s="333"/>
      <c r="N12" s="333"/>
      <c r="O12" s="333"/>
      <c r="P12" s="333"/>
    </row>
    <row r="13" spans="1:16" ht="24.75" customHeight="1">
      <c r="A13" s="339" t="s">
        <v>212</v>
      </c>
      <c r="B13" s="340">
        <v>275.1</v>
      </c>
      <c r="C13" s="340">
        <v>8.1</v>
      </c>
      <c r="D13" s="340">
        <v>290.2</v>
      </c>
      <c r="E13" s="340">
        <v>5.5</v>
      </c>
      <c r="F13" s="341"/>
      <c r="G13" s="342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1:16" ht="24.75" customHeight="1">
      <c r="A14" s="339" t="s">
        <v>213</v>
      </c>
      <c r="B14" s="340">
        <v>277.9</v>
      </c>
      <c r="C14" s="340">
        <v>8.3</v>
      </c>
      <c r="D14" s="340">
        <v>293.1</v>
      </c>
      <c r="E14" s="340">
        <v>5.5</v>
      </c>
      <c r="F14" s="341"/>
      <c r="G14" s="342"/>
      <c r="H14" s="333"/>
      <c r="I14" s="333"/>
      <c r="J14" s="333"/>
      <c r="K14" s="333"/>
      <c r="L14" s="333"/>
      <c r="M14" s="333"/>
      <c r="N14" s="333"/>
      <c r="O14" s="333"/>
      <c r="P14" s="333"/>
    </row>
    <row r="15" spans="1:16" ht="24.75" customHeight="1">
      <c r="A15" s="339" t="s">
        <v>214</v>
      </c>
      <c r="B15" s="340">
        <v>277.4</v>
      </c>
      <c r="C15" s="340">
        <v>9</v>
      </c>
      <c r="D15" s="340">
        <v>292</v>
      </c>
      <c r="E15" s="340">
        <v>5.3</v>
      </c>
      <c r="F15" s="341"/>
      <c r="G15" s="342"/>
      <c r="K15" s="333"/>
      <c r="L15" s="333"/>
      <c r="M15" s="333"/>
      <c r="N15" s="333"/>
      <c r="O15" s="333"/>
      <c r="P15" s="333"/>
    </row>
    <row r="16" spans="1:16" ht="24.75" customHeight="1">
      <c r="A16" s="339" t="s">
        <v>215</v>
      </c>
      <c r="B16" s="340">
        <v>282.81431836721043</v>
      </c>
      <c r="C16" s="340">
        <v>9.1</v>
      </c>
      <c r="D16" s="340">
        <v>297.1</v>
      </c>
      <c r="E16" s="340">
        <v>5.1</v>
      </c>
      <c r="F16" s="341"/>
      <c r="G16" s="342"/>
      <c r="K16" s="333"/>
      <c r="L16" s="333"/>
      <c r="M16" s="333"/>
      <c r="N16" s="333"/>
      <c r="O16" s="333"/>
      <c r="P16" s="333"/>
    </row>
    <row r="17" spans="1:16" ht="24.75" customHeight="1">
      <c r="A17" s="339" t="s">
        <v>216</v>
      </c>
      <c r="B17" s="340">
        <v>284.2</v>
      </c>
      <c r="C17" s="340">
        <v>9.1</v>
      </c>
      <c r="D17" s="340">
        <v>299.5</v>
      </c>
      <c r="E17" s="340">
        <v>5.4</v>
      </c>
      <c r="F17" s="341"/>
      <c r="G17" s="342"/>
      <c r="K17" s="333"/>
      <c r="L17" s="333"/>
      <c r="M17" s="333"/>
      <c r="N17" s="333"/>
      <c r="O17" s="333"/>
      <c r="P17" s="333"/>
    </row>
    <row r="18" spans="1:16" ht="24.75" customHeight="1">
      <c r="A18" s="339" t="s">
        <v>217</v>
      </c>
      <c r="B18" s="340">
        <v>288.9</v>
      </c>
      <c r="C18" s="340">
        <v>7.8</v>
      </c>
      <c r="D18" s="340">
        <v>304.4</v>
      </c>
      <c r="E18" s="340">
        <v>5.4</v>
      </c>
      <c r="F18" s="341"/>
      <c r="G18" s="342"/>
      <c r="K18" s="333"/>
      <c r="L18" s="333"/>
      <c r="M18" s="333"/>
      <c r="N18" s="333"/>
      <c r="O18" s="333"/>
      <c r="P18" s="333"/>
    </row>
    <row r="19" spans="1:7" ht="24.75" customHeight="1" thickBot="1">
      <c r="A19" s="343" t="s">
        <v>218</v>
      </c>
      <c r="B19" s="344">
        <v>279.7</v>
      </c>
      <c r="C19" s="344">
        <v>8.3</v>
      </c>
      <c r="D19" s="344">
        <v>296.6</v>
      </c>
      <c r="E19" s="344">
        <v>6.1</v>
      </c>
      <c r="F19" s="345"/>
      <c r="G19" s="346"/>
    </row>
    <row r="20" spans="1:4" ht="19.5" customHeight="1" thickTop="1">
      <c r="A20" s="347"/>
      <c r="D20" s="333"/>
    </row>
    <row r="21" spans="1:7" ht="19.5" customHeight="1">
      <c r="A21" s="347"/>
      <c r="G21" s="330"/>
    </row>
    <row r="23" spans="1:2" ht="12.75">
      <c r="A23" s="348"/>
      <c r="B23" s="348"/>
    </row>
    <row r="24" spans="1:2" ht="12.75">
      <c r="A24" s="349"/>
      <c r="B24" s="348"/>
    </row>
    <row r="25" spans="1:2" ht="12.75">
      <c r="A25" s="349"/>
      <c r="B25" s="348"/>
    </row>
    <row r="26" spans="1:2" ht="12.75">
      <c r="A26" s="349"/>
      <c r="B26" s="348"/>
    </row>
    <row r="27" spans="1:2" ht="12.75">
      <c r="A27" s="348"/>
      <c r="B27" s="34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A4" sqref="A4:M4"/>
    </sheetView>
  </sheetViews>
  <sheetFormatPr defaultColWidth="9.140625" defaultRowHeight="24.75" customHeight="1"/>
  <cols>
    <col min="1" max="1" width="6.28125" style="313" customWidth="1"/>
    <col min="2" max="2" width="34.28125" style="257" bestFit="1" customWidth="1"/>
    <col min="3" max="3" width="7.140625" style="257" customWidth="1"/>
    <col min="4" max="4" width="8.57421875" style="257" customWidth="1"/>
    <col min="5" max="6" width="8.7109375" style="257" customWidth="1"/>
    <col min="7" max="7" width="8.7109375" style="257" bestFit="1" customWidth="1"/>
    <col min="8" max="8" width="8.7109375" style="257" customWidth="1"/>
    <col min="9" max="9" width="8.8515625" style="257" customWidth="1"/>
    <col min="10" max="13" width="7.140625" style="257" bestFit="1" customWidth="1"/>
    <col min="14" max="14" width="5.57421875" style="257" customWidth="1"/>
    <col min="15" max="16384" width="9.140625" style="257" customWidth="1"/>
  </cols>
  <sheetData>
    <row r="1" spans="1:13" ht="12.75">
      <c r="A1" s="1736" t="s">
        <v>265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736"/>
    </row>
    <row r="2" spans="1:13" ht="15.75">
      <c r="A2" s="1711" t="s">
        <v>8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</row>
    <row r="3" spans="1:13" ht="12.75">
      <c r="A3" s="1736" t="s">
        <v>266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</row>
    <row r="4" spans="1:13" ht="12.75">
      <c r="A4" s="1736" t="s">
        <v>157</v>
      </c>
      <c r="B4" s="1736"/>
      <c r="C4" s="1736"/>
      <c r="D4" s="1736"/>
      <c r="E4" s="1736"/>
      <c r="F4" s="1736"/>
      <c r="G4" s="1736"/>
      <c r="H4" s="1736"/>
      <c r="I4" s="1736"/>
      <c r="J4" s="1736"/>
      <c r="K4" s="1736"/>
      <c r="L4" s="1736"/>
      <c r="M4" s="1736"/>
    </row>
    <row r="5" spans="1:13" ht="13.5" thickBo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ht="13.5" thickTop="1">
      <c r="A6" s="1737" t="s">
        <v>267</v>
      </c>
      <c r="B6" s="1714" t="s">
        <v>268</v>
      </c>
      <c r="C6" s="351" t="s">
        <v>269</v>
      </c>
      <c r="D6" s="258" t="s">
        <v>56</v>
      </c>
      <c r="E6" s="1716" t="s">
        <v>57</v>
      </c>
      <c r="F6" s="1717"/>
      <c r="G6" s="1718" t="s">
        <v>58</v>
      </c>
      <c r="H6" s="1718"/>
      <c r="I6" s="1717"/>
      <c r="J6" s="1719" t="s">
        <v>205</v>
      </c>
      <c r="K6" s="1720"/>
      <c r="L6" s="1720"/>
      <c r="M6" s="1721"/>
    </row>
    <row r="7" spans="1:13" ht="12.75">
      <c r="A7" s="1738"/>
      <c r="B7" s="1715"/>
      <c r="C7" s="269" t="s">
        <v>270</v>
      </c>
      <c r="D7" s="352" t="s">
        <v>162</v>
      </c>
      <c r="E7" s="352" t="s">
        <v>163</v>
      </c>
      <c r="F7" s="352" t="s">
        <v>162</v>
      </c>
      <c r="G7" s="352" t="s">
        <v>164</v>
      </c>
      <c r="H7" s="352" t="s">
        <v>163</v>
      </c>
      <c r="I7" s="352" t="s">
        <v>162</v>
      </c>
      <c r="J7" s="1733" t="s">
        <v>271</v>
      </c>
      <c r="K7" s="1733" t="s">
        <v>272</v>
      </c>
      <c r="L7" s="1733" t="s">
        <v>273</v>
      </c>
      <c r="M7" s="1734" t="s">
        <v>274</v>
      </c>
    </row>
    <row r="8" spans="1:13" ht="12.75">
      <c r="A8" s="1739"/>
      <c r="B8" s="265">
        <v>1</v>
      </c>
      <c r="C8" s="268">
        <v>2</v>
      </c>
      <c r="D8" s="265">
        <v>3</v>
      </c>
      <c r="E8" s="265">
        <v>4</v>
      </c>
      <c r="F8" s="265">
        <v>5</v>
      </c>
      <c r="G8" s="267">
        <v>6</v>
      </c>
      <c r="H8" s="353">
        <v>7</v>
      </c>
      <c r="I8" s="353">
        <v>8</v>
      </c>
      <c r="J8" s="1715"/>
      <c r="K8" s="1715"/>
      <c r="L8" s="1715"/>
      <c r="M8" s="1735"/>
    </row>
    <row r="9" spans="1:13" ht="24.75" customHeight="1">
      <c r="A9" s="354"/>
      <c r="B9" s="355" t="s">
        <v>171</v>
      </c>
      <c r="C9" s="356">
        <v>100</v>
      </c>
      <c r="D9" s="357">
        <v>308.2</v>
      </c>
      <c r="E9" s="357">
        <v>334</v>
      </c>
      <c r="F9" s="357">
        <v>340.1</v>
      </c>
      <c r="G9" s="357">
        <v>360.9</v>
      </c>
      <c r="H9" s="357">
        <v>361</v>
      </c>
      <c r="I9" s="357">
        <v>361.5</v>
      </c>
      <c r="J9" s="358">
        <v>10.35042180402337</v>
      </c>
      <c r="K9" s="359">
        <v>1.8263473053892199</v>
      </c>
      <c r="L9" s="359">
        <v>6.2922669802999</v>
      </c>
      <c r="M9" s="360">
        <v>0.1385041551246644</v>
      </c>
    </row>
    <row r="10" spans="1:13" ht="24.75" customHeight="1">
      <c r="A10" s="361">
        <v>1</v>
      </c>
      <c r="B10" s="362" t="s">
        <v>275</v>
      </c>
      <c r="C10" s="363">
        <v>26.97</v>
      </c>
      <c r="D10" s="364">
        <v>236.8</v>
      </c>
      <c r="E10" s="364">
        <v>254.7</v>
      </c>
      <c r="F10" s="364">
        <v>254.7</v>
      </c>
      <c r="G10" s="364">
        <v>256.7</v>
      </c>
      <c r="H10" s="364">
        <v>256.7</v>
      </c>
      <c r="I10" s="364">
        <v>256.7</v>
      </c>
      <c r="J10" s="365">
        <v>7.5591216216216</v>
      </c>
      <c r="K10" s="365">
        <v>0</v>
      </c>
      <c r="L10" s="365">
        <v>0.7852375343541382</v>
      </c>
      <c r="M10" s="366">
        <v>0</v>
      </c>
    </row>
    <row r="11" spans="1:13" ht="24.75" customHeight="1">
      <c r="A11" s="367"/>
      <c r="B11" s="368" t="s">
        <v>276</v>
      </c>
      <c r="C11" s="369"/>
      <c r="D11" s="370">
        <v>217</v>
      </c>
      <c r="E11" s="370">
        <v>234.2</v>
      </c>
      <c r="F11" s="370">
        <v>234.2</v>
      </c>
      <c r="G11" s="370">
        <v>236.5</v>
      </c>
      <c r="H11" s="370">
        <v>236.5</v>
      </c>
      <c r="I11" s="370">
        <v>236.5</v>
      </c>
      <c r="J11" s="371">
        <v>7.926267281105993</v>
      </c>
      <c r="K11" s="371">
        <v>0</v>
      </c>
      <c r="L11" s="371">
        <v>0.9820666097352841</v>
      </c>
      <c r="M11" s="372">
        <v>0</v>
      </c>
    </row>
    <row r="12" spans="1:13" ht="27.75" customHeight="1">
      <c r="A12" s="367"/>
      <c r="B12" s="368" t="s">
        <v>277</v>
      </c>
      <c r="C12" s="369">
        <v>17.17</v>
      </c>
      <c r="D12" s="370">
        <v>248.2</v>
      </c>
      <c r="E12" s="370">
        <v>266.3</v>
      </c>
      <c r="F12" s="370">
        <v>266.3</v>
      </c>
      <c r="G12" s="370">
        <v>268.2</v>
      </c>
      <c r="H12" s="370">
        <v>268.2</v>
      </c>
      <c r="I12" s="370">
        <v>268.2</v>
      </c>
      <c r="J12" s="371">
        <v>7.292506043513299</v>
      </c>
      <c r="K12" s="371">
        <v>0</v>
      </c>
      <c r="L12" s="371">
        <v>0.7134810364250797</v>
      </c>
      <c r="M12" s="372">
        <v>0</v>
      </c>
    </row>
    <row r="13" spans="1:13" ht="18.75" customHeight="1">
      <c r="A13" s="361">
        <v>1.1</v>
      </c>
      <c r="B13" s="362" t="s">
        <v>278</v>
      </c>
      <c r="C13" s="373">
        <v>2.82</v>
      </c>
      <c r="D13" s="364">
        <v>310.6</v>
      </c>
      <c r="E13" s="364">
        <v>340.7</v>
      </c>
      <c r="F13" s="364">
        <v>340.7</v>
      </c>
      <c r="G13" s="364">
        <v>340.7</v>
      </c>
      <c r="H13" s="364">
        <v>340.7</v>
      </c>
      <c r="I13" s="364">
        <v>340.7</v>
      </c>
      <c r="J13" s="365">
        <v>9.690920798454599</v>
      </c>
      <c r="K13" s="365">
        <v>0</v>
      </c>
      <c r="L13" s="365">
        <v>0</v>
      </c>
      <c r="M13" s="366">
        <v>0</v>
      </c>
    </row>
    <row r="14" spans="1:13" ht="24.75" customHeight="1">
      <c r="A14" s="361"/>
      <c r="B14" s="368" t="s">
        <v>276</v>
      </c>
      <c r="C14" s="374">
        <v>0.31</v>
      </c>
      <c r="D14" s="370">
        <v>262.2</v>
      </c>
      <c r="E14" s="370">
        <v>281.4</v>
      </c>
      <c r="F14" s="370">
        <v>281.4</v>
      </c>
      <c r="G14" s="370">
        <v>281.4</v>
      </c>
      <c r="H14" s="370">
        <v>281.4</v>
      </c>
      <c r="I14" s="370">
        <v>281.4</v>
      </c>
      <c r="J14" s="371">
        <v>7.322654462242568</v>
      </c>
      <c r="K14" s="371">
        <v>0</v>
      </c>
      <c r="L14" s="371">
        <v>0</v>
      </c>
      <c r="M14" s="372">
        <v>0</v>
      </c>
    </row>
    <row r="15" spans="1:13" ht="24.75" customHeight="1">
      <c r="A15" s="361"/>
      <c r="B15" s="368" t="s">
        <v>277</v>
      </c>
      <c r="C15" s="374">
        <v>2.51</v>
      </c>
      <c r="D15" s="370">
        <v>316.5</v>
      </c>
      <c r="E15" s="370">
        <v>347.9</v>
      </c>
      <c r="F15" s="370">
        <v>347.9</v>
      </c>
      <c r="G15" s="370">
        <v>347.9</v>
      </c>
      <c r="H15" s="370">
        <v>347.9</v>
      </c>
      <c r="I15" s="370">
        <v>347.9</v>
      </c>
      <c r="J15" s="371">
        <v>9.921011058451796</v>
      </c>
      <c r="K15" s="371">
        <v>0</v>
      </c>
      <c r="L15" s="371">
        <v>0</v>
      </c>
      <c r="M15" s="372">
        <v>0</v>
      </c>
    </row>
    <row r="16" spans="1:13" ht="24.75" customHeight="1">
      <c r="A16" s="361">
        <v>1.2</v>
      </c>
      <c r="B16" s="362" t="s">
        <v>279</v>
      </c>
      <c r="C16" s="373">
        <v>1.14</v>
      </c>
      <c r="D16" s="364">
        <v>268</v>
      </c>
      <c r="E16" s="364">
        <v>288.1</v>
      </c>
      <c r="F16" s="364">
        <v>288.1</v>
      </c>
      <c r="G16" s="364">
        <v>290.1</v>
      </c>
      <c r="H16" s="364">
        <v>290.1</v>
      </c>
      <c r="I16" s="364">
        <v>290.1</v>
      </c>
      <c r="J16" s="365">
        <v>7.500000000000014</v>
      </c>
      <c r="K16" s="365">
        <v>0</v>
      </c>
      <c r="L16" s="365">
        <v>0.6942034015966669</v>
      </c>
      <c r="M16" s="366">
        <v>0</v>
      </c>
    </row>
    <row r="17" spans="1:13" ht="24.75" customHeight="1">
      <c r="A17" s="361"/>
      <c r="B17" s="368" t="s">
        <v>276</v>
      </c>
      <c r="C17" s="374">
        <v>0.19</v>
      </c>
      <c r="D17" s="370">
        <v>216.8</v>
      </c>
      <c r="E17" s="370">
        <v>231.4</v>
      </c>
      <c r="F17" s="370">
        <v>231.4</v>
      </c>
      <c r="G17" s="370">
        <v>233</v>
      </c>
      <c r="H17" s="370">
        <v>233</v>
      </c>
      <c r="I17" s="370">
        <v>233</v>
      </c>
      <c r="J17" s="371">
        <v>6.73431734317343</v>
      </c>
      <c r="K17" s="371">
        <v>0</v>
      </c>
      <c r="L17" s="371">
        <v>0.6914433880726136</v>
      </c>
      <c r="M17" s="372">
        <v>0</v>
      </c>
    </row>
    <row r="18" spans="1:13" ht="24.75" customHeight="1">
      <c r="A18" s="361"/>
      <c r="B18" s="368" t="s">
        <v>277</v>
      </c>
      <c r="C18" s="374">
        <v>0.95</v>
      </c>
      <c r="D18" s="370">
        <v>278.2</v>
      </c>
      <c r="E18" s="370">
        <v>299.4</v>
      </c>
      <c r="F18" s="370">
        <v>299.4</v>
      </c>
      <c r="G18" s="370">
        <v>301.6</v>
      </c>
      <c r="H18" s="370">
        <v>301.6</v>
      </c>
      <c r="I18" s="370">
        <v>301.6</v>
      </c>
      <c r="J18" s="371">
        <v>7.620416966211366</v>
      </c>
      <c r="K18" s="371">
        <v>0</v>
      </c>
      <c r="L18" s="371">
        <v>0.7348029392117752</v>
      </c>
      <c r="M18" s="372">
        <v>0</v>
      </c>
    </row>
    <row r="19" spans="1:13" ht="24.75" customHeight="1">
      <c r="A19" s="361">
        <v>1.3</v>
      </c>
      <c r="B19" s="362" t="s">
        <v>280</v>
      </c>
      <c r="C19" s="373">
        <v>0.55</v>
      </c>
      <c r="D19" s="364">
        <v>429.1</v>
      </c>
      <c r="E19" s="364">
        <v>447.5</v>
      </c>
      <c r="F19" s="364">
        <v>447.5</v>
      </c>
      <c r="G19" s="364">
        <v>457.7</v>
      </c>
      <c r="H19" s="364">
        <v>457.7</v>
      </c>
      <c r="I19" s="364">
        <v>457.7</v>
      </c>
      <c r="J19" s="365">
        <v>4.2880447448147265</v>
      </c>
      <c r="K19" s="365">
        <v>0</v>
      </c>
      <c r="L19" s="365">
        <v>2.2793296089385535</v>
      </c>
      <c r="M19" s="366">
        <v>0</v>
      </c>
    </row>
    <row r="20" spans="1:13" ht="24.75" customHeight="1">
      <c r="A20" s="361"/>
      <c r="B20" s="368" t="s">
        <v>276</v>
      </c>
      <c r="C20" s="374">
        <v>0.1</v>
      </c>
      <c r="D20" s="370">
        <v>331</v>
      </c>
      <c r="E20" s="370">
        <v>341.8</v>
      </c>
      <c r="F20" s="370">
        <v>341.8</v>
      </c>
      <c r="G20" s="370">
        <v>352.3</v>
      </c>
      <c r="H20" s="370">
        <v>352.3</v>
      </c>
      <c r="I20" s="370">
        <v>352.3</v>
      </c>
      <c r="J20" s="371">
        <v>3.262839879154072</v>
      </c>
      <c r="K20" s="371">
        <v>0</v>
      </c>
      <c r="L20" s="371">
        <v>3.0719719133996506</v>
      </c>
      <c r="M20" s="372">
        <v>0</v>
      </c>
    </row>
    <row r="21" spans="1:13" ht="24.75" customHeight="1">
      <c r="A21" s="361"/>
      <c r="B21" s="368" t="s">
        <v>277</v>
      </c>
      <c r="C21" s="374">
        <v>0.45</v>
      </c>
      <c r="D21" s="370">
        <v>451.6</v>
      </c>
      <c r="E21" s="370">
        <v>471.7</v>
      </c>
      <c r="F21" s="370">
        <v>471.7</v>
      </c>
      <c r="G21" s="370">
        <v>481.8</v>
      </c>
      <c r="H21" s="370">
        <v>481.8</v>
      </c>
      <c r="I21" s="370">
        <v>481.8</v>
      </c>
      <c r="J21" s="371">
        <v>4.45084145261292</v>
      </c>
      <c r="K21" s="371">
        <v>0</v>
      </c>
      <c r="L21" s="371">
        <v>2.141191435234262</v>
      </c>
      <c r="M21" s="372">
        <v>0</v>
      </c>
    </row>
    <row r="22" spans="1:13" ht="24.75" customHeight="1">
      <c r="A22" s="361">
        <v>1.4</v>
      </c>
      <c r="B22" s="362" t="s">
        <v>281</v>
      </c>
      <c r="C22" s="373">
        <v>4.01</v>
      </c>
      <c r="D22" s="364">
        <v>306.5</v>
      </c>
      <c r="E22" s="364">
        <v>332.4</v>
      </c>
      <c r="F22" s="364">
        <v>332.4</v>
      </c>
      <c r="G22" s="364">
        <v>332.4</v>
      </c>
      <c r="H22" s="364">
        <v>332.4</v>
      </c>
      <c r="I22" s="364">
        <v>332.4</v>
      </c>
      <c r="J22" s="365">
        <v>8.450244698205552</v>
      </c>
      <c r="K22" s="365">
        <v>0</v>
      </c>
      <c r="L22" s="365">
        <v>0</v>
      </c>
      <c r="M22" s="366">
        <v>0</v>
      </c>
    </row>
    <row r="23" spans="1:13" ht="24.75" customHeight="1">
      <c r="A23" s="361"/>
      <c r="B23" s="368" t="s">
        <v>276</v>
      </c>
      <c r="C23" s="374">
        <v>0.17</v>
      </c>
      <c r="D23" s="370">
        <v>237.4</v>
      </c>
      <c r="E23" s="370">
        <v>259.3</v>
      </c>
      <c r="F23" s="370">
        <v>259.3</v>
      </c>
      <c r="G23" s="370">
        <v>259.3</v>
      </c>
      <c r="H23" s="370">
        <v>259.3</v>
      </c>
      <c r="I23" s="370">
        <v>259.3</v>
      </c>
      <c r="J23" s="371">
        <v>9.224936815501266</v>
      </c>
      <c r="K23" s="371">
        <v>0</v>
      </c>
      <c r="L23" s="371">
        <v>0</v>
      </c>
      <c r="M23" s="372">
        <v>0</v>
      </c>
    </row>
    <row r="24" spans="1:13" ht="24.75" customHeight="1">
      <c r="A24" s="361"/>
      <c r="B24" s="368" t="s">
        <v>277</v>
      </c>
      <c r="C24" s="374">
        <v>3.84</v>
      </c>
      <c r="D24" s="370">
        <v>309.6</v>
      </c>
      <c r="E24" s="370">
        <v>335.7</v>
      </c>
      <c r="F24" s="370">
        <v>335.7</v>
      </c>
      <c r="G24" s="370">
        <v>335.7</v>
      </c>
      <c r="H24" s="370">
        <v>335.7</v>
      </c>
      <c r="I24" s="370">
        <v>335.7</v>
      </c>
      <c r="J24" s="371">
        <v>8.430232558139522</v>
      </c>
      <c r="K24" s="371">
        <v>0</v>
      </c>
      <c r="L24" s="371">
        <v>0</v>
      </c>
      <c r="M24" s="372">
        <v>0</v>
      </c>
    </row>
    <row r="25" spans="1:13" s="313" customFormat="1" ht="24.75" customHeight="1">
      <c r="A25" s="361">
        <v>1.5</v>
      </c>
      <c r="B25" s="362" t="s">
        <v>194</v>
      </c>
      <c r="C25" s="373">
        <v>10.55</v>
      </c>
      <c r="D25" s="364">
        <v>271.2</v>
      </c>
      <c r="E25" s="364">
        <v>295.8</v>
      </c>
      <c r="F25" s="364">
        <v>295.8</v>
      </c>
      <c r="G25" s="364">
        <v>300.2</v>
      </c>
      <c r="H25" s="364">
        <v>300.2</v>
      </c>
      <c r="I25" s="364">
        <v>300.2</v>
      </c>
      <c r="J25" s="365">
        <v>9.070796460177007</v>
      </c>
      <c r="K25" s="365">
        <v>0</v>
      </c>
      <c r="L25" s="365">
        <v>1.4874915483434705</v>
      </c>
      <c r="M25" s="366">
        <v>0</v>
      </c>
    </row>
    <row r="26" spans="1:13" ht="24.75" customHeight="1">
      <c r="A26" s="361"/>
      <c r="B26" s="368" t="s">
        <v>276</v>
      </c>
      <c r="C26" s="374">
        <v>6.8</v>
      </c>
      <c r="D26" s="370">
        <v>246.1</v>
      </c>
      <c r="E26" s="370">
        <v>268.9</v>
      </c>
      <c r="F26" s="370">
        <v>268.9</v>
      </c>
      <c r="G26" s="370">
        <v>272.1</v>
      </c>
      <c r="H26" s="370">
        <v>272.1</v>
      </c>
      <c r="I26" s="370">
        <v>272.1</v>
      </c>
      <c r="J26" s="371">
        <v>9.26452661519707</v>
      </c>
      <c r="K26" s="371">
        <v>0</v>
      </c>
      <c r="L26" s="371">
        <v>1.1900334696913575</v>
      </c>
      <c r="M26" s="372">
        <v>0</v>
      </c>
    </row>
    <row r="27" spans="1:15" ht="24.75" customHeight="1">
      <c r="A27" s="361"/>
      <c r="B27" s="368" t="s">
        <v>277</v>
      </c>
      <c r="C27" s="374">
        <v>3.75</v>
      </c>
      <c r="D27" s="370">
        <v>316.9</v>
      </c>
      <c r="E27" s="370">
        <v>344.6</v>
      </c>
      <c r="F27" s="370">
        <v>344.6</v>
      </c>
      <c r="G27" s="370">
        <v>351.2</v>
      </c>
      <c r="H27" s="370">
        <v>351.2</v>
      </c>
      <c r="I27" s="370">
        <v>351.2</v>
      </c>
      <c r="J27" s="371">
        <v>8.74092773745663</v>
      </c>
      <c r="K27" s="371">
        <v>0</v>
      </c>
      <c r="L27" s="371">
        <v>1.9152640742890128</v>
      </c>
      <c r="M27" s="372">
        <v>0</v>
      </c>
      <c r="O27" s="375"/>
    </row>
    <row r="28" spans="1:13" s="313" customFormat="1" ht="24.75" customHeight="1">
      <c r="A28" s="361">
        <v>1.6</v>
      </c>
      <c r="B28" s="362" t="s">
        <v>282</v>
      </c>
      <c r="C28" s="373">
        <v>7.9</v>
      </c>
      <c r="D28" s="364">
        <v>111.3</v>
      </c>
      <c r="E28" s="364">
        <v>111.3</v>
      </c>
      <c r="F28" s="364">
        <v>111.3</v>
      </c>
      <c r="G28" s="364">
        <v>111.3</v>
      </c>
      <c r="H28" s="364">
        <v>111.3</v>
      </c>
      <c r="I28" s="364">
        <v>111.3</v>
      </c>
      <c r="J28" s="365">
        <v>0</v>
      </c>
      <c r="K28" s="365">
        <v>0</v>
      </c>
      <c r="L28" s="365">
        <v>0</v>
      </c>
      <c r="M28" s="366">
        <v>0</v>
      </c>
    </row>
    <row r="29" spans="1:13" ht="24.75" customHeight="1">
      <c r="A29" s="361"/>
      <c r="B29" s="368" t="s">
        <v>276</v>
      </c>
      <c r="C29" s="374">
        <v>2.24</v>
      </c>
      <c r="D29" s="370">
        <v>115.3</v>
      </c>
      <c r="E29" s="370">
        <v>115.3</v>
      </c>
      <c r="F29" s="370">
        <v>115.3</v>
      </c>
      <c r="G29" s="370">
        <v>115.3</v>
      </c>
      <c r="H29" s="370">
        <v>115.3</v>
      </c>
      <c r="I29" s="370">
        <v>115.3</v>
      </c>
      <c r="J29" s="371">
        <v>0</v>
      </c>
      <c r="K29" s="371">
        <v>0</v>
      </c>
      <c r="L29" s="371">
        <v>0</v>
      </c>
      <c r="M29" s="372">
        <v>0</v>
      </c>
    </row>
    <row r="30" spans="1:13" ht="24.75" customHeight="1">
      <c r="A30" s="361"/>
      <c r="B30" s="368" t="s">
        <v>277</v>
      </c>
      <c r="C30" s="374">
        <v>5.66</v>
      </c>
      <c r="D30" s="370">
        <v>109.7</v>
      </c>
      <c r="E30" s="370">
        <v>109.7</v>
      </c>
      <c r="F30" s="370">
        <v>109.7</v>
      </c>
      <c r="G30" s="370">
        <v>109.7</v>
      </c>
      <c r="H30" s="370">
        <v>109.7</v>
      </c>
      <c r="I30" s="370">
        <v>109.7</v>
      </c>
      <c r="J30" s="371">
        <v>0</v>
      </c>
      <c r="K30" s="371">
        <v>0</v>
      </c>
      <c r="L30" s="371">
        <v>0</v>
      </c>
      <c r="M30" s="372">
        <v>0</v>
      </c>
    </row>
    <row r="31" spans="1:13" s="313" customFormat="1" ht="18.75" customHeight="1">
      <c r="A31" s="361">
        <v>2</v>
      </c>
      <c r="B31" s="362" t="s">
        <v>283</v>
      </c>
      <c r="C31" s="373">
        <v>73.03</v>
      </c>
      <c r="D31" s="364">
        <v>334.5</v>
      </c>
      <c r="E31" s="364">
        <v>363.2</v>
      </c>
      <c r="F31" s="364">
        <v>371.7</v>
      </c>
      <c r="G31" s="364">
        <v>399.4</v>
      </c>
      <c r="H31" s="364">
        <v>399.5</v>
      </c>
      <c r="I31" s="364">
        <v>400.2</v>
      </c>
      <c r="J31" s="376">
        <v>11.121076233183857</v>
      </c>
      <c r="K31" s="376">
        <v>2.340308370044042</v>
      </c>
      <c r="L31" s="376">
        <v>7.66747376916868</v>
      </c>
      <c r="M31" s="377">
        <v>0.1752190237797322</v>
      </c>
    </row>
    <row r="32" spans="1:13" ht="18" customHeight="1">
      <c r="A32" s="361">
        <v>2.1</v>
      </c>
      <c r="B32" s="362" t="s">
        <v>284</v>
      </c>
      <c r="C32" s="373">
        <v>39.49</v>
      </c>
      <c r="D32" s="364">
        <v>382.3</v>
      </c>
      <c r="E32" s="364">
        <v>402.8</v>
      </c>
      <c r="F32" s="364">
        <v>418.5</v>
      </c>
      <c r="G32" s="364">
        <v>456.1</v>
      </c>
      <c r="H32" s="364">
        <v>456.1</v>
      </c>
      <c r="I32" s="364">
        <v>456.1</v>
      </c>
      <c r="J32" s="365">
        <v>9.469003400470825</v>
      </c>
      <c r="K32" s="365">
        <v>3.8977159880834193</v>
      </c>
      <c r="L32" s="365">
        <v>8.984468339307057</v>
      </c>
      <c r="M32" s="378">
        <v>0</v>
      </c>
    </row>
    <row r="33" spans="1:13" ht="24.75" customHeight="1">
      <c r="A33" s="361"/>
      <c r="B33" s="368" t="s">
        <v>285</v>
      </c>
      <c r="C33" s="369">
        <v>20.49</v>
      </c>
      <c r="D33" s="370">
        <v>368.9</v>
      </c>
      <c r="E33" s="370">
        <v>387.4</v>
      </c>
      <c r="F33" s="370">
        <v>412.2</v>
      </c>
      <c r="G33" s="370">
        <v>449.4</v>
      </c>
      <c r="H33" s="370">
        <v>449.4</v>
      </c>
      <c r="I33" s="370">
        <v>449.4</v>
      </c>
      <c r="J33" s="371">
        <v>11.737598265112496</v>
      </c>
      <c r="K33" s="371">
        <v>6.401652039235927</v>
      </c>
      <c r="L33" s="371">
        <v>9.024745269286754</v>
      </c>
      <c r="M33" s="372">
        <v>0</v>
      </c>
    </row>
    <row r="34" spans="1:13" ht="24.75" customHeight="1">
      <c r="A34" s="361"/>
      <c r="B34" s="368" t="s">
        <v>286</v>
      </c>
      <c r="C34" s="369">
        <v>19</v>
      </c>
      <c r="D34" s="370">
        <v>396.7</v>
      </c>
      <c r="E34" s="370">
        <v>419.5</v>
      </c>
      <c r="F34" s="370">
        <v>425.2</v>
      </c>
      <c r="G34" s="370">
        <v>463.4</v>
      </c>
      <c r="H34" s="370">
        <v>463.4</v>
      </c>
      <c r="I34" s="370">
        <v>463.4</v>
      </c>
      <c r="J34" s="371">
        <v>7.184270229392496</v>
      </c>
      <c r="K34" s="371">
        <v>1.3587604290822242</v>
      </c>
      <c r="L34" s="371">
        <v>8.984007525870183</v>
      </c>
      <c r="M34" s="372">
        <v>0</v>
      </c>
    </row>
    <row r="35" spans="1:13" ht="24.75" customHeight="1">
      <c r="A35" s="361">
        <v>2.2</v>
      </c>
      <c r="B35" s="362" t="s">
        <v>287</v>
      </c>
      <c r="C35" s="373">
        <v>25.25</v>
      </c>
      <c r="D35" s="364">
        <v>277.8</v>
      </c>
      <c r="E35" s="364">
        <v>316.3</v>
      </c>
      <c r="F35" s="364">
        <v>316.3</v>
      </c>
      <c r="G35" s="364">
        <v>327.4</v>
      </c>
      <c r="H35" s="364">
        <v>327.7</v>
      </c>
      <c r="I35" s="364">
        <v>327.7</v>
      </c>
      <c r="J35" s="365">
        <v>13.85889128869691</v>
      </c>
      <c r="K35" s="365">
        <v>0</v>
      </c>
      <c r="L35" s="365">
        <v>3.604173253240589</v>
      </c>
      <c r="M35" s="366">
        <v>0</v>
      </c>
    </row>
    <row r="36" spans="1:13" ht="24.75" customHeight="1">
      <c r="A36" s="361"/>
      <c r="B36" s="368" t="s">
        <v>288</v>
      </c>
      <c r="C36" s="369">
        <v>6.31</v>
      </c>
      <c r="D36" s="370">
        <v>253.3</v>
      </c>
      <c r="E36" s="370">
        <v>298.1</v>
      </c>
      <c r="F36" s="370">
        <v>298.1</v>
      </c>
      <c r="G36" s="370">
        <v>319.4</v>
      </c>
      <c r="H36" s="370">
        <v>320.6</v>
      </c>
      <c r="I36" s="370">
        <v>320.6</v>
      </c>
      <c r="J36" s="371">
        <v>17.68653770232926</v>
      </c>
      <c r="K36" s="371">
        <v>0</v>
      </c>
      <c r="L36" s="371">
        <v>7.547802750754769</v>
      </c>
      <c r="M36" s="372">
        <v>0</v>
      </c>
    </row>
    <row r="37" spans="1:13" ht="24.75" customHeight="1">
      <c r="A37" s="361"/>
      <c r="B37" s="368" t="s">
        <v>289</v>
      </c>
      <c r="C37" s="369">
        <v>6.31</v>
      </c>
      <c r="D37" s="370">
        <v>273.2</v>
      </c>
      <c r="E37" s="370">
        <v>313.9</v>
      </c>
      <c r="F37" s="370">
        <v>313.9</v>
      </c>
      <c r="G37" s="370">
        <v>326.5</v>
      </c>
      <c r="H37" s="370">
        <v>326.5</v>
      </c>
      <c r="I37" s="370">
        <v>326.5</v>
      </c>
      <c r="J37" s="371">
        <v>14.897510980966317</v>
      </c>
      <c r="K37" s="371">
        <v>0</v>
      </c>
      <c r="L37" s="371">
        <v>4.014017202930887</v>
      </c>
      <c r="M37" s="372">
        <v>0</v>
      </c>
    </row>
    <row r="38" spans="1:13" ht="24.75" customHeight="1">
      <c r="A38" s="361"/>
      <c r="B38" s="368" t="s">
        <v>290</v>
      </c>
      <c r="C38" s="369">
        <v>6.31</v>
      </c>
      <c r="D38" s="370">
        <v>277</v>
      </c>
      <c r="E38" s="370">
        <v>315.7</v>
      </c>
      <c r="F38" s="370">
        <v>315.7</v>
      </c>
      <c r="G38" s="370">
        <v>322.1</v>
      </c>
      <c r="H38" s="370">
        <v>322.1</v>
      </c>
      <c r="I38" s="370">
        <v>322.1</v>
      </c>
      <c r="J38" s="371">
        <v>13.971119133574007</v>
      </c>
      <c r="K38" s="371">
        <v>0</v>
      </c>
      <c r="L38" s="371">
        <v>2.0272410516313073</v>
      </c>
      <c r="M38" s="372">
        <v>0</v>
      </c>
    </row>
    <row r="39" spans="1:13" ht="24.75" customHeight="1">
      <c r="A39" s="361"/>
      <c r="B39" s="368" t="s">
        <v>291</v>
      </c>
      <c r="C39" s="369">
        <v>6.32</v>
      </c>
      <c r="D39" s="370">
        <v>307.8</v>
      </c>
      <c r="E39" s="370">
        <v>337.6</v>
      </c>
      <c r="F39" s="370">
        <v>337.6</v>
      </c>
      <c r="G39" s="370">
        <v>341.7</v>
      </c>
      <c r="H39" s="370">
        <v>341.7</v>
      </c>
      <c r="I39" s="370">
        <v>341.7</v>
      </c>
      <c r="J39" s="371">
        <v>9.681611435997397</v>
      </c>
      <c r="K39" s="371">
        <v>0</v>
      </c>
      <c r="L39" s="371">
        <v>1.2144549763033012</v>
      </c>
      <c r="M39" s="372">
        <v>0</v>
      </c>
    </row>
    <row r="40" spans="1:13" ht="24.75" customHeight="1">
      <c r="A40" s="361">
        <v>2.3</v>
      </c>
      <c r="B40" s="362" t="s">
        <v>292</v>
      </c>
      <c r="C40" s="373">
        <v>8.29</v>
      </c>
      <c r="D40" s="364">
        <v>279.9</v>
      </c>
      <c r="E40" s="364">
        <v>317.5</v>
      </c>
      <c r="F40" s="364">
        <v>317.5</v>
      </c>
      <c r="G40" s="364">
        <v>348.5</v>
      </c>
      <c r="H40" s="364">
        <v>348.5</v>
      </c>
      <c r="I40" s="364">
        <v>354.4</v>
      </c>
      <c r="J40" s="365">
        <v>13.433369060378709</v>
      </c>
      <c r="K40" s="365">
        <v>0</v>
      </c>
      <c r="L40" s="365">
        <v>11.622047244094475</v>
      </c>
      <c r="M40" s="378">
        <v>1.6929698708751744</v>
      </c>
    </row>
    <row r="41" spans="1:13" s="313" customFormat="1" ht="24.75" customHeight="1">
      <c r="A41" s="379"/>
      <c r="B41" s="362" t="s">
        <v>293</v>
      </c>
      <c r="C41" s="373">
        <v>2.76</v>
      </c>
      <c r="D41" s="364">
        <v>257.1</v>
      </c>
      <c r="E41" s="364">
        <v>296.5</v>
      </c>
      <c r="F41" s="364">
        <v>296.5</v>
      </c>
      <c r="G41" s="364">
        <v>322.5</v>
      </c>
      <c r="H41" s="364">
        <v>322.5</v>
      </c>
      <c r="I41" s="364">
        <v>331.5</v>
      </c>
      <c r="J41" s="365">
        <v>15.324776351614162</v>
      </c>
      <c r="K41" s="365">
        <v>0</v>
      </c>
      <c r="L41" s="365">
        <v>11.804384485666091</v>
      </c>
      <c r="M41" s="366">
        <v>2.7906976744185954</v>
      </c>
    </row>
    <row r="42" spans="1:13" ht="24.75" customHeight="1">
      <c r="A42" s="379"/>
      <c r="B42" s="368" t="s">
        <v>289</v>
      </c>
      <c r="C42" s="369">
        <v>1.38</v>
      </c>
      <c r="D42" s="370">
        <v>250.4</v>
      </c>
      <c r="E42" s="370">
        <v>286.2</v>
      </c>
      <c r="F42" s="370">
        <v>286.2</v>
      </c>
      <c r="G42" s="370">
        <v>307.7</v>
      </c>
      <c r="H42" s="370">
        <v>307.7</v>
      </c>
      <c r="I42" s="370">
        <v>318.5</v>
      </c>
      <c r="J42" s="371">
        <v>14.297124600638966</v>
      </c>
      <c r="K42" s="371">
        <v>0</v>
      </c>
      <c r="L42" s="371">
        <v>11.285814116002797</v>
      </c>
      <c r="M42" s="372">
        <v>3.5099122521937005</v>
      </c>
    </row>
    <row r="43" spans="1:13" ht="24.75" customHeight="1">
      <c r="A43" s="380"/>
      <c r="B43" s="368" t="s">
        <v>291</v>
      </c>
      <c r="C43" s="369">
        <v>1.38</v>
      </c>
      <c r="D43" s="370">
        <v>263.8</v>
      </c>
      <c r="E43" s="370">
        <v>306.9</v>
      </c>
      <c r="F43" s="370">
        <v>306.9</v>
      </c>
      <c r="G43" s="370">
        <v>337.3</v>
      </c>
      <c r="H43" s="370">
        <v>337.3</v>
      </c>
      <c r="I43" s="370">
        <v>344.5</v>
      </c>
      <c r="J43" s="371">
        <v>16.33813495072023</v>
      </c>
      <c r="K43" s="371">
        <v>0</v>
      </c>
      <c r="L43" s="371">
        <v>12.251547735418725</v>
      </c>
      <c r="M43" s="372">
        <v>2.134598280462498</v>
      </c>
    </row>
    <row r="44" spans="1:13" ht="24.75" customHeight="1">
      <c r="A44" s="379"/>
      <c r="B44" s="362" t="s">
        <v>294</v>
      </c>
      <c r="C44" s="373">
        <v>2.76</v>
      </c>
      <c r="D44" s="364">
        <v>249.1</v>
      </c>
      <c r="E44" s="364">
        <v>280.2</v>
      </c>
      <c r="F44" s="364">
        <v>280.2</v>
      </c>
      <c r="G44" s="364">
        <v>305.9</v>
      </c>
      <c r="H44" s="364">
        <v>305.9</v>
      </c>
      <c r="I44" s="364">
        <v>314.6</v>
      </c>
      <c r="J44" s="365">
        <v>12.484945804897635</v>
      </c>
      <c r="K44" s="365">
        <v>0</v>
      </c>
      <c r="L44" s="365">
        <v>12.276945039257697</v>
      </c>
      <c r="M44" s="366">
        <v>2.8440666884602877</v>
      </c>
    </row>
    <row r="45" spans="1:13" ht="24.75" customHeight="1">
      <c r="A45" s="379"/>
      <c r="B45" s="368" t="s">
        <v>289</v>
      </c>
      <c r="C45" s="369">
        <v>1.38</v>
      </c>
      <c r="D45" s="370">
        <v>241.1</v>
      </c>
      <c r="E45" s="370">
        <v>272.4</v>
      </c>
      <c r="F45" s="370">
        <v>272.4</v>
      </c>
      <c r="G45" s="370">
        <v>296.4</v>
      </c>
      <c r="H45" s="370">
        <v>296.4</v>
      </c>
      <c r="I45" s="370">
        <v>307.1</v>
      </c>
      <c r="J45" s="371">
        <v>12.982165076731647</v>
      </c>
      <c r="K45" s="371">
        <v>0</v>
      </c>
      <c r="L45" s="371">
        <v>12.738619676945689</v>
      </c>
      <c r="M45" s="372">
        <v>3.6099865047233664</v>
      </c>
    </row>
    <row r="46" spans="1:13" ht="24.75" customHeight="1">
      <c r="A46" s="379"/>
      <c r="B46" s="368" t="s">
        <v>291</v>
      </c>
      <c r="C46" s="369">
        <v>1.38</v>
      </c>
      <c r="D46" s="370">
        <v>257.2</v>
      </c>
      <c r="E46" s="370">
        <v>288</v>
      </c>
      <c r="F46" s="370">
        <v>288</v>
      </c>
      <c r="G46" s="370">
        <v>315.4</v>
      </c>
      <c r="H46" s="370">
        <v>315.4</v>
      </c>
      <c r="I46" s="370">
        <v>322.1</v>
      </c>
      <c r="J46" s="371">
        <v>11.975116640746506</v>
      </c>
      <c r="K46" s="371">
        <v>0</v>
      </c>
      <c r="L46" s="371">
        <v>11.840277777777786</v>
      </c>
      <c r="M46" s="372">
        <v>2.124286620164881</v>
      </c>
    </row>
    <row r="47" spans="1:13" ht="24.75" customHeight="1">
      <c r="A47" s="379"/>
      <c r="B47" s="362" t="s">
        <v>295</v>
      </c>
      <c r="C47" s="373">
        <v>2.77</v>
      </c>
      <c r="D47" s="364">
        <v>333.2</v>
      </c>
      <c r="E47" s="364">
        <v>375.8</v>
      </c>
      <c r="F47" s="364">
        <v>375.8</v>
      </c>
      <c r="G47" s="364">
        <v>417</v>
      </c>
      <c r="H47" s="364">
        <v>417</v>
      </c>
      <c r="I47" s="364">
        <v>417</v>
      </c>
      <c r="J47" s="365">
        <v>12.785114045618258</v>
      </c>
      <c r="K47" s="365">
        <v>0</v>
      </c>
      <c r="L47" s="365">
        <v>10.963278339542313</v>
      </c>
      <c r="M47" s="366">
        <v>0</v>
      </c>
    </row>
    <row r="48" spans="1:13" ht="24.75" customHeight="1">
      <c r="A48" s="379"/>
      <c r="B48" s="368" t="s">
        <v>285</v>
      </c>
      <c r="C48" s="369">
        <v>1.38</v>
      </c>
      <c r="D48" s="370">
        <v>339.9</v>
      </c>
      <c r="E48" s="370">
        <v>384</v>
      </c>
      <c r="F48" s="370">
        <v>384</v>
      </c>
      <c r="G48" s="370">
        <v>422.6</v>
      </c>
      <c r="H48" s="370">
        <v>422.6</v>
      </c>
      <c r="I48" s="370">
        <v>422.6</v>
      </c>
      <c r="J48" s="371">
        <v>12.974404236540167</v>
      </c>
      <c r="K48" s="371">
        <v>0</v>
      </c>
      <c r="L48" s="371">
        <v>10.052083333333343</v>
      </c>
      <c r="M48" s="372">
        <v>0</v>
      </c>
    </row>
    <row r="49" spans="1:13" ht="24.75" customHeight="1" thickBot="1">
      <c r="A49" s="381"/>
      <c r="B49" s="382" t="s">
        <v>286</v>
      </c>
      <c r="C49" s="383">
        <v>1.39</v>
      </c>
      <c r="D49" s="384">
        <v>326.4</v>
      </c>
      <c r="E49" s="384">
        <v>367.6</v>
      </c>
      <c r="F49" s="384">
        <v>367.6</v>
      </c>
      <c r="G49" s="384">
        <v>411.4</v>
      </c>
      <c r="H49" s="384">
        <v>411.4</v>
      </c>
      <c r="I49" s="384">
        <v>411.4</v>
      </c>
      <c r="J49" s="385">
        <v>12.62254901960786</v>
      </c>
      <c r="K49" s="385">
        <v>0</v>
      </c>
      <c r="L49" s="385">
        <v>11.915125136017394</v>
      </c>
      <c r="M49" s="386">
        <v>0</v>
      </c>
    </row>
    <row r="50" spans="4:13" ht="12" customHeight="1" thickTop="1">
      <c r="D50" s="387"/>
      <c r="E50" s="387"/>
      <c r="F50" s="387"/>
      <c r="G50" s="387"/>
      <c r="H50" s="387"/>
      <c r="I50" s="387"/>
      <c r="J50" s="387"/>
      <c r="K50" s="387"/>
      <c r="L50" s="387"/>
      <c r="M50" s="387"/>
    </row>
    <row r="51" spans="4:13" ht="24.75" customHeight="1">
      <c r="D51" s="387"/>
      <c r="E51" s="387"/>
      <c r="F51" s="387"/>
      <c r="G51" s="387"/>
      <c r="H51" s="387"/>
      <c r="I51" s="387"/>
      <c r="J51" s="387"/>
      <c r="K51" s="387"/>
      <c r="L51" s="387"/>
      <c r="M51" s="387"/>
    </row>
    <row r="52" spans="4:13" ht="24.75" customHeight="1">
      <c r="D52" s="387"/>
      <c r="E52" s="387"/>
      <c r="F52" s="387"/>
      <c r="G52" s="387"/>
      <c r="H52" s="387"/>
      <c r="I52" s="387"/>
      <c r="J52" s="387"/>
      <c r="K52" s="387"/>
      <c r="L52" s="387"/>
      <c r="M52" s="387"/>
    </row>
    <row r="53" spans="4:13" ht="24.75" customHeight="1">
      <c r="D53" s="387"/>
      <c r="E53" s="387"/>
      <c r="F53" s="387"/>
      <c r="G53" s="387"/>
      <c r="H53" s="387"/>
      <c r="I53" s="387"/>
      <c r="J53" s="387"/>
      <c r="K53" s="387"/>
      <c r="L53" s="387"/>
      <c r="M53" s="387"/>
    </row>
    <row r="54" spans="4:13" ht="24.75" customHeight="1">
      <c r="D54" s="387"/>
      <c r="E54" s="387"/>
      <c r="F54" s="387"/>
      <c r="G54" s="387"/>
      <c r="H54" s="387"/>
      <c r="I54" s="387"/>
      <c r="J54" s="387"/>
      <c r="K54" s="387"/>
      <c r="L54" s="387"/>
      <c r="M54" s="387"/>
    </row>
    <row r="55" spans="4:13" ht="24.75" customHeight="1">
      <c r="D55" s="387"/>
      <c r="E55" s="387"/>
      <c r="F55" s="387"/>
      <c r="G55" s="387"/>
      <c r="H55" s="387"/>
      <c r="I55" s="387"/>
      <c r="J55" s="387"/>
      <c r="K55" s="387"/>
      <c r="L55" s="387"/>
      <c r="M55" s="387"/>
    </row>
    <row r="56" spans="4:13" ht="24.75" customHeight="1">
      <c r="D56" s="387"/>
      <c r="E56" s="387"/>
      <c r="F56" s="387"/>
      <c r="G56" s="387"/>
      <c r="H56" s="387"/>
      <c r="I56" s="387"/>
      <c r="J56" s="387"/>
      <c r="K56" s="387"/>
      <c r="L56" s="387"/>
      <c r="M56" s="387"/>
    </row>
    <row r="57" spans="4:13" ht="24.75" customHeight="1">
      <c r="D57" s="387"/>
      <c r="E57" s="387"/>
      <c r="F57" s="387"/>
      <c r="G57" s="387"/>
      <c r="H57" s="387"/>
      <c r="I57" s="387"/>
      <c r="J57" s="387"/>
      <c r="K57" s="387"/>
      <c r="L57" s="387"/>
      <c r="M57" s="387"/>
    </row>
    <row r="58" spans="4:13" ht="24.75" customHeight="1">
      <c r="D58" s="387"/>
      <c r="E58" s="387"/>
      <c r="F58" s="387"/>
      <c r="G58" s="387"/>
      <c r="H58" s="387"/>
      <c r="I58" s="387"/>
      <c r="J58" s="387"/>
      <c r="K58" s="387"/>
      <c r="L58" s="387"/>
      <c r="M58" s="387"/>
    </row>
    <row r="59" spans="4:13" ht="24.75" customHeight="1">
      <c r="D59" s="387"/>
      <c r="E59" s="387"/>
      <c r="F59" s="387"/>
      <c r="G59" s="387"/>
      <c r="H59" s="387"/>
      <c r="I59" s="387"/>
      <c r="J59" s="387"/>
      <c r="K59" s="387"/>
      <c r="L59" s="387"/>
      <c r="M59" s="387"/>
    </row>
    <row r="60" spans="4:13" ht="24.75" customHeight="1">
      <c r="D60" s="387"/>
      <c r="E60" s="387"/>
      <c r="F60" s="387"/>
      <c r="G60" s="387"/>
      <c r="H60" s="387"/>
      <c r="I60" s="387"/>
      <c r="J60" s="387"/>
      <c r="K60" s="387"/>
      <c r="L60" s="387"/>
      <c r="M60" s="387"/>
    </row>
    <row r="61" spans="4:13" ht="24.75" customHeight="1">
      <c r="D61" s="387"/>
      <c r="E61" s="387"/>
      <c r="F61" s="387"/>
      <c r="G61" s="387"/>
      <c r="H61" s="387"/>
      <c r="I61" s="387"/>
      <c r="J61" s="387"/>
      <c r="K61" s="387"/>
      <c r="L61" s="387"/>
      <c r="M61" s="387"/>
    </row>
    <row r="62" spans="4:13" ht="24.75" customHeight="1">
      <c r="D62" s="387"/>
      <c r="E62" s="387"/>
      <c r="F62" s="387"/>
      <c r="G62" s="387"/>
      <c r="H62" s="387"/>
      <c r="I62" s="387"/>
      <c r="J62" s="387"/>
      <c r="K62" s="387"/>
      <c r="L62" s="387"/>
      <c r="M62" s="387"/>
    </row>
    <row r="63" spans="4:13" ht="24.75" customHeight="1">
      <c r="D63" s="387"/>
      <c r="E63" s="387"/>
      <c r="F63" s="387"/>
      <c r="G63" s="387"/>
      <c r="H63" s="387"/>
      <c r="I63" s="387"/>
      <c r="J63" s="387"/>
      <c r="K63" s="387"/>
      <c r="L63" s="387"/>
      <c r="M63" s="387"/>
    </row>
    <row r="64" spans="4:13" ht="24.75" customHeight="1">
      <c r="D64" s="387"/>
      <c r="E64" s="387"/>
      <c r="F64" s="387"/>
      <c r="G64" s="387"/>
      <c r="H64" s="387"/>
      <c r="I64" s="387"/>
      <c r="J64" s="387"/>
      <c r="K64" s="387"/>
      <c r="L64" s="387"/>
      <c r="M64" s="387"/>
    </row>
    <row r="65" spans="4:13" ht="24.75" customHeight="1">
      <c r="D65" s="387"/>
      <c r="E65" s="387"/>
      <c r="F65" s="387"/>
      <c r="G65" s="387"/>
      <c r="H65" s="387"/>
      <c r="I65" s="387"/>
      <c r="J65" s="387"/>
      <c r="K65" s="387"/>
      <c r="L65" s="387"/>
      <c r="M65" s="387"/>
    </row>
    <row r="66" spans="4:13" ht="24.75" customHeight="1">
      <c r="D66" s="387"/>
      <c r="E66" s="387"/>
      <c r="F66" s="387"/>
      <c r="G66" s="387"/>
      <c r="H66" s="387"/>
      <c r="I66" s="387"/>
      <c r="J66" s="387"/>
      <c r="K66" s="387"/>
      <c r="L66" s="387"/>
      <c r="M66" s="387"/>
    </row>
    <row r="67" spans="4:13" ht="24.75" customHeight="1">
      <c r="D67" s="387"/>
      <c r="E67" s="387"/>
      <c r="F67" s="387"/>
      <c r="G67" s="387"/>
      <c r="H67" s="387"/>
      <c r="I67" s="387"/>
      <c r="J67" s="387"/>
      <c r="K67" s="387"/>
      <c r="L67" s="387"/>
      <c r="M67" s="387"/>
    </row>
    <row r="68" spans="4:13" ht="24.75" customHeight="1">
      <c r="D68" s="387"/>
      <c r="E68" s="387"/>
      <c r="F68" s="387"/>
      <c r="G68" s="387"/>
      <c r="H68" s="387"/>
      <c r="I68" s="387"/>
      <c r="J68" s="387"/>
      <c r="K68" s="387"/>
      <c r="L68" s="387"/>
      <c r="M68" s="387"/>
    </row>
    <row r="69" spans="4:13" ht="24.75" customHeight="1">
      <c r="D69" s="387"/>
      <c r="E69" s="387"/>
      <c r="F69" s="387"/>
      <c r="G69" s="387"/>
      <c r="H69" s="387"/>
      <c r="I69" s="387"/>
      <c r="J69" s="387"/>
      <c r="K69" s="387"/>
      <c r="L69" s="387"/>
      <c r="M69" s="387"/>
    </row>
    <row r="70" spans="4:13" ht="24.75" customHeight="1">
      <c r="D70" s="387"/>
      <c r="E70" s="387"/>
      <c r="F70" s="387"/>
      <c r="G70" s="387"/>
      <c r="H70" s="387"/>
      <c r="I70" s="387"/>
      <c r="J70" s="387"/>
      <c r="K70" s="387"/>
      <c r="L70" s="387"/>
      <c r="M70" s="387"/>
    </row>
    <row r="71" spans="4:13" ht="24.75" customHeight="1">
      <c r="D71" s="387"/>
      <c r="E71" s="387"/>
      <c r="F71" s="387"/>
      <c r="G71" s="387"/>
      <c r="H71" s="387"/>
      <c r="I71" s="387"/>
      <c r="J71" s="387"/>
      <c r="K71" s="387"/>
      <c r="L71" s="387"/>
      <c r="M71" s="387"/>
    </row>
    <row r="72" spans="4:13" ht="24.75" customHeight="1">
      <c r="D72" s="387"/>
      <c r="E72" s="387"/>
      <c r="F72" s="387"/>
      <c r="G72" s="387"/>
      <c r="H72" s="387"/>
      <c r="I72" s="387"/>
      <c r="J72" s="387"/>
      <c r="K72" s="387"/>
      <c r="L72" s="387"/>
      <c r="M72" s="387"/>
    </row>
    <row r="73" spans="4:13" ht="24.75" customHeight="1">
      <c r="D73" s="387"/>
      <c r="E73" s="387"/>
      <c r="F73" s="387"/>
      <c r="G73" s="387"/>
      <c r="H73" s="387"/>
      <c r="I73" s="387"/>
      <c r="J73" s="387"/>
      <c r="K73" s="387"/>
      <c r="L73" s="387"/>
      <c r="M73" s="387"/>
    </row>
    <row r="74" spans="4:13" ht="24.75" customHeight="1">
      <c r="D74" s="387"/>
      <c r="E74" s="387"/>
      <c r="F74" s="387"/>
      <c r="G74" s="387"/>
      <c r="H74" s="387"/>
      <c r="I74" s="387"/>
      <c r="J74" s="387"/>
      <c r="K74" s="387"/>
      <c r="L74" s="387"/>
      <c r="M74" s="387"/>
    </row>
    <row r="75" spans="4:13" ht="24.75" customHeight="1">
      <c r="D75" s="387"/>
      <c r="E75" s="387"/>
      <c r="F75" s="387"/>
      <c r="G75" s="387"/>
      <c r="H75" s="387"/>
      <c r="I75" s="387"/>
      <c r="J75" s="387"/>
      <c r="K75" s="387"/>
      <c r="L75" s="387"/>
      <c r="M75" s="387"/>
    </row>
    <row r="76" spans="4:13" ht="24.75" customHeight="1">
      <c r="D76" s="387"/>
      <c r="E76" s="387"/>
      <c r="F76" s="387"/>
      <c r="G76" s="387"/>
      <c r="H76" s="387"/>
      <c r="I76" s="387"/>
      <c r="J76" s="387"/>
      <c r="K76" s="387"/>
      <c r="L76" s="387"/>
      <c r="M76" s="387"/>
    </row>
    <row r="77" spans="4:13" ht="24.75" customHeight="1">
      <c r="D77" s="387"/>
      <c r="E77" s="387"/>
      <c r="F77" s="387"/>
      <c r="G77" s="387"/>
      <c r="H77" s="387"/>
      <c r="I77" s="387"/>
      <c r="J77" s="387"/>
      <c r="K77" s="387"/>
      <c r="L77" s="387"/>
      <c r="M77" s="387"/>
    </row>
    <row r="78" spans="4:13" ht="24.75" customHeight="1">
      <c r="D78" s="387"/>
      <c r="E78" s="387"/>
      <c r="F78" s="387"/>
      <c r="G78" s="387"/>
      <c r="H78" s="387"/>
      <c r="I78" s="387"/>
      <c r="J78" s="387"/>
      <c r="K78" s="387"/>
      <c r="L78" s="387"/>
      <c r="M78" s="387"/>
    </row>
    <row r="79" spans="4:13" ht="24.75" customHeight="1">
      <c r="D79" s="387"/>
      <c r="E79" s="387"/>
      <c r="F79" s="387"/>
      <c r="G79" s="387"/>
      <c r="H79" s="387"/>
      <c r="I79" s="387"/>
      <c r="J79" s="387"/>
      <c r="K79" s="387"/>
      <c r="L79" s="387"/>
      <c r="M79" s="387"/>
    </row>
    <row r="80" spans="4:13" ht="24.75" customHeight="1">
      <c r="D80" s="387"/>
      <c r="E80" s="387"/>
      <c r="F80" s="387"/>
      <c r="G80" s="387"/>
      <c r="H80" s="387"/>
      <c r="I80" s="387"/>
      <c r="J80" s="387"/>
      <c r="K80" s="387"/>
      <c r="L80" s="387"/>
      <c r="M80" s="387"/>
    </row>
    <row r="81" spans="4:13" ht="24.75" customHeight="1">
      <c r="D81" s="387"/>
      <c r="E81" s="387"/>
      <c r="F81" s="387"/>
      <c r="G81" s="387"/>
      <c r="H81" s="387"/>
      <c r="I81" s="387"/>
      <c r="J81" s="387"/>
      <c r="K81" s="387"/>
      <c r="L81" s="387"/>
      <c r="M81" s="387"/>
    </row>
    <row r="82" spans="4:13" ht="24.75" customHeight="1"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4:13" ht="24.75" customHeight="1">
      <c r="D83" s="387"/>
      <c r="E83" s="387"/>
      <c r="F83" s="387"/>
      <c r="G83" s="387"/>
      <c r="H83" s="387"/>
      <c r="I83" s="387"/>
      <c r="J83" s="387"/>
      <c r="K83" s="387"/>
      <c r="L83" s="387"/>
      <c r="M83" s="387"/>
    </row>
    <row r="84" spans="4:13" ht="24.75" customHeight="1">
      <c r="D84" s="387"/>
      <c r="E84" s="387"/>
      <c r="F84" s="387"/>
      <c r="G84" s="387"/>
      <c r="H84" s="387"/>
      <c r="I84" s="387"/>
      <c r="J84" s="387"/>
      <c r="K84" s="387"/>
      <c r="L84" s="387"/>
      <c r="M84" s="387"/>
    </row>
    <row r="85" spans="4:13" ht="24.75" customHeight="1">
      <c r="D85" s="387"/>
      <c r="E85" s="387"/>
      <c r="F85" s="387"/>
      <c r="G85" s="387"/>
      <c r="H85" s="387"/>
      <c r="I85" s="387"/>
      <c r="J85" s="387"/>
      <c r="K85" s="387"/>
      <c r="L85" s="387"/>
      <c r="M85" s="387"/>
    </row>
    <row r="86" spans="4:13" ht="24.75" customHeight="1">
      <c r="D86" s="387"/>
      <c r="E86" s="387"/>
      <c r="F86" s="387"/>
      <c r="G86" s="387"/>
      <c r="H86" s="387"/>
      <c r="I86" s="387"/>
      <c r="J86" s="387"/>
      <c r="K86" s="387"/>
      <c r="L86" s="387"/>
      <c r="M86" s="387"/>
    </row>
    <row r="87" spans="4:13" ht="24.75" customHeight="1">
      <c r="D87" s="387"/>
      <c r="E87" s="387"/>
      <c r="F87" s="387"/>
      <c r="G87" s="387"/>
      <c r="H87" s="387"/>
      <c r="I87" s="387"/>
      <c r="J87" s="387"/>
      <c r="K87" s="387"/>
      <c r="L87" s="387"/>
      <c r="M87" s="387"/>
    </row>
    <row r="88" spans="4:13" ht="24.75" customHeight="1">
      <c r="D88" s="387"/>
      <c r="E88" s="387"/>
      <c r="F88" s="387"/>
      <c r="G88" s="387"/>
      <c r="H88" s="387"/>
      <c r="I88" s="387"/>
      <c r="J88" s="387"/>
      <c r="K88" s="387"/>
      <c r="L88" s="387"/>
      <c r="M88" s="387"/>
    </row>
    <row r="89" spans="4:13" ht="24.75" customHeight="1">
      <c r="D89" s="387"/>
      <c r="E89" s="387"/>
      <c r="F89" s="387"/>
      <c r="G89" s="387"/>
      <c r="H89" s="387"/>
      <c r="I89" s="387"/>
      <c r="J89" s="387"/>
      <c r="K89" s="387"/>
      <c r="L89" s="387"/>
      <c r="M89" s="387"/>
    </row>
    <row r="90" spans="4:13" ht="24.75" customHeight="1">
      <c r="D90" s="387"/>
      <c r="E90" s="387"/>
      <c r="F90" s="387"/>
      <c r="G90" s="387"/>
      <c r="H90" s="387"/>
      <c r="I90" s="387"/>
      <c r="J90" s="387"/>
      <c r="K90" s="387"/>
      <c r="L90" s="387"/>
      <c r="M90" s="387"/>
    </row>
    <row r="91" spans="4:13" ht="24.75" customHeight="1">
      <c r="D91" s="387"/>
      <c r="E91" s="387"/>
      <c r="F91" s="387"/>
      <c r="G91" s="387"/>
      <c r="H91" s="387"/>
      <c r="I91" s="387"/>
      <c r="J91" s="387"/>
      <c r="K91" s="387"/>
      <c r="L91" s="387"/>
      <c r="M91" s="387"/>
    </row>
    <row r="92" spans="4:13" ht="24.75" customHeight="1">
      <c r="D92" s="387"/>
      <c r="E92" s="387"/>
      <c r="F92" s="387"/>
      <c r="G92" s="387"/>
      <c r="H92" s="387"/>
      <c r="I92" s="387"/>
      <c r="J92" s="387"/>
      <c r="K92" s="387"/>
      <c r="L92" s="387"/>
      <c r="M92" s="387"/>
    </row>
    <row r="93" spans="4:13" ht="24.75" customHeight="1">
      <c r="D93" s="387"/>
      <c r="E93" s="387"/>
      <c r="F93" s="387"/>
      <c r="G93" s="387"/>
      <c r="H93" s="387"/>
      <c r="I93" s="387"/>
      <c r="J93" s="387"/>
      <c r="K93" s="387"/>
      <c r="L93" s="387"/>
      <c r="M93" s="387"/>
    </row>
    <row r="94" spans="4:13" ht="24.75" customHeight="1">
      <c r="D94" s="387"/>
      <c r="E94" s="387"/>
      <c r="F94" s="387"/>
      <c r="G94" s="387"/>
      <c r="H94" s="387"/>
      <c r="I94" s="387"/>
      <c r="J94" s="387"/>
      <c r="K94" s="387"/>
      <c r="L94" s="387"/>
      <c r="M94" s="387"/>
    </row>
    <row r="95" spans="4:13" ht="24.75" customHeight="1">
      <c r="D95" s="387"/>
      <c r="E95" s="387"/>
      <c r="F95" s="387"/>
      <c r="G95" s="387"/>
      <c r="H95" s="387"/>
      <c r="I95" s="387"/>
      <c r="J95" s="387"/>
      <c r="K95" s="387"/>
      <c r="L95" s="387"/>
      <c r="M95" s="387"/>
    </row>
    <row r="96" spans="4:13" ht="24.75" customHeight="1">
      <c r="D96" s="387"/>
      <c r="E96" s="387"/>
      <c r="F96" s="387"/>
      <c r="G96" s="387"/>
      <c r="H96" s="387"/>
      <c r="I96" s="387"/>
      <c r="J96" s="387"/>
      <c r="K96" s="387"/>
      <c r="L96" s="387"/>
      <c r="M96" s="387"/>
    </row>
    <row r="97" spans="4:13" ht="24.75" customHeight="1">
      <c r="D97" s="387"/>
      <c r="E97" s="387"/>
      <c r="F97" s="387"/>
      <c r="G97" s="387"/>
      <c r="H97" s="387"/>
      <c r="I97" s="387"/>
      <c r="J97" s="387"/>
      <c r="K97" s="387"/>
      <c r="L97" s="387"/>
      <c r="M97" s="387"/>
    </row>
    <row r="98" spans="4:13" ht="24.75" customHeight="1">
      <c r="D98" s="387"/>
      <c r="E98" s="387"/>
      <c r="F98" s="387"/>
      <c r="G98" s="387"/>
      <c r="H98" s="387"/>
      <c r="I98" s="387"/>
      <c r="J98" s="387"/>
      <c r="K98" s="387"/>
      <c r="L98" s="387"/>
      <c r="M98" s="387"/>
    </row>
    <row r="99" spans="4:13" ht="24.75" customHeight="1">
      <c r="D99" s="387"/>
      <c r="E99" s="387"/>
      <c r="F99" s="387"/>
      <c r="G99" s="387"/>
      <c r="H99" s="387"/>
      <c r="I99" s="387"/>
      <c r="J99" s="387"/>
      <c r="K99" s="387"/>
      <c r="L99" s="387"/>
      <c r="M99" s="387"/>
    </row>
    <row r="100" spans="4:13" ht="24.75" customHeight="1"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</row>
    <row r="101" spans="4:13" ht="24.75" customHeight="1"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</row>
    <row r="102" spans="4:13" ht="24.75" customHeight="1"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</row>
    <row r="103" spans="4:13" ht="24.75" customHeight="1"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</row>
    <row r="104" spans="4:13" ht="24.75" customHeight="1"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</row>
    <row r="105" spans="4:13" ht="24.75" customHeight="1"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</row>
    <row r="106" spans="4:13" ht="24.75" customHeight="1"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</row>
    <row r="107" spans="4:13" ht="24.75" customHeight="1"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</row>
    <row r="108" spans="4:13" ht="24.75" customHeight="1"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</row>
    <row r="109" spans="4:13" ht="24.75" customHeight="1"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</row>
    <row r="110" spans="4:13" ht="24.75" customHeight="1"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</row>
    <row r="111" spans="4:13" ht="24.75" customHeight="1"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</row>
    <row r="112" spans="4:13" ht="24.75" customHeight="1"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</row>
    <row r="113" spans="4:13" ht="24.75" customHeight="1"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</row>
    <row r="114" spans="4:13" ht="24.75" customHeight="1"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</row>
    <row r="115" spans="4:13" ht="24.75" customHeight="1"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</row>
    <row r="116" spans="4:13" ht="24.75" customHeight="1"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</row>
    <row r="117" spans="4:13" ht="24.75" customHeight="1"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</row>
    <row r="118" spans="4:13" ht="24.75" customHeight="1"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</row>
    <row r="119" spans="4:13" ht="24.75" customHeight="1"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</row>
    <row r="120" spans="4:13" ht="24.75" customHeight="1"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</row>
    <row r="121" spans="4:13" ht="24.75" customHeight="1"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</row>
    <row r="122" spans="4:13" ht="24.75" customHeight="1"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</row>
    <row r="123" spans="4:13" ht="24.75" customHeight="1"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</row>
    <row r="124" spans="4:13" ht="24.75" customHeight="1"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</row>
    <row r="125" spans="4:13" ht="24.75" customHeight="1"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</row>
    <row r="126" spans="4:13" ht="24.75" customHeight="1"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</row>
    <row r="127" spans="4:13" ht="24.75" customHeight="1"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</row>
    <row r="128" spans="4:13" ht="24.75" customHeight="1"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</row>
    <row r="129" spans="4:13" ht="24.75" customHeight="1"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</row>
    <row r="130" spans="4:13" ht="24.75" customHeight="1"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9.140625" style="1019" customWidth="1"/>
    <col min="2" max="2" width="23.00390625" style="1019" bestFit="1" customWidth="1"/>
    <col min="3" max="3" width="9.00390625" style="1019" bestFit="1" customWidth="1"/>
    <col min="4" max="4" width="12.00390625" style="1019" bestFit="1" customWidth="1"/>
    <col min="5" max="5" width="9.00390625" style="1019" bestFit="1" customWidth="1"/>
    <col min="6" max="6" width="10.28125" style="1019" customWidth="1"/>
    <col min="7" max="7" width="12.00390625" style="1019" bestFit="1" customWidth="1"/>
    <col min="8" max="8" width="7.57421875" style="1019" bestFit="1" customWidth="1"/>
    <col min="9" max="16384" width="9.140625" style="1019" customWidth="1"/>
  </cols>
  <sheetData>
    <row r="1" spans="2:9" ht="12.75">
      <c r="B1" s="1748" t="s">
        <v>911</v>
      </c>
      <c r="C1" s="1748"/>
      <c r="D1" s="1748"/>
      <c r="E1" s="1748"/>
      <c r="F1" s="1748"/>
      <c r="G1" s="1748"/>
      <c r="H1" s="1748"/>
      <c r="I1" s="1748"/>
    </row>
    <row r="2" spans="2:9" ht="15.75">
      <c r="B2" s="1749" t="s">
        <v>910</v>
      </c>
      <c r="C2" s="1749"/>
      <c r="D2" s="1749"/>
      <c r="E2" s="1749"/>
      <c r="F2" s="1749"/>
      <c r="G2" s="1749"/>
      <c r="H2" s="1749"/>
      <c r="I2" s="1749"/>
    </row>
    <row r="3" spans="2:9" ht="15.75" customHeight="1">
      <c r="B3" s="1750" t="s">
        <v>145</v>
      </c>
      <c r="C3" s="1750"/>
      <c r="D3" s="1750"/>
      <c r="E3" s="1750"/>
      <c r="F3" s="1750"/>
      <c r="G3" s="1750"/>
      <c r="H3" s="1750"/>
      <c r="I3" s="1750"/>
    </row>
    <row r="4" spans="2:9" ht="17.25" customHeight="1" thickBot="1">
      <c r="B4" s="1020" t="s">
        <v>37</v>
      </c>
      <c r="C4" s="1020"/>
      <c r="D4" s="1020"/>
      <c r="E4" s="1020"/>
      <c r="F4" s="1044"/>
      <c r="G4" s="1044"/>
      <c r="H4" s="1020"/>
      <c r="I4" s="1068" t="s">
        <v>76</v>
      </c>
    </row>
    <row r="5" spans="2:9" ht="15" customHeight="1" thickBot="1" thickTop="1">
      <c r="B5" s="1751"/>
      <c r="C5" s="1753" t="s">
        <v>56</v>
      </c>
      <c r="D5" s="1753"/>
      <c r="E5" s="1740" t="s">
        <v>909</v>
      </c>
      <c r="F5" s="1740"/>
      <c r="G5" s="1065" t="s">
        <v>102</v>
      </c>
      <c r="H5" s="1741" t="s">
        <v>205</v>
      </c>
      <c r="I5" s="1742"/>
    </row>
    <row r="6" spans="2:9" ht="15" customHeight="1" thickTop="1">
      <c r="B6" s="1752"/>
      <c r="C6" s="1067" t="s">
        <v>61</v>
      </c>
      <c r="D6" s="1067" t="s">
        <v>145</v>
      </c>
      <c r="E6" s="1067" t="s">
        <v>61</v>
      </c>
      <c r="F6" s="1067" t="s">
        <v>145</v>
      </c>
      <c r="G6" s="1067" t="s">
        <v>145</v>
      </c>
      <c r="H6" s="1066" t="s">
        <v>57</v>
      </c>
      <c r="I6" s="1065" t="s">
        <v>102</v>
      </c>
    </row>
    <row r="7" spans="2:9" ht="15" customHeight="1">
      <c r="B7" s="1055"/>
      <c r="C7" s="1064"/>
      <c r="D7" s="1064"/>
      <c r="E7" s="1064"/>
      <c r="F7" s="1064"/>
      <c r="G7" s="1064"/>
      <c r="H7" s="1064"/>
      <c r="I7" s="1063"/>
    </row>
    <row r="8" spans="2:9" ht="15" customHeight="1">
      <c r="B8" s="1054" t="s">
        <v>908</v>
      </c>
      <c r="C8" s="1053">
        <v>91991.29999999999</v>
      </c>
      <c r="D8" s="1053">
        <v>37366.50827</v>
      </c>
      <c r="E8" s="1053">
        <v>85319.1</v>
      </c>
      <c r="F8" s="1053">
        <v>36912.363794000004</v>
      </c>
      <c r="G8" s="1053">
        <v>26169.49574</v>
      </c>
      <c r="H8" s="1053">
        <v>-1.2153784151263807</v>
      </c>
      <c r="I8" s="1052">
        <v>-29.103712008132703</v>
      </c>
    </row>
    <row r="9" spans="2:9" ht="15" customHeight="1">
      <c r="B9" s="1051"/>
      <c r="C9" s="1053"/>
      <c r="D9" s="1062"/>
      <c r="E9" s="1062"/>
      <c r="F9" s="1062"/>
      <c r="G9" s="1062"/>
      <c r="H9" s="1053"/>
      <c r="I9" s="1052"/>
    </row>
    <row r="10" spans="2:12" ht="15" customHeight="1">
      <c r="B10" s="1051" t="s">
        <v>907</v>
      </c>
      <c r="C10" s="1050">
        <v>59613.7</v>
      </c>
      <c r="D10" s="1061">
        <v>24212.791985000003</v>
      </c>
      <c r="E10" s="1061">
        <v>55864.6</v>
      </c>
      <c r="F10" s="1061">
        <v>22804.338429000003</v>
      </c>
      <c r="G10" s="1061">
        <v>13876.17</v>
      </c>
      <c r="H10" s="1050">
        <v>-5.8169811927205615</v>
      </c>
      <c r="I10" s="1049">
        <v>-39.151183696020574</v>
      </c>
      <c r="L10" s="1045"/>
    </row>
    <row r="11" spans="2:12" ht="15" customHeight="1">
      <c r="B11" s="1051" t="s">
        <v>906</v>
      </c>
      <c r="C11" s="1050">
        <v>2840.7</v>
      </c>
      <c r="D11" s="1061">
        <v>1026.4588674</v>
      </c>
      <c r="E11" s="1061">
        <v>2229.9</v>
      </c>
      <c r="F11" s="1061">
        <v>1421.5498479999999</v>
      </c>
      <c r="G11" s="1061">
        <v>479.11659699999996</v>
      </c>
      <c r="H11" s="1050">
        <v>38.490678306550905</v>
      </c>
      <c r="I11" s="1049">
        <v>-66.29618035033549</v>
      </c>
      <c r="L11" s="1045"/>
    </row>
    <row r="12" spans="2:12" ht="15" customHeight="1">
      <c r="B12" s="1059" t="s">
        <v>905</v>
      </c>
      <c r="C12" s="1057">
        <v>29536.9</v>
      </c>
      <c r="D12" s="1058">
        <v>12127.230168</v>
      </c>
      <c r="E12" s="1058">
        <v>27224.6</v>
      </c>
      <c r="F12" s="1058">
        <v>12686.575517</v>
      </c>
      <c r="G12" s="1058">
        <v>11814.202442999998</v>
      </c>
      <c r="H12" s="1057">
        <v>4.61230916912865</v>
      </c>
      <c r="I12" s="1056">
        <v>-6.876347938267685</v>
      </c>
      <c r="L12" s="1045"/>
    </row>
    <row r="13" spans="2:13" ht="15" customHeight="1">
      <c r="B13" s="1055"/>
      <c r="C13" s="1050"/>
      <c r="D13" s="1062"/>
      <c r="E13" s="1062"/>
      <c r="F13" s="1062"/>
      <c r="G13" s="1062"/>
      <c r="H13" s="1053"/>
      <c r="I13" s="1052"/>
      <c r="L13" s="1045"/>
      <c r="M13" s="1045"/>
    </row>
    <row r="14" spans="2:12" ht="15" customHeight="1">
      <c r="B14" s="1054" t="s">
        <v>904</v>
      </c>
      <c r="C14" s="1053">
        <v>714365.8888999999</v>
      </c>
      <c r="D14" s="1053">
        <v>270354.06205999997</v>
      </c>
      <c r="E14" s="1053">
        <v>774684.2000000001</v>
      </c>
      <c r="F14" s="1053">
        <v>314516.328375</v>
      </c>
      <c r="G14" s="1053">
        <v>213827.650696</v>
      </c>
      <c r="H14" s="1053">
        <v>16.334974210670097</v>
      </c>
      <c r="I14" s="1052">
        <v>-32.01381568938709</v>
      </c>
      <c r="L14" s="1045"/>
    </row>
    <row r="15" spans="2:12" ht="15" customHeight="1">
      <c r="B15" s="1051"/>
      <c r="C15" s="1053"/>
      <c r="D15" s="1062"/>
      <c r="E15" s="1062"/>
      <c r="F15" s="1062"/>
      <c r="G15" s="1062"/>
      <c r="H15" s="1053"/>
      <c r="I15" s="1052"/>
      <c r="L15" s="1045"/>
    </row>
    <row r="16" spans="2:12" ht="15" customHeight="1">
      <c r="B16" s="1051" t="s">
        <v>903</v>
      </c>
      <c r="C16" s="1050">
        <v>477947</v>
      </c>
      <c r="D16" s="1061">
        <v>178003.19516</v>
      </c>
      <c r="E16" s="1061">
        <v>491655.9</v>
      </c>
      <c r="F16" s="1061">
        <v>200214.01094100002</v>
      </c>
      <c r="G16" s="1061">
        <v>121663.35</v>
      </c>
      <c r="H16" s="1050">
        <v>12.477762413778919</v>
      </c>
      <c r="I16" s="1049">
        <v>-39.23334864119359</v>
      </c>
      <c r="L16" s="1045"/>
    </row>
    <row r="17" spans="2:12" ht="15" customHeight="1">
      <c r="B17" s="1051" t="s">
        <v>902</v>
      </c>
      <c r="C17" s="1050">
        <v>73318.6445</v>
      </c>
      <c r="D17" s="1060">
        <v>30900.346471</v>
      </c>
      <c r="E17" s="1060">
        <v>100166.4</v>
      </c>
      <c r="F17" s="1060">
        <v>43297.51166999999</v>
      </c>
      <c r="G17" s="1060">
        <v>37186.47</v>
      </c>
      <c r="H17" s="1050">
        <v>40.11982587520416</v>
      </c>
      <c r="I17" s="1049">
        <v>-14.114071304088853</v>
      </c>
      <c r="L17" s="1045"/>
    </row>
    <row r="18" spans="2:12" ht="15" customHeight="1">
      <c r="B18" s="1059" t="s">
        <v>901</v>
      </c>
      <c r="C18" s="1057">
        <v>163100.2444</v>
      </c>
      <c r="D18" s="1058">
        <v>61450.5620429</v>
      </c>
      <c r="E18" s="1058">
        <v>182861.9</v>
      </c>
      <c r="F18" s="1058">
        <v>71004.80576399999</v>
      </c>
      <c r="G18" s="1058">
        <v>54977.84</v>
      </c>
      <c r="H18" s="1057">
        <v>15.547854085419061</v>
      </c>
      <c r="I18" s="1056">
        <v>-22.571663412852814</v>
      </c>
      <c r="L18" s="1045"/>
    </row>
    <row r="19" spans="2:12" ht="15" customHeight="1">
      <c r="B19" s="1055"/>
      <c r="C19" s="1053"/>
      <c r="D19" s="1053"/>
      <c r="E19" s="1053"/>
      <c r="F19" s="1053"/>
      <c r="G19" s="1053"/>
      <c r="H19" s="1053"/>
      <c r="I19" s="1052"/>
      <c r="L19" s="1045"/>
    </row>
    <row r="20" spans="2:12" ht="15" customHeight="1">
      <c r="B20" s="1054" t="s">
        <v>900</v>
      </c>
      <c r="C20" s="1053">
        <v>-622374.5888999999</v>
      </c>
      <c r="D20" s="1053">
        <v>-232987.55378999998</v>
      </c>
      <c r="E20" s="1053">
        <v>-689365.1000000001</v>
      </c>
      <c r="F20" s="1053">
        <v>-277603.864581</v>
      </c>
      <c r="G20" s="1053">
        <v>-187658.15495599998</v>
      </c>
      <c r="H20" s="1053">
        <v>19.149654161876086</v>
      </c>
      <c r="I20" s="1052">
        <v>-32.400741164305884</v>
      </c>
      <c r="L20" s="1045"/>
    </row>
    <row r="21" spans="2:12" ht="15" customHeight="1">
      <c r="B21" s="1051"/>
      <c r="C21" s="1050"/>
      <c r="D21" s="1050"/>
      <c r="E21" s="1050"/>
      <c r="F21" s="1050"/>
      <c r="G21" s="1050"/>
      <c r="H21" s="1053"/>
      <c r="I21" s="1052"/>
      <c r="L21" s="1045"/>
    </row>
    <row r="22" spans="2:12" ht="15" customHeight="1">
      <c r="B22" s="1051" t="s">
        <v>898</v>
      </c>
      <c r="C22" s="1050">
        <v>-418333.3</v>
      </c>
      <c r="D22" s="1050">
        <v>-153790.40317499998</v>
      </c>
      <c r="E22" s="1050">
        <v>-435791.30000000005</v>
      </c>
      <c r="F22" s="1050">
        <v>-177409.67251200002</v>
      </c>
      <c r="G22" s="1050">
        <v>-107787.18000000001</v>
      </c>
      <c r="H22" s="1050">
        <v>15.358090524103375</v>
      </c>
      <c r="I22" s="1049">
        <v>-39.24391016915424</v>
      </c>
      <c r="L22" s="1045"/>
    </row>
    <row r="23" spans="2:12" ht="15" customHeight="1">
      <c r="B23" s="1051" t="s">
        <v>897</v>
      </c>
      <c r="C23" s="1050">
        <v>-70477.9445</v>
      </c>
      <c r="D23" s="1050">
        <v>-29873.8876036</v>
      </c>
      <c r="E23" s="1050">
        <v>-97936.5</v>
      </c>
      <c r="F23" s="1050">
        <v>-41875.96182199999</v>
      </c>
      <c r="G23" s="1050">
        <v>-36707.353403</v>
      </c>
      <c r="H23" s="1050">
        <v>40.175802954261854</v>
      </c>
      <c r="I23" s="1049">
        <v>-12.342661981042795</v>
      </c>
      <c r="L23" s="1045"/>
    </row>
    <row r="24" spans="2:12" ht="15" customHeight="1">
      <c r="B24" s="1059" t="s">
        <v>896</v>
      </c>
      <c r="C24" s="1057">
        <v>-133563.3444</v>
      </c>
      <c r="D24" s="1058">
        <v>-49323.331874899995</v>
      </c>
      <c r="E24" s="1058">
        <v>-155637.3</v>
      </c>
      <c r="F24" s="1058">
        <v>-58318.23024699999</v>
      </c>
      <c r="G24" s="1058">
        <v>-43163.637556999995</v>
      </c>
      <c r="H24" s="1057">
        <v>18.236599252690368</v>
      </c>
      <c r="I24" s="1056">
        <v>-25.986029798597286</v>
      </c>
      <c r="L24" s="1045"/>
    </row>
    <row r="25" spans="2:12" ht="15" customHeight="1">
      <c r="B25" s="1055"/>
      <c r="C25" s="1050"/>
      <c r="D25" s="1050"/>
      <c r="E25" s="1050"/>
      <c r="F25" s="1050"/>
      <c r="G25" s="1050"/>
      <c r="H25" s="1053"/>
      <c r="I25" s="1052"/>
      <c r="L25" s="1045"/>
    </row>
    <row r="26" spans="2:12" ht="15" customHeight="1">
      <c r="B26" s="1054" t="s">
        <v>899</v>
      </c>
      <c r="C26" s="1053">
        <v>806357.1889</v>
      </c>
      <c r="D26" s="1053">
        <v>307720.57032999996</v>
      </c>
      <c r="E26" s="1053">
        <v>860003.3</v>
      </c>
      <c r="F26" s="1053">
        <v>351428.692169</v>
      </c>
      <c r="G26" s="1053">
        <v>239997.2</v>
      </c>
      <c r="H26" s="1053">
        <v>14.203834924693965</v>
      </c>
      <c r="I26" s="1052">
        <v>-31.708152525979074</v>
      </c>
      <c r="L26" s="1045"/>
    </row>
    <row r="27" spans="2:12" ht="15" customHeight="1">
      <c r="B27" s="1051"/>
      <c r="C27" s="1050"/>
      <c r="D27" s="1050"/>
      <c r="E27" s="1050"/>
      <c r="F27" s="1050"/>
      <c r="G27" s="1050"/>
      <c r="H27" s="1053"/>
      <c r="I27" s="1052"/>
      <c r="L27" s="1045"/>
    </row>
    <row r="28" spans="2:12" ht="15" customHeight="1">
      <c r="B28" s="1051" t="s">
        <v>898</v>
      </c>
      <c r="C28" s="1050">
        <v>537560.7</v>
      </c>
      <c r="D28" s="1050">
        <v>202215.98714500002</v>
      </c>
      <c r="E28" s="1050">
        <v>547520.5</v>
      </c>
      <c r="F28" s="1050">
        <v>223018.34937</v>
      </c>
      <c r="G28" s="1050">
        <v>135539.6</v>
      </c>
      <c r="H28" s="1050">
        <v>10.287199602118278</v>
      </c>
      <c r="I28" s="1049">
        <v>-39.22494701315706</v>
      </c>
      <c r="L28" s="1045"/>
    </row>
    <row r="29" spans="2:12" ht="15" customHeight="1">
      <c r="B29" s="1051" t="s">
        <v>897</v>
      </c>
      <c r="C29" s="1050">
        <v>76159.34449999999</v>
      </c>
      <c r="D29" s="1050">
        <v>31926.8053384</v>
      </c>
      <c r="E29" s="1050">
        <v>102396.29999999999</v>
      </c>
      <c r="F29" s="1050">
        <v>44718.961518</v>
      </c>
      <c r="G29" s="1050">
        <v>37665.586597</v>
      </c>
      <c r="H29" s="1050">
        <v>40.0671349482443</v>
      </c>
      <c r="I29" s="1049">
        <v>-15.772671550435973</v>
      </c>
      <c r="L29" s="1045"/>
    </row>
    <row r="30" spans="2:12" ht="15" customHeight="1" thickBot="1">
      <c r="B30" s="1048" t="s">
        <v>896</v>
      </c>
      <c r="C30" s="1047">
        <v>192637.1444</v>
      </c>
      <c r="D30" s="1047">
        <v>73577.79221089999</v>
      </c>
      <c r="E30" s="1047">
        <v>210086.5</v>
      </c>
      <c r="F30" s="1047">
        <v>83691.381281</v>
      </c>
      <c r="G30" s="1047">
        <v>66792.042443</v>
      </c>
      <c r="H30" s="1047">
        <v>13.745436994237181</v>
      </c>
      <c r="I30" s="1046">
        <v>-20.192448229835307</v>
      </c>
      <c r="L30" s="1045"/>
    </row>
    <row r="31" spans="2:12" ht="13.5" thickTop="1">
      <c r="B31" s="1020"/>
      <c r="C31" s="1043"/>
      <c r="D31" s="1043"/>
      <c r="E31" s="1043"/>
      <c r="F31" s="1043"/>
      <c r="G31" s="1043"/>
      <c r="H31" s="1020"/>
      <c r="I31" s="1020"/>
      <c r="L31" s="1045"/>
    </row>
    <row r="32" spans="2:9" ht="12.75">
      <c r="B32" s="1020"/>
      <c r="C32" s="1044"/>
      <c r="D32" s="1044"/>
      <c r="E32" s="1044"/>
      <c r="F32" s="1044"/>
      <c r="G32" s="1044"/>
      <c r="H32" s="1020"/>
      <c r="I32" s="1020"/>
    </row>
    <row r="33" spans="2:9" ht="12.75">
      <c r="B33" s="1020"/>
      <c r="C33" s="1043"/>
      <c r="D33" s="1043"/>
      <c r="E33" s="1043"/>
      <c r="F33" s="1042"/>
      <c r="G33" s="1042"/>
      <c r="H33" s="1020"/>
      <c r="I33" s="1020"/>
    </row>
    <row r="34" spans="2:9" ht="15" customHeight="1">
      <c r="B34" s="1041" t="s">
        <v>895</v>
      </c>
      <c r="C34" s="1039">
        <v>12.877336590308182</v>
      </c>
      <c r="D34" s="1039">
        <v>13.821323040342264</v>
      </c>
      <c r="E34" s="1039">
        <v>11.013403913491459</v>
      </c>
      <c r="F34" s="1039">
        <v>11.736231306245296</v>
      </c>
      <c r="G34" s="1034">
        <v>12.238592929782182</v>
      </c>
      <c r="H34" s="1020"/>
      <c r="I34" s="1020"/>
    </row>
    <row r="35" spans="2:9" ht="15" customHeight="1">
      <c r="B35" s="1040" t="s">
        <v>227</v>
      </c>
      <c r="C35" s="1039">
        <v>12.472868330588955</v>
      </c>
      <c r="D35" s="1039">
        <v>13.602447957878558</v>
      </c>
      <c r="E35" s="1039">
        <v>11.362540345798758</v>
      </c>
      <c r="F35" s="1039">
        <v>11.389981311407867</v>
      </c>
      <c r="G35" s="1034">
        <v>11.405382146718795</v>
      </c>
      <c r="H35" s="1020"/>
      <c r="I35" s="1020"/>
    </row>
    <row r="36" spans="2:9" ht="15" customHeight="1">
      <c r="B36" s="1027" t="s">
        <v>890</v>
      </c>
      <c r="C36" s="1026">
        <v>3.8744578809009487</v>
      </c>
      <c r="D36" s="1026">
        <v>3.321836110683524</v>
      </c>
      <c r="E36" s="1026">
        <v>2.2261956105041216</v>
      </c>
      <c r="F36" s="1026">
        <v>3.283213730236059</v>
      </c>
      <c r="G36" s="1031">
        <v>1.2884164509295988</v>
      </c>
      <c r="H36" s="1020"/>
      <c r="I36" s="1020"/>
    </row>
    <row r="37" spans="2:9" ht="15" customHeight="1">
      <c r="B37" s="1024" t="s">
        <v>889</v>
      </c>
      <c r="C37" s="1023">
        <v>18.109660171668022</v>
      </c>
      <c r="D37" s="1023">
        <v>19.73493775294311</v>
      </c>
      <c r="E37" s="1023">
        <v>14.888065802663103</v>
      </c>
      <c r="F37" s="1023">
        <v>17.867206846768386</v>
      </c>
      <c r="G37" s="1022">
        <v>21.489026202193465</v>
      </c>
      <c r="H37" s="1020"/>
      <c r="I37" s="1020"/>
    </row>
    <row r="38" spans="2:9" ht="15" customHeight="1">
      <c r="B38" s="1743" t="s">
        <v>894</v>
      </c>
      <c r="C38" s="1744"/>
      <c r="D38" s="1744"/>
      <c r="E38" s="1744"/>
      <c r="F38" s="1745"/>
      <c r="G38" s="1038"/>
      <c r="H38" s="1020"/>
      <c r="I38" s="1020"/>
    </row>
    <row r="39" spans="2:9" ht="15" customHeight="1">
      <c r="B39" s="1036" t="s">
        <v>227</v>
      </c>
      <c r="C39" s="1035">
        <v>64.80362816918557</v>
      </c>
      <c r="D39" s="1035">
        <v>64.79811228291683</v>
      </c>
      <c r="E39" s="1035">
        <v>65.47724952560446</v>
      </c>
      <c r="F39" s="1035">
        <v>61.779675114457945</v>
      </c>
      <c r="G39" s="1034">
        <v>53.02421620142383</v>
      </c>
      <c r="H39" s="1020"/>
      <c r="I39" s="1020"/>
    </row>
    <row r="40" spans="2:9" ht="15" customHeight="1">
      <c r="B40" s="1027" t="s">
        <v>890</v>
      </c>
      <c r="C40" s="1037">
        <v>3.088009409585472</v>
      </c>
      <c r="D40" s="1037">
        <v>2.747002369028151</v>
      </c>
      <c r="E40" s="1037">
        <v>2.6136000028129693</v>
      </c>
      <c r="F40" s="1037">
        <v>3.8511482383879967</v>
      </c>
      <c r="G40" s="1037">
        <v>1.830820898347199</v>
      </c>
      <c r="H40" s="1020"/>
      <c r="I40" s="1020"/>
    </row>
    <row r="41" spans="2:9" ht="15" customHeight="1">
      <c r="B41" s="1030" t="s">
        <v>889</v>
      </c>
      <c r="C41" s="1029">
        <v>32.10836242122897</v>
      </c>
      <c r="D41" s="1029">
        <v>32.45481242285741</v>
      </c>
      <c r="E41" s="1029">
        <v>31.90915047158256</v>
      </c>
      <c r="F41" s="1029">
        <v>34.36944755909174</v>
      </c>
      <c r="G41" s="1022">
        <v>45.144937297901485</v>
      </c>
      <c r="H41" s="1020"/>
      <c r="I41" s="1020"/>
    </row>
    <row r="42" spans="2:9" ht="15" customHeight="1">
      <c r="B42" s="1743" t="s">
        <v>893</v>
      </c>
      <c r="C42" s="1746"/>
      <c r="D42" s="1746"/>
      <c r="E42" s="1746"/>
      <c r="F42" s="1747"/>
      <c r="G42" s="1028"/>
      <c r="H42" s="1020"/>
      <c r="I42" s="1020"/>
    </row>
    <row r="43" spans="2:9" ht="15" customHeight="1">
      <c r="B43" s="1036" t="s">
        <v>227</v>
      </c>
      <c r="C43" s="1035">
        <v>66.90507027651556</v>
      </c>
      <c r="D43" s="1035">
        <v>65.84076962028244</v>
      </c>
      <c r="E43" s="1035">
        <v>63.465332066924816</v>
      </c>
      <c r="F43" s="1035">
        <v>63.657747747291346</v>
      </c>
      <c r="G43" s="1034">
        <v>56.89785656999501</v>
      </c>
      <c r="H43" s="1020"/>
      <c r="I43" s="1020"/>
    </row>
    <row r="44" spans="2:9" ht="15" customHeight="1">
      <c r="B44" s="1033" t="s">
        <v>890</v>
      </c>
      <c r="C44" s="1032">
        <v>10.263458213675074</v>
      </c>
      <c r="D44" s="1032">
        <v>11.429584684450663</v>
      </c>
      <c r="E44" s="1032">
        <v>12.929965526597803</v>
      </c>
      <c r="F44" s="1032">
        <v>13.766379600608866</v>
      </c>
      <c r="G44" s="1031">
        <v>17.390861228171197</v>
      </c>
      <c r="H44" s="1020"/>
      <c r="I44" s="1020"/>
    </row>
    <row r="45" spans="2:9" ht="15" customHeight="1">
      <c r="B45" s="1030" t="s">
        <v>889</v>
      </c>
      <c r="C45" s="1032">
        <v>22.83147150980938</v>
      </c>
      <c r="D45" s="1032">
        <v>22.729661087637812</v>
      </c>
      <c r="E45" s="1032">
        <v>23.604702406477372</v>
      </c>
      <c r="F45" s="1032">
        <v>22.575872652099786</v>
      </c>
      <c r="G45" s="1022">
        <v>25.711286553001656</v>
      </c>
      <c r="H45" s="1020"/>
      <c r="I45" s="1020"/>
    </row>
    <row r="46" spans="2:9" ht="15" customHeight="1">
      <c r="B46" s="1743" t="s">
        <v>892</v>
      </c>
      <c r="C46" s="1746"/>
      <c r="D46" s="1746"/>
      <c r="E46" s="1746"/>
      <c r="F46" s="1747"/>
      <c r="G46" s="1028"/>
      <c r="H46" s="1020"/>
      <c r="I46" s="1020"/>
    </row>
    <row r="47" spans="2:9" ht="15" customHeight="1">
      <c r="B47" s="1036" t="s">
        <v>227</v>
      </c>
      <c r="C47" s="1035">
        <v>67.21567805963488</v>
      </c>
      <c r="D47" s="1035">
        <v>66.00799084470272</v>
      </c>
      <c r="E47" s="1035">
        <v>63.216327603471655</v>
      </c>
      <c r="F47" s="1035">
        <v>63.90749378787375</v>
      </c>
      <c r="G47" s="1034">
        <v>57.43804740341434</v>
      </c>
      <c r="H47" s="1020"/>
      <c r="I47" s="1020"/>
    </row>
    <row r="48" spans="2:9" ht="15" customHeight="1">
      <c r="B48" s="1033" t="s">
        <v>890</v>
      </c>
      <c r="C48" s="1032">
        <v>11.324039534545337</v>
      </c>
      <c r="D48" s="1032">
        <v>12.822095909263206</v>
      </c>
      <c r="E48" s="1032">
        <v>14.206767937628403</v>
      </c>
      <c r="F48" s="1032">
        <v>15.084790654915869</v>
      </c>
      <c r="G48" s="1031">
        <v>19.56075578575668</v>
      </c>
      <c r="H48" s="1020"/>
      <c r="I48" s="1020"/>
    </row>
    <row r="49" spans="2:9" ht="15" customHeight="1">
      <c r="B49" s="1030" t="s">
        <v>889</v>
      </c>
      <c r="C49" s="1029">
        <v>21.460282405819804</v>
      </c>
      <c r="D49" s="1029">
        <v>21.16994280276314</v>
      </c>
      <c r="E49" s="1029">
        <v>22.57690445889993</v>
      </c>
      <c r="F49" s="1029">
        <v>21.00771555721039</v>
      </c>
      <c r="G49" s="1022">
        <v>23.001205339102118</v>
      </c>
      <c r="H49" s="1020"/>
      <c r="I49" s="1020"/>
    </row>
    <row r="50" spans="2:9" ht="15" customHeight="1">
      <c r="B50" s="1743" t="s">
        <v>891</v>
      </c>
      <c r="C50" s="1746"/>
      <c r="D50" s="1746"/>
      <c r="E50" s="1746"/>
      <c r="F50" s="1747"/>
      <c r="G50" s="1028"/>
      <c r="H50" s="1020"/>
      <c r="I50" s="1020"/>
    </row>
    <row r="51" spans="2:9" ht="15" customHeight="1">
      <c r="B51" s="1036" t="s">
        <v>227</v>
      </c>
      <c r="C51" s="1035">
        <v>66.66533236137184</v>
      </c>
      <c r="D51" s="1035">
        <v>65.71415974178889</v>
      </c>
      <c r="E51" s="1035">
        <v>63.66493012294255</v>
      </c>
      <c r="F51" s="1035">
        <v>63.46048411515353</v>
      </c>
      <c r="G51" s="1034">
        <v>56.47547148488464</v>
      </c>
      <c r="H51" s="1020"/>
      <c r="I51" s="1020"/>
    </row>
    <row r="52" spans="2:9" ht="15" customHeight="1">
      <c r="B52" s="1033" t="s">
        <v>890</v>
      </c>
      <c r="C52" s="1032">
        <v>9.444864577184896</v>
      </c>
      <c r="D52" s="1032">
        <v>10.375258730400002</v>
      </c>
      <c r="E52" s="1032">
        <v>11.906500823892186</v>
      </c>
      <c r="F52" s="1032">
        <v>12.7249033771252</v>
      </c>
      <c r="G52" s="1031">
        <v>15.69418101687483</v>
      </c>
      <c r="H52" s="1020"/>
      <c r="I52" s="1020"/>
    </row>
    <row r="53" spans="2:9" ht="15" customHeight="1">
      <c r="B53" s="1030" t="s">
        <v>889</v>
      </c>
      <c r="C53" s="1029">
        <v>23.88980306144326</v>
      </c>
      <c r="D53" s="1029">
        <v>23.91058619577985</v>
      </c>
      <c r="E53" s="1029">
        <v>24.428569053165262</v>
      </c>
      <c r="F53" s="1029">
        <v>23.814612507721282</v>
      </c>
      <c r="G53" s="1022">
        <v>27.830348583253432</v>
      </c>
      <c r="H53" s="1020"/>
      <c r="I53" s="1020"/>
    </row>
    <row r="54" spans="2:9" ht="15" customHeight="1">
      <c r="B54" s="1743" t="s">
        <v>888</v>
      </c>
      <c r="C54" s="1746"/>
      <c r="D54" s="1746"/>
      <c r="E54" s="1746"/>
      <c r="F54" s="1747"/>
      <c r="G54" s="1028"/>
      <c r="H54" s="1020"/>
      <c r="I54" s="1020"/>
    </row>
    <row r="55" spans="2:9" ht="15" customHeight="1">
      <c r="B55" s="1027" t="s">
        <v>887</v>
      </c>
      <c r="C55" s="1026">
        <v>11.408256944480252</v>
      </c>
      <c r="D55" s="1026">
        <v>12.142999809836601</v>
      </c>
      <c r="E55" s="1026">
        <v>9.920787513257217</v>
      </c>
      <c r="F55" s="1025">
        <v>10.503514544068322</v>
      </c>
      <c r="G55" s="1025">
        <v>10.904086206282711</v>
      </c>
      <c r="H55" s="1020"/>
      <c r="I55" s="1020"/>
    </row>
    <row r="56" spans="2:9" ht="15" customHeight="1">
      <c r="B56" s="1024" t="s">
        <v>886</v>
      </c>
      <c r="C56" s="1023">
        <v>88.59174305551974</v>
      </c>
      <c r="D56" s="1023">
        <v>87.8570001901634</v>
      </c>
      <c r="E56" s="1023">
        <v>90.07921248674279</v>
      </c>
      <c r="F56" s="1022">
        <v>89.49648545593168</v>
      </c>
      <c r="G56" s="1022">
        <v>89.09591379371729</v>
      </c>
      <c r="H56" s="1020"/>
      <c r="I56" s="1020"/>
    </row>
    <row r="57" spans="2:9" ht="12.75">
      <c r="B57" s="1021" t="s">
        <v>885</v>
      </c>
      <c r="C57" s="1020"/>
      <c r="D57" s="1020"/>
      <c r="E57" s="1020"/>
      <c r="F57" s="1020"/>
      <c r="G57" s="1020"/>
      <c r="H57" s="1020"/>
      <c r="I57" s="1020"/>
    </row>
    <row r="58" spans="2:9" ht="12.75">
      <c r="B58" s="1020" t="s">
        <v>884</v>
      </c>
      <c r="C58" s="1020"/>
      <c r="D58" s="1020"/>
      <c r="E58" s="1020"/>
      <c r="F58" s="1020"/>
      <c r="G58" s="1020"/>
      <c r="H58" s="1020"/>
      <c r="I58" s="1020"/>
    </row>
    <row r="59" spans="2:9" ht="12.75">
      <c r="B59" s="1020" t="s">
        <v>883</v>
      </c>
      <c r="C59" s="1020"/>
      <c r="D59" s="1020"/>
      <c r="E59" s="1020"/>
      <c r="F59" s="1020"/>
      <c r="G59" s="1020"/>
      <c r="H59" s="1020"/>
      <c r="I59" s="1020"/>
    </row>
    <row r="60" spans="3:9" ht="12.75">
      <c r="C60" s="1020"/>
      <c r="D60" s="1020"/>
      <c r="E60" s="1020"/>
      <c r="F60" s="1020"/>
      <c r="G60" s="1020"/>
      <c r="H60" s="1020"/>
      <c r="I60" s="1020"/>
    </row>
  </sheetData>
  <sheetProtection/>
  <mergeCells count="12">
    <mergeCell ref="B54:F54"/>
    <mergeCell ref="B1:I1"/>
    <mergeCell ref="B2:I2"/>
    <mergeCell ref="B3:I3"/>
    <mergeCell ref="B5:B6"/>
    <mergeCell ref="C5:D5"/>
    <mergeCell ref="E5:F5"/>
    <mergeCell ref="H5:I5"/>
    <mergeCell ref="B38:F38"/>
    <mergeCell ref="B42:F42"/>
    <mergeCell ref="B46:F46"/>
    <mergeCell ref="B50:F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47" customWidth="1"/>
    <col min="2" max="2" width="5.00390625" style="47" customWidth="1"/>
    <col min="3" max="3" width="20.7109375" style="47" customWidth="1"/>
    <col min="4" max="8" width="10.7109375" style="47" customWidth="1"/>
    <col min="9" max="16384" width="9.140625" style="47" customWidth="1"/>
  </cols>
  <sheetData>
    <row r="1" spans="2:8" ht="15" customHeight="1">
      <c r="B1" s="1754" t="s">
        <v>793</v>
      </c>
      <c r="C1" s="1755"/>
      <c r="D1" s="1755"/>
      <c r="E1" s="1755"/>
      <c r="F1" s="1755"/>
      <c r="G1" s="1755"/>
      <c r="H1" s="1756"/>
    </row>
    <row r="2" spans="2:8" ht="15" customHeight="1">
      <c r="B2" s="1757" t="s">
        <v>970</v>
      </c>
      <c r="C2" s="1758"/>
      <c r="D2" s="1758"/>
      <c r="E2" s="1758"/>
      <c r="F2" s="1758"/>
      <c r="G2" s="1758"/>
      <c r="H2" s="1759"/>
    </row>
    <row r="3" spans="2:8" ht="15" customHeight="1" thickBot="1">
      <c r="B3" s="1760" t="s">
        <v>76</v>
      </c>
      <c r="C3" s="1761"/>
      <c r="D3" s="1761"/>
      <c r="E3" s="1761"/>
      <c r="F3" s="1761"/>
      <c r="G3" s="1761"/>
      <c r="H3" s="1762"/>
    </row>
    <row r="4" spans="2:8" ht="15" customHeight="1" thickTop="1">
      <c r="B4" s="1095"/>
      <c r="C4" s="1094"/>
      <c r="D4" s="1763" t="s">
        <v>145</v>
      </c>
      <c r="E4" s="1763"/>
      <c r="F4" s="1763"/>
      <c r="G4" s="1764" t="s">
        <v>205</v>
      </c>
      <c r="H4" s="1765"/>
    </row>
    <row r="5" spans="2:8" ht="15" customHeight="1">
      <c r="B5" s="1093"/>
      <c r="C5" s="1092"/>
      <c r="D5" s="1091" t="s">
        <v>56</v>
      </c>
      <c r="E5" s="1091" t="s">
        <v>969</v>
      </c>
      <c r="F5" s="1090" t="s">
        <v>968</v>
      </c>
      <c r="G5" s="1090" t="s">
        <v>57</v>
      </c>
      <c r="H5" s="1089" t="s">
        <v>968</v>
      </c>
    </row>
    <row r="6" spans="2:8" ht="15" customHeight="1">
      <c r="B6" s="1088"/>
      <c r="C6" s="1082" t="s">
        <v>967</v>
      </c>
      <c r="D6" s="1082">
        <v>20207.435752</v>
      </c>
      <c r="E6" s="1082">
        <v>18855.629920000007</v>
      </c>
      <c r="F6" s="1082">
        <v>11837.374833999998</v>
      </c>
      <c r="G6" s="1081">
        <v>-6.689645576956508</v>
      </c>
      <c r="H6" s="1080">
        <v>-37.2210056931368</v>
      </c>
    </row>
    <row r="7" spans="2:8" ht="15" customHeight="1">
      <c r="B7" s="1087">
        <v>1</v>
      </c>
      <c r="C7" s="1086" t="s">
        <v>966</v>
      </c>
      <c r="D7" s="1085">
        <v>164.861873</v>
      </c>
      <c r="E7" s="1085">
        <v>197.01282999999998</v>
      </c>
      <c r="F7" s="1085">
        <v>63.137730000000005</v>
      </c>
      <c r="G7" s="1085">
        <v>19.5017540532249</v>
      </c>
      <c r="H7" s="1084">
        <v>-67.95247801881735</v>
      </c>
    </row>
    <row r="8" spans="2:8" ht="15" customHeight="1">
      <c r="B8" s="1087">
        <v>2</v>
      </c>
      <c r="C8" s="1086" t="s">
        <v>965</v>
      </c>
      <c r="D8" s="1085">
        <v>0.840528</v>
      </c>
      <c r="E8" s="1085">
        <v>1.56869</v>
      </c>
      <c r="F8" s="1085">
        <v>0</v>
      </c>
      <c r="G8" s="1085">
        <v>86.63149829630896</v>
      </c>
      <c r="H8" s="1084">
        <v>-100</v>
      </c>
    </row>
    <row r="9" spans="2:8" ht="15" customHeight="1">
      <c r="B9" s="1087">
        <v>3</v>
      </c>
      <c r="C9" s="1086" t="s">
        <v>964</v>
      </c>
      <c r="D9" s="1085">
        <v>71.762723</v>
      </c>
      <c r="E9" s="1085">
        <v>65.430592</v>
      </c>
      <c r="F9" s="1085">
        <v>17.798804999999998</v>
      </c>
      <c r="G9" s="1085">
        <v>-8.823705031371219</v>
      </c>
      <c r="H9" s="1084">
        <v>-72.79742631703532</v>
      </c>
    </row>
    <row r="10" spans="2:8" ht="15" customHeight="1">
      <c r="B10" s="1087">
        <v>4</v>
      </c>
      <c r="C10" s="1086" t="s">
        <v>963</v>
      </c>
      <c r="D10" s="1085">
        <v>0.643</v>
      </c>
      <c r="E10" s="1085">
        <v>0.816</v>
      </c>
      <c r="F10" s="1085">
        <v>0.201</v>
      </c>
      <c r="G10" s="1085">
        <v>26.905132192846025</v>
      </c>
      <c r="H10" s="1084">
        <v>-75.36764705882352</v>
      </c>
    </row>
    <row r="11" spans="2:8" ht="15" customHeight="1">
      <c r="B11" s="1087">
        <v>5</v>
      </c>
      <c r="C11" s="1086" t="s">
        <v>962</v>
      </c>
      <c r="D11" s="1085">
        <v>2062.650285</v>
      </c>
      <c r="E11" s="1085">
        <v>996.7708399999999</v>
      </c>
      <c r="F11" s="1085">
        <v>1973.17424</v>
      </c>
      <c r="G11" s="1085">
        <v>-51.67523805422984</v>
      </c>
      <c r="H11" s="1084">
        <v>97.95665772084587</v>
      </c>
    </row>
    <row r="12" spans="2:8" ht="15" customHeight="1">
      <c r="B12" s="1087">
        <v>6</v>
      </c>
      <c r="C12" s="1086" t="s">
        <v>961</v>
      </c>
      <c r="D12" s="1085">
        <v>0</v>
      </c>
      <c r="E12" s="1085">
        <v>0</v>
      </c>
      <c r="F12" s="1085">
        <v>0</v>
      </c>
      <c r="G12" s="1085" t="s">
        <v>152</v>
      </c>
      <c r="H12" s="1084" t="s">
        <v>152</v>
      </c>
    </row>
    <row r="13" spans="2:8" ht="15" customHeight="1">
      <c r="B13" s="1087">
        <v>7</v>
      </c>
      <c r="C13" s="1086" t="s">
        <v>960</v>
      </c>
      <c r="D13" s="1085">
        <v>65.484</v>
      </c>
      <c r="E13" s="1085">
        <v>189.247586</v>
      </c>
      <c r="F13" s="1085">
        <v>117.452236</v>
      </c>
      <c r="G13" s="1085">
        <v>188.99820719565088</v>
      </c>
      <c r="H13" s="1084">
        <v>-37.93726066339362</v>
      </c>
    </row>
    <row r="14" spans="2:8" ht="15" customHeight="1">
      <c r="B14" s="1087">
        <v>8</v>
      </c>
      <c r="C14" s="1086" t="s">
        <v>959</v>
      </c>
      <c r="D14" s="1085">
        <v>0</v>
      </c>
      <c r="E14" s="1085">
        <v>4.32637</v>
      </c>
      <c r="F14" s="1085">
        <v>0.26184</v>
      </c>
      <c r="G14" s="1085" t="s">
        <v>152</v>
      </c>
      <c r="H14" s="1084">
        <v>-93.94781306268304</v>
      </c>
    </row>
    <row r="15" spans="2:8" ht="15" customHeight="1">
      <c r="B15" s="1087">
        <v>9</v>
      </c>
      <c r="C15" s="1086" t="s">
        <v>958</v>
      </c>
      <c r="D15" s="1085">
        <v>14.040913</v>
      </c>
      <c r="E15" s="1085">
        <v>12.017946000000002</v>
      </c>
      <c r="F15" s="1085">
        <v>12.03511</v>
      </c>
      <c r="G15" s="1085">
        <v>-14.40765995772496</v>
      </c>
      <c r="H15" s="1084">
        <v>0.14281974640258</v>
      </c>
    </row>
    <row r="16" spans="2:8" ht="15" customHeight="1">
      <c r="B16" s="1087">
        <v>10</v>
      </c>
      <c r="C16" s="1086" t="s">
        <v>957</v>
      </c>
      <c r="D16" s="1085">
        <v>641.155063</v>
      </c>
      <c r="E16" s="1085">
        <v>518.278394</v>
      </c>
      <c r="F16" s="1085">
        <v>334.601273</v>
      </c>
      <c r="G16" s="1085">
        <v>-19.164891005469613</v>
      </c>
      <c r="H16" s="1084">
        <v>-35.43985686580639</v>
      </c>
    </row>
    <row r="17" spans="2:8" ht="15" customHeight="1">
      <c r="B17" s="1087">
        <v>11</v>
      </c>
      <c r="C17" s="1086" t="s">
        <v>956</v>
      </c>
      <c r="D17" s="1085">
        <v>4.804765000000001</v>
      </c>
      <c r="E17" s="1085">
        <v>6.319857000000001</v>
      </c>
      <c r="F17" s="1085">
        <v>11.727126</v>
      </c>
      <c r="G17" s="1085">
        <v>31.533113482136997</v>
      </c>
      <c r="H17" s="1084">
        <v>85.55998972761566</v>
      </c>
    </row>
    <row r="18" spans="2:8" ht="15" customHeight="1">
      <c r="B18" s="1087">
        <v>12</v>
      </c>
      <c r="C18" s="1086" t="s">
        <v>955</v>
      </c>
      <c r="D18" s="1085">
        <v>912.5579339999999</v>
      </c>
      <c r="E18" s="1085">
        <v>1214.8792449999999</v>
      </c>
      <c r="F18" s="1085">
        <v>316.60235600000004</v>
      </c>
      <c r="G18" s="1085">
        <v>33.12899923787194</v>
      </c>
      <c r="H18" s="1084">
        <v>-73.93960286151732</v>
      </c>
    </row>
    <row r="19" spans="2:8" ht="15" customHeight="1">
      <c r="B19" s="1087">
        <v>13</v>
      </c>
      <c r="C19" s="1086" t="s">
        <v>954</v>
      </c>
      <c r="D19" s="1085">
        <v>0</v>
      </c>
      <c r="E19" s="1085">
        <v>0</v>
      </c>
      <c r="F19" s="1085">
        <v>0</v>
      </c>
      <c r="G19" s="1085" t="s">
        <v>152</v>
      </c>
      <c r="H19" s="1084" t="s">
        <v>152</v>
      </c>
    </row>
    <row r="20" spans="2:8" ht="15" customHeight="1">
      <c r="B20" s="1087">
        <v>14</v>
      </c>
      <c r="C20" s="1086" t="s">
        <v>953</v>
      </c>
      <c r="D20" s="1085">
        <v>42.5454</v>
      </c>
      <c r="E20" s="1085">
        <v>53.400104</v>
      </c>
      <c r="F20" s="1085">
        <v>39.5622</v>
      </c>
      <c r="G20" s="1085">
        <v>25.5132258716571</v>
      </c>
      <c r="H20" s="1084">
        <v>-25.91362743413383</v>
      </c>
    </row>
    <row r="21" spans="2:8" ht="15" customHeight="1">
      <c r="B21" s="1087">
        <v>15</v>
      </c>
      <c r="C21" s="1086" t="s">
        <v>952</v>
      </c>
      <c r="D21" s="1085">
        <v>207.68788999999998</v>
      </c>
      <c r="E21" s="1085">
        <v>175.919862</v>
      </c>
      <c r="F21" s="1085">
        <v>198.360174</v>
      </c>
      <c r="G21" s="1085">
        <v>-15.296042537675163</v>
      </c>
      <c r="H21" s="1084">
        <v>12.755985449783964</v>
      </c>
    </row>
    <row r="22" spans="2:8" ht="15" customHeight="1">
      <c r="B22" s="1087">
        <v>16</v>
      </c>
      <c r="C22" s="1086" t="s">
        <v>951</v>
      </c>
      <c r="D22" s="1085">
        <v>7.831891</v>
      </c>
      <c r="E22" s="1085">
        <v>7.791709000000001</v>
      </c>
      <c r="F22" s="1085">
        <v>6.7409669999999995</v>
      </c>
      <c r="G22" s="1085">
        <v>-0.5130561699594409</v>
      </c>
      <c r="H22" s="1084">
        <v>-13.485385555338397</v>
      </c>
    </row>
    <row r="23" spans="2:8" ht="15" customHeight="1">
      <c r="B23" s="1087">
        <v>17</v>
      </c>
      <c r="C23" s="1086" t="s">
        <v>950</v>
      </c>
      <c r="D23" s="1085">
        <v>70.039317</v>
      </c>
      <c r="E23" s="1085">
        <v>151.584536</v>
      </c>
      <c r="F23" s="1085">
        <v>69.771247</v>
      </c>
      <c r="G23" s="1085">
        <v>116.42777584481587</v>
      </c>
      <c r="H23" s="1084">
        <v>-53.972054906708955</v>
      </c>
    </row>
    <row r="24" spans="2:8" ht="15" customHeight="1">
      <c r="B24" s="1087">
        <v>18</v>
      </c>
      <c r="C24" s="1086" t="s">
        <v>949</v>
      </c>
      <c r="D24" s="1085">
        <v>1758.6982460000002</v>
      </c>
      <c r="E24" s="1085">
        <v>1553.0559279999998</v>
      </c>
      <c r="F24" s="1085">
        <v>633.5477730000001</v>
      </c>
      <c r="G24" s="1085">
        <v>-11.692871046395553</v>
      </c>
      <c r="H24" s="1084">
        <v>-59.206377466658736</v>
      </c>
    </row>
    <row r="25" spans="2:8" ht="15" customHeight="1">
      <c r="B25" s="1087">
        <v>19</v>
      </c>
      <c r="C25" s="1086" t="s">
        <v>948</v>
      </c>
      <c r="D25" s="1085">
        <v>1751.6722499999998</v>
      </c>
      <c r="E25" s="1085">
        <v>1567.9183130000001</v>
      </c>
      <c r="F25" s="1085">
        <v>1399.3836390000001</v>
      </c>
      <c r="G25" s="1085">
        <v>-10.49020083523044</v>
      </c>
      <c r="H25" s="1084">
        <v>-10.748944801692602</v>
      </c>
    </row>
    <row r="26" spans="2:8" ht="15" customHeight="1">
      <c r="B26" s="1087"/>
      <c r="C26" s="1086" t="s">
        <v>947</v>
      </c>
      <c r="D26" s="1085">
        <v>0</v>
      </c>
      <c r="E26" s="1085">
        <v>4.553926</v>
      </c>
      <c r="F26" s="1085">
        <v>15.753895</v>
      </c>
      <c r="G26" s="1085" t="s">
        <v>152</v>
      </c>
      <c r="H26" s="1084">
        <v>245.9409529272105</v>
      </c>
    </row>
    <row r="27" spans="2:8" ht="15" customHeight="1">
      <c r="B27" s="1087"/>
      <c r="C27" s="1086" t="s">
        <v>946</v>
      </c>
      <c r="D27" s="1085">
        <v>1493.2780819999998</v>
      </c>
      <c r="E27" s="1085">
        <v>1370.982634</v>
      </c>
      <c r="F27" s="1085">
        <v>1248.4343760000002</v>
      </c>
      <c r="G27" s="1085">
        <v>-8.189730330482405</v>
      </c>
      <c r="H27" s="1084">
        <v>-8.93871701660079</v>
      </c>
    </row>
    <row r="28" spans="2:8" ht="15" customHeight="1">
      <c r="B28" s="1087"/>
      <c r="C28" s="1086" t="s">
        <v>945</v>
      </c>
      <c r="D28" s="1085">
        <v>258.39416800000004</v>
      </c>
      <c r="E28" s="1085">
        <v>192.381753</v>
      </c>
      <c r="F28" s="1085">
        <v>135.195368</v>
      </c>
      <c r="G28" s="1085">
        <v>-25.547176823278775</v>
      </c>
      <c r="H28" s="1084">
        <v>-29.725472456839498</v>
      </c>
    </row>
    <row r="29" spans="2:8" ht="15" customHeight="1">
      <c r="B29" s="1087">
        <v>20</v>
      </c>
      <c r="C29" s="1086" t="s">
        <v>944</v>
      </c>
      <c r="D29" s="1085">
        <v>113.75911500000001</v>
      </c>
      <c r="E29" s="1085">
        <v>62.049200000000006</v>
      </c>
      <c r="F29" s="1085">
        <v>82.10199999999999</v>
      </c>
      <c r="G29" s="1085">
        <v>-45.455623490038576</v>
      </c>
      <c r="H29" s="1084">
        <v>32.31758024277508</v>
      </c>
    </row>
    <row r="30" spans="2:8" ht="15" customHeight="1">
      <c r="B30" s="1087">
        <v>21</v>
      </c>
      <c r="C30" s="1086" t="s">
        <v>943</v>
      </c>
      <c r="D30" s="1085">
        <v>54.963899</v>
      </c>
      <c r="E30" s="1085">
        <v>85.26292999999998</v>
      </c>
      <c r="F30" s="1085">
        <v>28.290882999999997</v>
      </c>
      <c r="G30" s="1085">
        <v>55.12533053741328</v>
      </c>
      <c r="H30" s="1084">
        <v>-66.81924606625645</v>
      </c>
    </row>
    <row r="31" spans="2:8" ht="15" customHeight="1">
      <c r="B31" s="1087">
        <v>22</v>
      </c>
      <c r="C31" s="1086" t="s">
        <v>942</v>
      </c>
      <c r="D31" s="1085">
        <v>23.249726000000003</v>
      </c>
      <c r="E31" s="1085">
        <v>0</v>
      </c>
      <c r="F31" s="1085">
        <v>0.0025</v>
      </c>
      <c r="G31" s="1085" t="s">
        <v>152</v>
      </c>
      <c r="H31" s="1084" t="s">
        <v>152</v>
      </c>
    </row>
    <row r="32" spans="2:8" ht="15" customHeight="1">
      <c r="B32" s="1087">
        <v>23</v>
      </c>
      <c r="C32" s="1086" t="s">
        <v>941</v>
      </c>
      <c r="D32" s="1085">
        <v>522.9667559999999</v>
      </c>
      <c r="E32" s="1085">
        <v>507.083469</v>
      </c>
      <c r="F32" s="1085">
        <v>369.421576</v>
      </c>
      <c r="G32" s="1085">
        <v>-3.037150414968238</v>
      </c>
      <c r="H32" s="1084">
        <v>-27.147777716256016</v>
      </c>
    </row>
    <row r="33" spans="2:8" ht="15" customHeight="1">
      <c r="B33" s="1087">
        <v>24</v>
      </c>
      <c r="C33" s="1086" t="s">
        <v>940</v>
      </c>
      <c r="D33" s="1085">
        <v>0</v>
      </c>
      <c r="E33" s="1085">
        <v>19.457408</v>
      </c>
      <c r="F33" s="1085">
        <v>3.568245</v>
      </c>
      <c r="G33" s="1085" t="s">
        <v>152</v>
      </c>
      <c r="H33" s="1084">
        <v>-81.66125210511082</v>
      </c>
    </row>
    <row r="34" spans="2:8" ht="15" customHeight="1">
      <c r="B34" s="1087">
        <v>25</v>
      </c>
      <c r="C34" s="1086" t="s">
        <v>939</v>
      </c>
      <c r="D34" s="1085">
        <v>206.972537</v>
      </c>
      <c r="E34" s="1085">
        <v>260.557994</v>
      </c>
      <c r="F34" s="1085">
        <v>89.36873100000001</v>
      </c>
      <c r="G34" s="1085">
        <v>25.89012908509693</v>
      </c>
      <c r="H34" s="1084">
        <v>-65.70102124750008</v>
      </c>
    </row>
    <row r="35" spans="2:8" ht="15" customHeight="1">
      <c r="B35" s="1087">
        <v>26</v>
      </c>
      <c r="C35" s="1086" t="s">
        <v>938</v>
      </c>
      <c r="D35" s="1085">
        <v>275.30442</v>
      </c>
      <c r="E35" s="1085">
        <v>220.28396899999998</v>
      </c>
      <c r="F35" s="1085">
        <v>228.675457</v>
      </c>
      <c r="G35" s="1085">
        <v>-19.985313348764976</v>
      </c>
      <c r="H35" s="1084">
        <v>3.8093956805363263</v>
      </c>
    </row>
    <row r="36" spans="2:8" ht="15" customHeight="1">
      <c r="B36" s="1087">
        <v>27</v>
      </c>
      <c r="C36" s="1086" t="s">
        <v>937</v>
      </c>
      <c r="D36" s="1085">
        <v>0.065648</v>
      </c>
      <c r="E36" s="1085">
        <v>1.08664</v>
      </c>
      <c r="F36" s="1085">
        <v>0</v>
      </c>
      <c r="G36" s="1085" t="s">
        <v>152</v>
      </c>
      <c r="H36" s="1084" t="s">
        <v>152</v>
      </c>
    </row>
    <row r="37" spans="2:8" ht="15" customHeight="1">
      <c r="B37" s="1087">
        <v>28</v>
      </c>
      <c r="C37" s="1086" t="s">
        <v>936</v>
      </c>
      <c r="D37" s="1085">
        <v>55.907643</v>
      </c>
      <c r="E37" s="1085">
        <v>48.965605000000004</v>
      </c>
      <c r="F37" s="1085">
        <v>14.381727</v>
      </c>
      <c r="G37" s="1085">
        <v>-12.416974902698001</v>
      </c>
      <c r="H37" s="1084">
        <v>-70.62892003478768</v>
      </c>
    </row>
    <row r="38" spans="2:8" ht="15" customHeight="1">
      <c r="B38" s="1087">
        <v>29</v>
      </c>
      <c r="C38" s="1086" t="s">
        <v>935</v>
      </c>
      <c r="D38" s="1085">
        <v>24.874951</v>
      </c>
      <c r="E38" s="1085">
        <v>30.89728</v>
      </c>
      <c r="F38" s="1085">
        <v>28.196011</v>
      </c>
      <c r="G38" s="1085">
        <v>24.21041553006475</v>
      </c>
      <c r="H38" s="1084">
        <v>-8.742740461296279</v>
      </c>
    </row>
    <row r="39" spans="2:8" ht="15" customHeight="1">
      <c r="B39" s="1087">
        <v>30</v>
      </c>
      <c r="C39" s="1086" t="s">
        <v>934</v>
      </c>
      <c r="D39" s="1085">
        <v>180.45853</v>
      </c>
      <c r="E39" s="1085">
        <v>130.619043</v>
      </c>
      <c r="F39" s="1085">
        <v>83.120336</v>
      </c>
      <c r="G39" s="1085">
        <v>-27.618249467065908</v>
      </c>
      <c r="H39" s="1084">
        <v>-36.3643048586721</v>
      </c>
    </row>
    <row r="40" spans="2:8" ht="15" customHeight="1">
      <c r="B40" s="1087">
        <v>31</v>
      </c>
      <c r="C40" s="1086" t="s">
        <v>933</v>
      </c>
      <c r="D40" s="1085">
        <v>1882.315208</v>
      </c>
      <c r="E40" s="1085">
        <v>2054.924585</v>
      </c>
      <c r="F40" s="1085">
        <v>1328.630947</v>
      </c>
      <c r="G40" s="1085">
        <v>9.170056973794601</v>
      </c>
      <c r="H40" s="1084">
        <v>-35.344053173610746</v>
      </c>
    </row>
    <row r="41" spans="2:8" ht="15" customHeight="1">
      <c r="B41" s="1087">
        <v>32</v>
      </c>
      <c r="C41" s="1086" t="s">
        <v>932</v>
      </c>
      <c r="D41" s="1085">
        <v>1.186696</v>
      </c>
      <c r="E41" s="1085">
        <v>0.016</v>
      </c>
      <c r="F41" s="1085">
        <v>0.01225</v>
      </c>
      <c r="G41" s="1085">
        <v>-98.65171872155969</v>
      </c>
      <c r="H41" s="1084">
        <v>-23.4375</v>
      </c>
    </row>
    <row r="42" spans="2:8" ht="15" customHeight="1">
      <c r="B42" s="1087">
        <v>33</v>
      </c>
      <c r="C42" s="1086" t="s">
        <v>931</v>
      </c>
      <c r="D42" s="1085">
        <v>39.37598899999999</v>
      </c>
      <c r="E42" s="1085">
        <v>1.705306</v>
      </c>
      <c r="F42" s="1085">
        <v>0.083776</v>
      </c>
      <c r="G42" s="1085">
        <v>-95.6691729063618</v>
      </c>
      <c r="H42" s="1084">
        <v>-95.08733329971278</v>
      </c>
    </row>
    <row r="43" spans="2:8" ht="15" customHeight="1">
      <c r="B43" s="1087">
        <v>34</v>
      </c>
      <c r="C43" s="1086" t="s">
        <v>930</v>
      </c>
      <c r="D43" s="1085">
        <v>173.90797199999997</v>
      </c>
      <c r="E43" s="1085">
        <v>172.353379</v>
      </c>
      <c r="F43" s="1085">
        <v>91.68464499999999</v>
      </c>
      <c r="G43" s="1085">
        <v>-0.8939170425148717</v>
      </c>
      <c r="H43" s="1084">
        <v>-46.80426601906076</v>
      </c>
    </row>
    <row r="44" spans="2:8" ht="15" customHeight="1">
      <c r="B44" s="1087">
        <v>35</v>
      </c>
      <c r="C44" s="1086" t="s">
        <v>929</v>
      </c>
      <c r="D44" s="1085">
        <v>118.72757</v>
      </c>
      <c r="E44" s="1085">
        <v>17.081711</v>
      </c>
      <c r="F44" s="1085">
        <v>6.879238</v>
      </c>
      <c r="G44" s="1085">
        <v>-85.61268372628194</v>
      </c>
      <c r="H44" s="1084">
        <v>-59.727465240455125</v>
      </c>
    </row>
    <row r="45" spans="2:8" ht="15" customHeight="1">
      <c r="B45" s="1087">
        <v>36</v>
      </c>
      <c r="C45" s="1086" t="s">
        <v>928</v>
      </c>
      <c r="D45" s="1085">
        <v>382.307448</v>
      </c>
      <c r="E45" s="1085">
        <v>626.808902</v>
      </c>
      <c r="F45" s="1085">
        <v>390.00554</v>
      </c>
      <c r="G45" s="1085">
        <v>63.954143524820864</v>
      </c>
      <c r="H45" s="1084">
        <v>-37.77919573962911</v>
      </c>
    </row>
    <row r="46" spans="2:8" ht="15" customHeight="1">
      <c r="B46" s="1087">
        <v>39</v>
      </c>
      <c r="C46" s="1086" t="s">
        <v>927</v>
      </c>
      <c r="D46" s="1085">
        <v>0</v>
      </c>
      <c r="E46" s="1085">
        <v>0</v>
      </c>
      <c r="F46" s="1085">
        <v>0</v>
      </c>
      <c r="G46" s="1085" t="s">
        <v>152</v>
      </c>
      <c r="H46" s="1084" t="s">
        <v>152</v>
      </c>
    </row>
    <row r="47" spans="2:8" ht="15" customHeight="1">
      <c r="B47" s="1087">
        <v>37</v>
      </c>
      <c r="C47" s="1086" t="s">
        <v>926</v>
      </c>
      <c r="D47" s="1085">
        <v>922.769913</v>
      </c>
      <c r="E47" s="1085">
        <v>1037.0331890000002</v>
      </c>
      <c r="F47" s="1085">
        <v>464.635161</v>
      </c>
      <c r="G47" s="1085">
        <v>12.382639961517711</v>
      </c>
      <c r="H47" s="1084">
        <v>-55.195728938237494</v>
      </c>
    </row>
    <row r="48" spans="2:8" ht="15" customHeight="1">
      <c r="B48" s="1087">
        <v>38</v>
      </c>
      <c r="C48" s="1086" t="s">
        <v>925</v>
      </c>
      <c r="D48" s="1085">
        <v>79.597221</v>
      </c>
      <c r="E48" s="1085">
        <v>142.558541</v>
      </c>
      <c r="F48" s="1085">
        <v>31.933540999999998</v>
      </c>
      <c r="G48" s="1085">
        <v>79.09989721877349</v>
      </c>
      <c r="H48" s="1084">
        <v>-77.59969990153027</v>
      </c>
    </row>
    <row r="49" spans="2:8" ht="15" customHeight="1">
      <c r="B49" s="1087">
        <v>40</v>
      </c>
      <c r="C49" s="1086" t="s">
        <v>924</v>
      </c>
      <c r="D49" s="1085">
        <v>12.016539999999999</v>
      </c>
      <c r="E49" s="1085">
        <v>11.914599</v>
      </c>
      <c r="F49" s="1085">
        <v>2.903817</v>
      </c>
      <c r="G49" s="1085">
        <v>-0.8483390393573984</v>
      </c>
      <c r="H49" s="1084">
        <v>-75.62807611066054</v>
      </c>
    </row>
    <row r="50" spans="2:8" ht="15" customHeight="1">
      <c r="B50" s="1087">
        <v>41</v>
      </c>
      <c r="C50" s="1086" t="s">
        <v>923</v>
      </c>
      <c r="D50" s="1085">
        <v>116.90110899999999</v>
      </c>
      <c r="E50" s="1085">
        <v>0</v>
      </c>
      <c r="F50" s="1085">
        <v>0</v>
      </c>
      <c r="G50" s="1085" t="s">
        <v>152</v>
      </c>
      <c r="H50" s="1084" t="s">
        <v>152</v>
      </c>
    </row>
    <row r="51" spans="2:8" ht="15" customHeight="1">
      <c r="B51" s="1087">
        <v>42</v>
      </c>
      <c r="C51" s="1086" t="s">
        <v>922</v>
      </c>
      <c r="D51" s="1085">
        <v>79.40756799999998</v>
      </c>
      <c r="E51" s="1085">
        <v>91.74503999999999</v>
      </c>
      <c r="F51" s="1085">
        <v>49.013264</v>
      </c>
      <c r="G51" s="1085">
        <v>15.536896936574124</v>
      </c>
      <c r="H51" s="1084">
        <v>-46.57666071103135</v>
      </c>
    </row>
    <row r="52" spans="2:8" ht="15" customHeight="1">
      <c r="B52" s="1087">
        <v>43</v>
      </c>
      <c r="C52" s="1086" t="s">
        <v>921</v>
      </c>
      <c r="D52" s="1085">
        <v>2278.744535</v>
      </c>
      <c r="E52" s="1085">
        <v>2254.642999</v>
      </c>
      <c r="F52" s="1085">
        <v>1187.257519</v>
      </c>
      <c r="G52" s="1085">
        <v>-1.0576673088982176</v>
      </c>
      <c r="H52" s="1084">
        <v>-47.341662536970006</v>
      </c>
    </row>
    <row r="53" spans="2:8" ht="15" customHeight="1">
      <c r="B53" s="1087">
        <v>44</v>
      </c>
      <c r="C53" s="1086" t="s">
        <v>920</v>
      </c>
      <c r="D53" s="1085">
        <v>51.348912</v>
      </c>
      <c r="E53" s="1085">
        <v>32.32629</v>
      </c>
      <c r="F53" s="1085">
        <v>42.758342999999996</v>
      </c>
      <c r="G53" s="1085">
        <v>-37.045813161533005</v>
      </c>
      <c r="H53" s="1084">
        <v>32.271111222475554</v>
      </c>
    </row>
    <row r="54" spans="2:8" ht="15" customHeight="1">
      <c r="B54" s="1087">
        <v>45</v>
      </c>
      <c r="C54" s="1086" t="s">
        <v>919</v>
      </c>
      <c r="D54" s="1085">
        <v>460.852411</v>
      </c>
      <c r="E54" s="1085">
        <v>448.1153549999999</v>
      </c>
      <c r="F54" s="1085">
        <v>193.89591</v>
      </c>
      <c r="G54" s="1085">
        <v>-2.763803702873574</v>
      </c>
      <c r="H54" s="1084">
        <v>-56.730804281410975</v>
      </c>
    </row>
    <row r="55" spans="2:8" ht="15" customHeight="1">
      <c r="B55" s="1087">
        <v>46</v>
      </c>
      <c r="C55" s="1086" t="s">
        <v>918</v>
      </c>
      <c r="D55" s="1085">
        <v>4.139908</v>
      </c>
      <c r="E55" s="1085">
        <v>0</v>
      </c>
      <c r="F55" s="1085">
        <v>6.340184</v>
      </c>
      <c r="G55" s="1085" t="s">
        <v>152</v>
      </c>
      <c r="H55" s="1084" t="s">
        <v>152</v>
      </c>
    </row>
    <row r="56" spans="2:8" ht="15" customHeight="1">
      <c r="B56" s="1087">
        <v>47</v>
      </c>
      <c r="C56" s="1086" t="s">
        <v>175</v>
      </c>
      <c r="D56" s="1085">
        <v>98.668314</v>
      </c>
      <c r="E56" s="1085">
        <v>197.538584</v>
      </c>
      <c r="F56" s="1085">
        <v>255.046005</v>
      </c>
      <c r="G56" s="1085">
        <v>100.20468171778023</v>
      </c>
      <c r="H56" s="1084">
        <v>29.11199414085098</v>
      </c>
    </row>
    <row r="57" spans="2:8" ht="15" customHeight="1">
      <c r="B57" s="1087">
        <v>48</v>
      </c>
      <c r="C57" s="1086" t="s">
        <v>917</v>
      </c>
      <c r="D57" s="1085">
        <v>908.0456510000001</v>
      </c>
      <c r="E57" s="1085">
        <v>941.8895289999999</v>
      </c>
      <c r="F57" s="1085">
        <v>522.996659</v>
      </c>
      <c r="G57" s="1085">
        <v>3.7271119533174044</v>
      </c>
      <c r="H57" s="1084">
        <v>-44.47367309038213</v>
      </c>
    </row>
    <row r="58" spans="2:8" ht="15" customHeight="1">
      <c r="B58" s="1087">
        <v>49</v>
      </c>
      <c r="C58" s="1086" t="s">
        <v>916</v>
      </c>
      <c r="D58" s="1085">
        <v>3361.323484</v>
      </c>
      <c r="E58" s="1085">
        <v>2742.373571</v>
      </c>
      <c r="F58" s="1085">
        <v>1141.812853</v>
      </c>
      <c r="G58" s="1085">
        <v>-18.413875247241748</v>
      </c>
      <c r="H58" s="1084">
        <v>-58.36406589261139</v>
      </c>
    </row>
    <row r="59" spans="2:8" ht="15" customHeight="1">
      <c r="B59" s="1083"/>
      <c r="C59" s="1082" t="s">
        <v>915</v>
      </c>
      <c r="D59" s="1082">
        <v>4005.3562330000022</v>
      </c>
      <c r="E59" s="1082">
        <v>3948.7085089999964</v>
      </c>
      <c r="F59" s="1082">
        <v>2038.8018660000016</v>
      </c>
      <c r="G59" s="1081">
        <v>-1.4142992708934798</v>
      </c>
      <c r="H59" s="1080">
        <v>-48.36788126160458</v>
      </c>
    </row>
    <row r="60" spans="2:8" ht="15" customHeight="1" thickBot="1">
      <c r="B60" s="1079"/>
      <c r="C60" s="1078" t="s">
        <v>914</v>
      </c>
      <c r="D60" s="1077">
        <v>24212.791985000003</v>
      </c>
      <c r="E60" s="1077">
        <v>22804.338429000003</v>
      </c>
      <c r="F60" s="1077">
        <v>13876.1767</v>
      </c>
      <c r="G60" s="1076">
        <v>-5.8169811927205615</v>
      </c>
      <c r="H60" s="1075">
        <v>-39.15115431564622</v>
      </c>
    </row>
    <row r="61" spans="2:8" ht="13.5" thickTop="1">
      <c r="B61" s="1070" t="s">
        <v>913</v>
      </c>
      <c r="C61" s="1074"/>
      <c r="D61" s="1073"/>
      <c r="E61" s="1073"/>
      <c r="F61" s="1072"/>
      <c r="G61" s="1071"/>
      <c r="H61" s="1071"/>
    </row>
    <row r="62" spans="2:8" ht="15" customHeight="1">
      <c r="B62" s="47" t="s">
        <v>912</v>
      </c>
      <c r="C62" s="1070"/>
      <c r="D62" s="1070"/>
      <c r="E62" s="1070"/>
      <c r="F62" s="1070"/>
      <c r="G62" s="1070"/>
      <c r="H62" s="1070"/>
    </row>
    <row r="63" spans="2:8" ht="15" customHeight="1">
      <c r="B63" s="1069"/>
      <c r="C63" s="1069"/>
      <c r="D63" s="1069"/>
      <c r="E63" s="1069"/>
      <c r="F63" s="1069"/>
      <c r="G63" s="1069"/>
      <c r="H63" s="106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nrb</cp:lastModifiedBy>
  <cp:lastPrinted>2016-01-18T08:45:01Z</cp:lastPrinted>
  <dcterms:created xsi:type="dcterms:W3CDTF">2015-12-11T05:19:26Z</dcterms:created>
  <dcterms:modified xsi:type="dcterms:W3CDTF">2016-01-18T08:53:10Z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